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lvaculik\Documents\1 Veřejné zakázky\2 Podlimit\32. VZ Rekonstrukce soc. zař. v objektu Jungmannova 1\1 Podklady PRACUJI\LV1 - pracuji\"/>
    </mc:Choice>
  </mc:AlternateContent>
  <xr:revisionPtr revIDLastSave="0" documentId="8_{472FEBB9-6DB9-4440-8172-E98B1B59F2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ace stavby" sheetId="1" r:id="rId1"/>
    <sheet name="01 - SO 01 WC 1. NP - WC 1" sheetId="2" r:id="rId2"/>
    <sheet name="06 - SO 06 3.NP WC 2 - WC 2" sheetId="3" r:id="rId3"/>
    <sheet name="08 - SO 08 Vedlejší a ost..." sheetId="4" r:id="rId4"/>
    <sheet name="Pokyny pro vyplnění" sheetId="5" r:id="rId5"/>
  </sheets>
  <definedNames>
    <definedName name="_xlnm._FilterDatabase" localSheetId="1" hidden="1">'01 - SO 01 WC 1. NP - WC 1'!$C$100:$K$753</definedName>
    <definedName name="_xlnm._FilterDatabase" localSheetId="2" hidden="1">'06 - SO 06 3.NP WC 2 - WC 2'!$C$99:$K$655</definedName>
    <definedName name="_xlnm._FilterDatabase" localSheetId="3" hidden="1">'08 - SO 08 Vedlejší a ost...'!$C$82:$K$96</definedName>
    <definedName name="_xlnm.Print_Titles" localSheetId="1">'01 - SO 01 WC 1. NP - WC 1'!$100:$100</definedName>
    <definedName name="_xlnm.Print_Titles" localSheetId="2">'06 - SO 06 3.NP WC 2 - WC 2'!$99:$99</definedName>
    <definedName name="_xlnm.Print_Titles" localSheetId="3">'08 - SO 08 Vedlejší a ost...'!$82:$82</definedName>
    <definedName name="_xlnm.Print_Titles" localSheetId="0">'Rekapitulace stavby'!$52:$52</definedName>
    <definedName name="_xlnm.Print_Area" localSheetId="1">'01 - SO 01 WC 1. NP - WC 1'!$C$4:$J$39,'01 - SO 01 WC 1. NP - WC 1'!$C$45:$J$82,'01 - SO 01 WC 1. NP - WC 1'!$C$88:$K$753</definedName>
    <definedName name="_xlnm.Print_Area" localSheetId="2">'06 - SO 06 3.NP WC 2 - WC 2'!$C$4:$J$39,'06 - SO 06 3.NP WC 2 - WC 2'!$C$45:$J$81,'06 - SO 06 3.NP WC 2 - WC 2'!$C$87:$K$655</definedName>
    <definedName name="_xlnm.Print_Area" localSheetId="3">'08 - SO 08 Vedlejší a ost...'!$C$4:$J$39,'08 - SO 08 Vedlejší a ost...'!$C$45:$J$64,'08 - SO 08 Vedlejší a ost...'!$C$70:$K$96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57" i="1"/>
  <c r="J35" i="4"/>
  <c r="AX57" i="1" s="1"/>
  <c r="BI94" i="4"/>
  <c r="BH94" i="4"/>
  <c r="BG94" i="4"/>
  <c r="BF94" i="4"/>
  <c r="T94" i="4"/>
  <c r="T93" i="4"/>
  <c r="R94" i="4"/>
  <c r="R93" i="4" s="1"/>
  <c r="P94" i="4"/>
  <c r="P93" i="4"/>
  <c r="BI90" i="4"/>
  <c r="F37" i="4" s="1"/>
  <c r="BD57" i="1" s="1"/>
  <c r="BH90" i="4"/>
  <c r="BG90" i="4"/>
  <c r="BF90" i="4"/>
  <c r="T90" i="4"/>
  <c r="T89" i="4" s="1"/>
  <c r="R90" i="4"/>
  <c r="R89" i="4"/>
  <c r="P90" i="4"/>
  <c r="P89" i="4" s="1"/>
  <c r="BI86" i="4"/>
  <c r="BH86" i="4"/>
  <c r="BG86" i="4"/>
  <c r="BF86" i="4"/>
  <c r="T86" i="4"/>
  <c r="T85" i="4"/>
  <c r="R86" i="4"/>
  <c r="R85" i="4" s="1"/>
  <c r="P86" i="4"/>
  <c r="P85" i="4"/>
  <c r="J80" i="4"/>
  <c r="J79" i="4"/>
  <c r="F79" i="4"/>
  <c r="F77" i="4"/>
  <c r="E75" i="4"/>
  <c r="J55" i="4"/>
  <c r="J54" i="4"/>
  <c r="F54" i="4"/>
  <c r="F52" i="4"/>
  <c r="E50" i="4"/>
  <c r="J18" i="4"/>
  <c r="E18" i="4"/>
  <c r="F55" i="4"/>
  <c r="J17" i="4"/>
  <c r="J12" i="4"/>
  <c r="J77" i="4"/>
  <c r="E7" i="4"/>
  <c r="E48" i="4" s="1"/>
  <c r="J37" i="3"/>
  <c r="J36" i="3"/>
  <c r="AY56" i="1"/>
  <c r="J35" i="3"/>
  <c r="AX56" i="1"/>
  <c r="BI654" i="3"/>
  <c r="BH654" i="3"/>
  <c r="BG654" i="3"/>
  <c r="BF654" i="3"/>
  <c r="T654" i="3"/>
  <c r="R654" i="3"/>
  <c r="P654" i="3"/>
  <c r="BI652" i="3"/>
  <c r="BH652" i="3"/>
  <c r="BG652" i="3"/>
  <c r="BF652" i="3"/>
  <c r="T652" i="3"/>
  <c r="R652" i="3"/>
  <c r="P652" i="3"/>
  <c r="BI650" i="3"/>
  <c r="BH650" i="3"/>
  <c r="BG650" i="3"/>
  <c r="BF650" i="3"/>
  <c r="T650" i="3"/>
  <c r="R650" i="3"/>
  <c r="P650" i="3"/>
  <c r="BI648" i="3"/>
  <c r="BH648" i="3"/>
  <c r="BG648" i="3"/>
  <c r="BF648" i="3"/>
  <c r="T648" i="3"/>
  <c r="R648" i="3"/>
  <c r="P648" i="3"/>
  <c r="BI646" i="3"/>
  <c r="BH646" i="3"/>
  <c r="BG646" i="3"/>
  <c r="BF646" i="3"/>
  <c r="T646" i="3"/>
  <c r="R646" i="3"/>
  <c r="P646" i="3"/>
  <c r="BI644" i="3"/>
  <c r="BH644" i="3"/>
  <c r="BG644" i="3"/>
  <c r="BF644" i="3"/>
  <c r="T644" i="3"/>
  <c r="R644" i="3"/>
  <c r="P644" i="3"/>
  <c r="BI642" i="3"/>
  <c r="BH642" i="3"/>
  <c r="BG642" i="3"/>
  <c r="BF642" i="3"/>
  <c r="T642" i="3"/>
  <c r="R642" i="3"/>
  <c r="P642" i="3"/>
  <c r="BI640" i="3"/>
  <c r="BH640" i="3"/>
  <c r="BG640" i="3"/>
  <c r="BF640" i="3"/>
  <c r="T640" i="3"/>
  <c r="R640" i="3"/>
  <c r="P640" i="3"/>
  <c r="BI636" i="3"/>
  <c r="BH636" i="3"/>
  <c r="BG636" i="3"/>
  <c r="BF636" i="3"/>
  <c r="T636" i="3"/>
  <c r="R636" i="3"/>
  <c r="P636" i="3"/>
  <c r="BI632" i="3"/>
  <c r="BH632" i="3"/>
  <c r="BG632" i="3"/>
  <c r="BF632" i="3"/>
  <c r="T632" i="3"/>
  <c r="R632" i="3"/>
  <c r="P632" i="3"/>
  <c r="BI627" i="3"/>
  <c r="BH627" i="3"/>
  <c r="BG627" i="3"/>
  <c r="BF627" i="3"/>
  <c r="T627" i="3"/>
  <c r="R627" i="3"/>
  <c r="P627" i="3"/>
  <c r="BI623" i="3"/>
  <c r="BH623" i="3"/>
  <c r="BG623" i="3"/>
  <c r="BF623" i="3"/>
  <c r="T623" i="3"/>
  <c r="R623" i="3"/>
  <c r="P623" i="3"/>
  <c r="BI619" i="3"/>
  <c r="BH619" i="3"/>
  <c r="BG619" i="3"/>
  <c r="BF619" i="3"/>
  <c r="T619" i="3"/>
  <c r="R619" i="3"/>
  <c r="P619" i="3"/>
  <c r="BI615" i="3"/>
  <c r="BH615" i="3"/>
  <c r="BG615" i="3"/>
  <c r="BF615" i="3"/>
  <c r="T615" i="3"/>
  <c r="R615" i="3"/>
  <c r="P615" i="3"/>
  <c r="BI612" i="3"/>
  <c r="BH612" i="3"/>
  <c r="BG612" i="3"/>
  <c r="BF612" i="3"/>
  <c r="T612" i="3"/>
  <c r="R612" i="3"/>
  <c r="P612" i="3"/>
  <c r="BI601" i="3"/>
  <c r="BH601" i="3"/>
  <c r="BG601" i="3"/>
  <c r="BF601" i="3"/>
  <c r="T601" i="3"/>
  <c r="R601" i="3"/>
  <c r="P601" i="3"/>
  <c r="BI598" i="3"/>
  <c r="BH598" i="3"/>
  <c r="BG598" i="3"/>
  <c r="BF598" i="3"/>
  <c r="T598" i="3"/>
  <c r="R598" i="3"/>
  <c r="P598" i="3"/>
  <c r="BI594" i="3"/>
  <c r="BH594" i="3"/>
  <c r="BG594" i="3"/>
  <c r="BF594" i="3"/>
  <c r="T594" i="3"/>
  <c r="R594" i="3"/>
  <c r="P594" i="3"/>
  <c r="BI591" i="3"/>
  <c r="BH591" i="3"/>
  <c r="BG591" i="3"/>
  <c r="BF591" i="3"/>
  <c r="T591" i="3"/>
  <c r="R591" i="3"/>
  <c r="P591" i="3"/>
  <c r="BI580" i="3"/>
  <c r="BH580" i="3"/>
  <c r="BG580" i="3"/>
  <c r="BF580" i="3"/>
  <c r="T580" i="3"/>
  <c r="R580" i="3"/>
  <c r="P580" i="3"/>
  <c r="BI569" i="3"/>
  <c r="BH569" i="3"/>
  <c r="BG569" i="3"/>
  <c r="BF569" i="3"/>
  <c r="T569" i="3"/>
  <c r="R569" i="3"/>
  <c r="P569" i="3"/>
  <c r="BI566" i="3"/>
  <c r="BH566" i="3"/>
  <c r="BG566" i="3"/>
  <c r="BF566" i="3"/>
  <c r="T566" i="3"/>
  <c r="R566" i="3"/>
  <c r="P566" i="3"/>
  <c r="BI563" i="3"/>
  <c r="BH563" i="3"/>
  <c r="BG563" i="3"/>
  <c r="BF563" i="3"/>
  <c r="T563" i="3"/>
  <c r="R563" i="3"/>
  <c r="P563" i="3"/>
  <c r="BI559" i="3"/>
  <c r="BH559" i="3"/>
  <c r="BG559" i="3"/>
  <c r="BF559" i="3"/>
  <c r="T559" i="3"/>
  <c r="R559" i="3"/>
  <c r="P559" i="3"/>
  <c r="BI556" i="3"/>
  <c r="BH556" i="3"/>
  <c r="BG556" i="3"/>
  <c r="BF556" i="3"/>
  <c r="T556" i="3"/>
  <c r="R556" i="3"/>
  <c r="P556" i="3"/>
  <c r="BI545" i="3"/>
  <c r="BH545" i="3"/>
  <c r="BG545" i="3"/>
  <c r="BF545" i="3"/>
  <c r="T545" i="3"/>
  <c r="R545" i="3"/>
  <c r="P545" i="3"/>
  <c r="BI541" i="3"/>
  <c r="BH541" i="3"/>
  <c r="BG541" i="3"/>
  <c r="BF541" i="3"/>
  <c r="T541" i="3"/>
  <c r="R541" i="3"/>
  <c r="P541" i="3"/>
  <c r="BI537" i="3"/>
  <c r="BH537" i="3"/>
  <c r="BG537" i="3"/>
  <c r="BF537" i="3"/>
  <c r="T537" i="3"/>
  <c r="R537" i="3"/>
  <c r="P537" i="3"/>
  <c r="BI526" i="3"/>
  <c r="BH526" i="3"/>
  <c r="BG526" i="3"/>
  <c r="BF526" i="3"/>
  <c r="T526" i="3"/>
  <c r="R526" i="3"/>
  <c r="P526" i="3"/>
  <c r="BI522" i="3"/>
  <c r="BH522" i="3"/>
  <c r="BG522" i="3"/>
  <c r="BF522" i="3"/>
  <c r="T522" i="3"/>
  <c r="R522" i="3"/>
  <c r="P522" i="3"/>
  <c r="BI519" i="3"/>
  <c r="BH519" i="3"/>
  <c r="BG519" i="3"/>
  <c r="BF519" i="3"/>
  <c r="T519" i="3"/>
  <c r="R519" i="3"/>
  <c r="P519" i="3"/>
  <c r="BI515" i="3"/>
  <c r="BH515" i="3"/>
  <c r="BG515" i="3"/>
  <c r="BF515" i="3"/>
  <c r="T515" i="3"/>
  <c r="R515" i="3"/>
  <c r="P515" i="3"/>
  <c r="BI513" i="3"/>
  <c r="BH513" i="3"/>
  <c r="BG513" i="3"/>
  <c r="BF513" i="3"/>
  <c r="T513" i="3"/>
  <c r="R513" i="3"/>
  <c r="P513" i="3"/>
  <c r="BI510" i="3"/>
  <c r="BH510" i="3"/>
  <c r="BG510" i="3"/>
  <c r="BF510" i="3"/>
  <c r="T510" i="3"/>
  <c r="R510" i="3"/>
  <c r="P510" i="3"/>
  <c r="BI507" i="3"/>
  <c r="BH507" i="3"/>
  <c r="BG507" i="3"/>
  <c r="BF507" i="3"/>
  <c r="T507" i="3"/>
  <c r="R507" i="3"/>
  <c r="P507" i="3"/>
  <c r="BI504" i="3"/>
  <c r="BH504" i="3"/>
  <c r="BG504" i="3"/>
  <c r="BF504" i="3"/>
  <c r="T504" i="3"/>
  <c r="R504" i="3"/>
  <c r="P504" i="3"/>
  <c r="BI501" i="3"/>
  <c r="BH501" i="3"/>
  <c r="BG501" i="3"/>
  <c r="BF501" i="3"/>
  <c r="T501" i="3"/>
  <c r="R501" i="3"/>
  <c r="P501" i="3"/>
  <c r="BI497" i="3"/>
  <c r="BH497" i="3"/>
  <c r="BG497" i="3"/>
  <c r="BF497" i="3"/>
  <c r="T497" i="3"/>
  <c r="R497" i="3"/>
  <c r="P497" i="3"/>
  <c r="BI493" i="3"/>
  <c r="BH493" i="3"/>
  <c r="BG493" i="3"/>
  <c r="BF493" i="3"/>
  <c r="T493" i="3"/>
  <c r="R493" i="3"/>
  <c r="P493" i="3"/>
  <c r="BI491" i="3"/>
  <c r="BH491" i="3"/>
  <c r="BG491" i="3"/>
  <c r="BF491" i="3"/>
  <c r="T491" i="3"/>
  <c r="R491" i="3"/>
  <c r="P491" i="3"/>
  <c r="BI489" i="3"/>
  <c r="BH489" i="3"/>
  <c r="BG489" i="3"/>
  <c r="BF489" i="3"/>
  <c r="T489" i="3"/>
  <c r="R489" i="3"/>
  <c r="P489" i="3"/>
  <c r="BI485" i="3"/>
  <c r="BH485" i="3"/>
  <c r="BG485" i="3"/>
  <c r="BF485" i="3"/>
  <c r="T485" i="3"/>
  <c r="R485" i="3"/>
  <c r="P485" i="3"/>
  <c r="BI481" i="3"/>
  <c r="BH481" i="3"/>
  <c r="BG481" i="3"/>
  <c r="BF481" i="3"/>
  <c r="T481" i="3"/>
  <c r="R481" i="3"/>
  <c r="P481" i="3"/>
  <c r="BI477" i="3"/>
  <c r="BH477" i="3"/>
  <c r="BG477" i="3"/>
  <c r="BF477" i="3"/>
  <c r="T477" i="3"/>
  <c r="R477" i="3"/>
  <c r="P477" i="3"/>
  <c r="BI474" i="3"/>
  <c r="BH474" i="3"/>
  <c r="BG474" i="3"/>
  <c r="BF474" i="3"/>
  <c r="T474" i="3"/>
  <c r="R474" i="3"/>
  <c r="P474" i="3"/>
  <c r="BI470" i="3"/>
  <c r="BH470" i="3"/>
  <c r="BG470" i="3"/>
  <c r="BF470" i="3"/>
  <c r="T470" i="3"/>
  <c r="R470" i="3"/>
  <c r="P470" i="3"/>
  <c r="BI467" i="3"/>
  <c r="BH467" i="3"/>
  <c r="BG467" i="3"/>
  <c r="BF467" i="3"/>
  <c r="T467" i="3"/>
  <c r="R467" i="3"/>
  <c r="P467" i="3"/>
  <c r="BI465" i="3"/>
  <c r="BH465" i="3"/>
  <c r="BG465" i="3"/>
  <c r="BF465" i="3"/>
  <c r="T465" i="3"/>
  <c r="R465" i="3"/>
  <c r="P465" i="3"/>
  <c r="BI463" i="3"/>
  <c r="BH463" i="3"/>
  <c r="BG463" i="3"/>
  <c r="BF463" i="3"/>
  <c r="T463" i="3"/>
  <c r="R463" i="3"/>
  <c r="P463" i="3"/>
  <c r="BI461" i="3"/>
  <c r="BH461" i="3"/>
  <c r="BG461" i="3"/>
  <c r="BF461" i="3"/>
  <c r="T461" i="3"/>
  <c r="R461" i="3"/>
  <c r="P461" i="3"/>
  <c r="BI459" i="3"/>
  <c r="BH459" i="3"/>
  <c r="BG459" i="3"/>
  <c r="BF459" i="3"/>
  <c r="T459" i="3"/>
  <c r="R459" i="3"/>
  <c r="P459" i="3"/>
  <c r="BI457" i="3"/>
  <c r="BH457" i="3"/>
  <c r="BG457" i="3"/>
  <c r="BF457" i="3"/>
  <c r="T457" i="3"/>
  <c r="R457" i="3"/>
  <c r="P457" i="3"/>
  <c r="BI454" i="3"/>
  <c r="BH454" i="3"/>
  <c r="BG454" i="3"/>
  <c r="BF454" i="3"/>
  <c r="T454" i="3"/>
  <c r="R454" i="3"/>
  <c r="P454" i="3"/>
  <c r="BI452" i="3"/>
  <c r="BH452" i="3"/>
  <c r="BG452" i="3"/>
  <c r="BF452" i="3"/>
  <c r="T452" i="3"/>
  <c r="R452" i="3"/>
  <c r="P452" i="3"/>
  <c r="BI450" i="3"/>
  <c r="BH450" i="3"/>
  <c r="BG450" i="3"/>
  <c r="BF450" i="3"/>
  <c r="T450" i="3"/>
  <c r="R450" i="3"/>
  <c r="P450" i="3"/>
  <c r="BI448" i="3"/>
  <c r="BH448" i="3"/>
  <c r="BG448" i="3"/>
  <c r="BF448" i="3"/>
  <c r="T448" i="3"/>
  <c r="R448" i="3"/>
  <c r="P448" i="3"/>
  <c r="BI446" i="3"/>
  <c r="BH446" i="3"/>
  <c r="BG446" i="3"/>
  <c r="BF446" i="3"/>
  <c r="T446" i="3"/>
  <c r="R446" i="3"/>
  <c r="P446" i="3"/>
  <c r="BI444" i="3"/>
  <c r="BH444" i="3"/>
  <c r="BG444" i="3"/>
  <c r="BF444" i="3"/>
  <c r="T444" i="3"/>
  <c r="R444" i="3"/>
  <c r="P444" i="3"/>
  <c r="BI442" i="3"/>
  <c r="BH442" i="3"/>
  <c r="BG442" i="3"/>
  <c r="BF442" i="3"/>
  <c r="T442" i="3"/>
  <c r="R442" i="3"/>
  <c r="P442" i="3"/>
  <c r="BI440" i="3"/>
  <c r="BH440" i="3"/>
  <c r="BG440" i="3"/>
  <c r="BF440" i="3"/>
  <c r="T440" i="3"/>
  <c r="R440" i="3"/>
  <c r="P440" i="3"/>
  <c r="BI438" i="3"/>
  <c r="BH438" i="3"/>
  <c r="BG438" i="3"/>
  <c r="BF438" i="3"/>
  <c r="T438" i="3"/>
  <c r="R438" i="3"/>
  <c r="P438" i="3"/>
  <c r="BI436" i="3"/>
  <c r="BH436" i="3"/>
  <c r="BG436" i="3"/>
  <c r="BF436" i="3"/>
  <c r="T436" i="3"/>
  <c r="R436" i="3"/>
  <c r="P436" i="3"/>
  <c r="BI434" i="3"/>
  <c r="BH434" i="3"/>
  <c r="BG434" i="3"/>
  <c r="BF434" i="3"/>
  <c r="T434" i="3"/>
  <c r="R434" i="3"/>
  <c r="P434" i="3"/>
  <c r="BI432" i="3"/>
  <c r="BH432" i="3"/>
  <c r="BG432" i="3"/>
  <c r="BF432" i="3"/>
  <c r="T432" i="3"/>
  <c r="R432" i="3"/>
  <c r="P432" i="3"/>
  <c r="BI430" i="3"/>
  <c r="BH430" i="3"/>
  <c r="BG430" i="3"/>
  <c r="BF430" i="3"/>
  <c r="T430" i="3"/>
  <c r="R430" i="3"/>
  <c r="P430" i="3"/>
  <c r="BI428" i="3"/>
  <c r="BH428" i="3"/>
  <c r="BG428" i="3"/>
  <c r="BF428" i="3"/>
  <c r="T428" i="3"/>
  <c r="R428" i="3"/>
  <c r="P428" i="3"/>
  <c r="BI426" i="3"/>
  <c r="BH426" i="3"/>
  <c r="BG426" i="3"/>
  <c r="BF426" i="3"/>
  <c r="T426" i="3"/>
  <c r="R426" i="3"/>
  <c r="P426" i="3"/>
  <c r="BI424" i="3"/>
  <c r="BH424" i="3"/>
  <c r="BG424" i="3"/>
  <c r="BF424" i="3"/>
  <c r="T424" i="3"/>
  <c r="R424" i="3"/>
  <c r="P424" i="3"/>
  <c r="BI422" i="3"/>
  <c r="BH422" i="3"/>
  <c r="BG422" i="3"/>
  <c r="BF422" i="3"/>
  <c r="T422" i="3"/>
  <c r="R422" i="3"/>
  <c r="P422" i="3"/>
  <c r="BI420" i="3"/>
  <c r="BH420" i="3"/>
  <c r="BG420" i="3"/>
  <c r="BF420" i="3"/>
  <c r="T420" i="3"/>
  <c r="R420" i="3"/>
  <c r="P420" i="3"/>
  <c r="BI418" i="3"/>
  <c r="BH418" i="3"/>
  <c r="BG418" i="3"/>
  <c r="BF418" i="3"/>
  <c r="T418" i="3"/>
  <c r="R418" i="3"/>
  <c r="P418" i="3"/>
  <c r="BI416" i="3"/>
  <c r="BH416" i="3"/>
  <c r="BG416" i="3"/>
  <c r="BF416" i="3"/>
  <c r="T416" i="3"/>
  <c r="R416" i="3"/>
  <c r="P416" i="3"/>
  <c r="BI414" i="3"/>
  <c r="BH414" i="3"/>
  <c r="BG414" i="3"/>
  <c r="BF414" i="3"/>
  <c r="T414" i="3"/>
  <c r="R414" i="3"/>
  <c r="P414" i="3"/>
  <c r="BI412" i="3"/>
  <c r="BH412" i="3"/>
  <c r="BG412" i="3"/>
  <c r="BF412" i="3"/>
  <c r="T412" i="3"/>
  <c r="R412" i="3"/>
  <c r="P412" i="3"/>
  <c r="BI410" i="3"/>
  <c r="BH410" i="3"/>
  <c r="BG410" i="3"/>
  <c r="BF410" i="3"/>
  <c r="T410" i="3"/>
  <c r="R410" i="3"/>
  <c r="P410" i="3"/>
  <c r="BI407" i="3"/>
  <c r="BH407" i="3"/>
  <c r="BG407" i="3"/>
  <c r="BF407" i="3"/>
  <c r="T407" i="3"/>
  <c r="R407" i="3"/>
  <c r="P407" i="3"/>
  <c r="BI405" i="3"/>
  <c r="BH405" i="3"/>
  <c r="BG405" i="3"/>
  <c r="BF405" i="3"/>
  <c r="T405" i="3"/>
  <c r="R405" i="3"/>
  <c r="P405" i="3"/>
  <c r="BI403" i="3"/>
  <c r="BH403" i="3"/>
  <c r="BG403" i="3"/>
  <c r="BF403" i="3"/>
  <c r="T403" i="3"/>
  <c r="R403" i="3"/>
  <c r="P403" i="3"/>
  <c r="BI401" i="3"/>
  <c r="BH401" i="3"/>
  <c r="BG401" i="3"/>
  <c r="BF401" i="3"/>
  <c r="T401" i="3"/>
  <c r="R401" i="3"/>
  <c r="P401" i="3"/>
  <c r="BI399" i="3"/>
  <c r="BH399" i="3"/>
  <c r="BG399" i="3"/>
  <c r="BF399" i="3"/>
  <c r="T399" i="3"/>
  <c r="R399" i="3"/>
  <c r="P399" i="3"/>
  <c r="BI397" i="3"/>
  <c r="BH397" i="3"/>
  <c r="BG397" i="3"/>
  <c r="BF397" i="3"/>
  <c r="T397" i="3"/>
  <c r="R397" i="3"/>
  <c r="P397" i="3"/>
  <c r="BI395" i="3"/>
  <c r="BH395" i="3"/>
  <c r="BG395" i="3"/>
  <c r="BF395" i="3"/>
  <c r="T395" i="3"/>
  <c r="R395" i="3"/>
  <c r="P395" i="3"/>
  <c r="BI393" i="3"/>
  <c r="BH393" i="3"/>
  <c r="BG393" i="3"/>
  <c r="BF393" i="3"/>
  <c r="T393" i="3"/>
  <c r="R393" i="3"/>
  <c r="P393" i="3"/>
  <c r="BI391" i="3"/>
  <c r="BH391" i="3"/>
  <c r="BG391" i="3"/>
  <c r="BF391" i="3"/>
  <c r="T391" i="3"/>
  <c r="R391" i="3"/>
  <c r="P391" i="3"/>
  <c r="BI389" i="3"/>
  <c r="BH389" i="3"/>
  <c r="BG389" i="3"/>
  <c r="BF389" i="3"/>
  <c r="T389" i="3"/>
  <c r="R389" i="3"/>
  <c r="P389" i="3"/>
  <c r="BI387" i="3"/>
  <c r="BH387" i="3"/>
  <c r="BG387" i="3"/>
  <c r="BF387" i="3"/>
  <c r="T387" i="3"/>
  <c r="R387" i="3"/>
  <c r="P387" i="3"/>
  <c r="BI385" i="3"/>
  <c r="BH385" i="3"/>
  <c r="BG385" i="3"/>
  <c r="BF385" i="3"/>
  <c r="T385" i="3"/>
  <c r="R385" i="3"/>
  <c r="P385" i="3"/>
  <c r="BI383" i="3"/>
  <c r="BH383" i="3"/>
  <c r="BG383" i="3"/>
  <c r="BF383" i="3"/>
  <c r="T383" i="3"/>
  <c r="R383" i="3"/>
  <c r="P383" i="3"/>
  <c r="BI381" i="3"/>
  <c r="BH381" i="3"/>
  <c r="BG381" i="3"/>
  <c r="BF381" i="3"/>
  <c r="T381" i="3"/>
  <c r="R381" i="3"/>
  <c r="P381" i="3"/>
  <c r="BI379" i="3"/>
  <c r="BH379" i="3"/>
  <c r="BG379" i="3"/>
  <c r="BF379" i="3"/>
  <c r="T379" i="3"/>
  <c r="R379" i="3"/>
  <c r="P379" i="3"/>
  <c r="BI377" i="3"/>
  <c r="BH377" i="3"/>
  <c r="BG377" i="3"/>
  <c r="BF377" i="3"/>
  <c r="T377" i="3"/>
  <c r="R377" i="3"/>
  <c r="P377" i="3"/>
  <c r="BI375" i="3"/>
  <c r="BH375" i="3"/>
  <c r="BG375" i="3"/>
  <c r="BF375" i="3"/>
  <c r="T375" i="3"/>
  <c r="R375" i="3"/>
  <c r="P375" i="3"/>
  <c r="BI373" i="3"/>
  <c r="BH373" i="3"/>
  <c r="BG373" i="3"/>
  <c r="BF373" i="3"/>
  <c r="T373" i="3"/>
  <c r="R373" i="3"/>
  <c r="P373" i="3"/>
  <c r="BI371" i="3"/>
  <c r="BH371" i="3"/>
  <c r="BG371" i="3"/>
  <c r="BF371" i="3"/>
  <c r="T371" i="3"/>
  <c r="R371" i="3"/>
  <c r="P371" i="3"/>
  <c r="BI369" i="3"/>
  <c r="BH369" i="3"/>
  <c r="BG369" i="3"/>
  <c r="BF369" i="3"/>
  <c r="T369" i="3"/>
  <c r="R369" i="3"/>
  <c r="P369" i="3"/>
  <c r="BI367" i="3"/>
  <c r="BH367" i="3"/>
  <c r="BG367" i="3"/>
  <c r="BF367" i="3"/>
  <c r="T367" i="3"/>
  <c r="R367" i="3"/>
  <c r="P367" i="3"/>
  <c r="BI364" i="3"/>
  <c r="BH364" i="3"/>
  <c r="BG364" i="3"/>
  <c r="BF364" i="3"/>
  <c r="T364" i="3"/>
  <c r="R364" i="3"/>
  <c r="P364" i="3"/>
  <c r="BI362" i="3"/>
  <c r="BH362" i="3"/>
  <c r="BG362" i="3"/>
  <c r="BF362" i="3"/>
  <c r="T362" i="3"/>
  <c r="R362" i="3"/>
  <c r="P362" i="3"/>
  <c r="BI360" i="3"/>
  <c r="BH360" i="3"/>
  <c r="BG360" i="3"/>
  <c r="BF360" i="3"/>
  <c r="T360" i="3"/>
  <c r="R360" i="3"/>
  <c r="P360" i="3"/>
  <c r="BI358" i="3"/>
  <c r="BH358" i="3"/>
  <c r="BG358" i="3"/>
  <c r="BF358" i="3"/>
  <c r="T358" i="3"/>
  <c r="R358" i="3"/>
  <c r="P358" i="3"/>
  <c r="BI356" i="3"/>
  <c r="BH356" i="3"/>
  <c r="BG356" i="3"/>
  <c r="BF356" i="3"/>
  <c r="T356" i="3"/>
  <c r="R356" i="3"/>
  <c r="P356" i="3"/>
  <c r="BI354" i="3"/>
  <c r="BH354" i="3"/>
  <c r="BG354" i="3"/>
  <c r="BF354" i="3"/>
  <c r="T354" i="3"/>
  <c r="R354" i="3"/>
  <c r="P354" i="3"/>
  <c r="BI352" i="3"/>
  <c r="BH352" i="3"/>
  <c r="BG352" i="3"/>
  <c r="BF352" i="3"/>
  <c r="T352" i="3"/>
  <c r="R352" i="3"/>
  <c r="P352" i="3"/>
  <c r="BI350" i="3"/>
  <c r="BH350" i="3"/>
  <c r="BG350" i="3"/>
  <c r="BF350" i="3"/>
  <c r="T350" i="3"/>
  <c r="R350" i="3"/>
  <c r="P350" i="3"/>
  <c r="BI348" i="3"/>
  <c r="BH348" i="3"/>
  <c r="BG348" i="3"/>
  <c r="BF348" i="3"/>
  <c r="T348" i="3"/>
  <c r="R348" i="3"/>
  <c r="P348" i="3"/>
  <c r="BI346" i="3"/>
  <c r="BH346" i="3"/>
  <c r="BG346" i="3"/>
  <c r="BF346" i="3"/>
  <c r="T346" i="3"/>
  <c r="R346" i="3"/>
  <c r="P346" i="3"/>
  <c r="BI344" i="3"/>
  <c r="BH344" i="3"/>
  <c r="BG344" i="3"/>
  <c r="BF344" i="3"/>
  <c r="T344" i="3"/>
  <c r="R344" i="3"/>
  <c r="P344" i="3"/>
  <c r="BI342" i="3"/>
  <c r="BH342" i="3"/>
  <c r="BG342" i="3"/>
  <c r="BF342" i="3"/>
  <c r="T342" i="3"/>
  <c r="R342" i="3"/>
  <c r="P342" i="3"/>
  <c r="BI340" i="3"/>
  <c r="BH340" i="3"/>
  <c r="BG340" i="3"/>
  <c r="BF340" i="3"/>
  <c r="T340" i="3"/>
  <c r="R340" i="3"/>
  <c r="P340" i="3"/>
  <c r="BI338" i="3"/>
  <c r="BH338" i="3"/>
  <c r="BG338" i="3"/>
  <c r="BF338" i="3"/>
  <c r="T338" i="3"/>
  <c r="R338" i="3"/>
  <c r="P338" i="3"/>
  <c r="BI336" i="3"/>
  <c r="BH336" i="3"/>
  <c r="BG336" i="3"/>
  <c r="BF336" i="3"/>
  <c r="T336" i="3"/>
  <c r="R336" i="3"/>
  <c r="P336" i="3"/>
  <c r="BI334" i="3"/>
  <c r="BH334" i="3"/>
  <c r="BG334" i="3"/>
  <c r="BF334" i="3"/>
  <c r="T334" i="3"/>
  <c r="R334" i="3"/>
  <c r="P334" i="3"/>
  <c r="BI332" i="3"/>
  <c r="BH332" i="3"/>
  <c r="BG332" i="3"/>
  <c r="BF332" i="3"/>
  <c r="T332" i="3"/>
  <c r="R332" i="3"/>
  <c r="P332" i="3"/>
  <c r="BI330" i="3"/>
  <c r="BH330" i="3"/>
  <c r="BG330" i="3"/>
  <c r="BF330" i="3"/>
  <c r="T330" i="3"/>
  <c r="R330" i="3"/>
  <c r="P330" i="3"/>
  <c r="BI328" i="3"/>
  <c r="BH328" i="3"/>
  <c r="BG328" i="3"/>
  <c r="BF328" i="3"/>
  <c r="T328" i="3"/>
  <c r="R328" i="3"/>
  <c r="P328" i="3"/>
  <c r="BI326" i="3"/>
  <c r="BH326" i="3"/>
  <c r="BG326" i="3"/>
  <c r="BF326" i="3"/>
  <c r="T326" i="3"/>
  <c r="R326" i="3"/>
  <c r="P326" i="3"/>
  <c r="BI324" i="3"/>
  <c r="BH324" i="3"/>
  <c r="BG324" i="3"/>
  <c r="BF324" i="3"/>
  <c r="T324" i="3"/>
  <c r="R324" i="3"/>
  <c r="P324" i="3"/>
  <c r="BI322" i="3"/>
  <c r="BH322" i="3"/>
  <c r="BG322" i="3"/>
  <c r="BF322" i="3"/>
  <c r="T322" i="3"/>
  <c r="R322" i="3"/>
  <c r="P322" i="3"/>
  <c r="BI320" i="3"/>
  <c r="BH320" i="3"/>
  <c r="BG320" i="3"/>
  <c r="BF320" i="3"/>
  <c r="T320" i="3"/>
  <c r="R320" i="3"/>
  <c r="P320" i="3"/>
  <c r="BI318" i="3"/>
  <c r="BH318" i="3"/>
  <c r="BG318" i="3"/>
  <c r="BF318" i="3"/>
  <c r="T318" i="3"/>
  <c r="R318" i="3"/>
  <c r="P318" i="3"/>
  <c r="BI316" i="3"/>
  <c r="BH316" i="3"/>
  <c r="BG316" i="3"/>
  <c r="BF316" i="3"/>
  <c r="T316" i="3"/>
  <c r="R316" i="3"/>
  <c r="P316" i="3"/>
  <c r="BI314" i="3"/>
  <c r="BH314" i="3"/>
  <c r="BG314" i="3"/>
  <c r="BF314" i="3"/>
  <c r="T314" i="3"/>
  <c r="R314" i="3"/>
  <c r="P314" i="3"/>
  <c r="BI312" i="3"/>
  <c r="BH312" i="3"/>
  <c r="BG312" i="3"/>
  <c r="BF312" i="3"/>
  <c r="T312" i="3"/>
  <c r="R312" i="3"/>
  <c r="P312" i="3"/>
  <c r="BI310" i="3"/>
  <c r="BH310" i="3"/>
  <c r="BG310" i="3"/>
  <c r="BF310" i="3"/>
  <c r="T310" i="3"/>
  <c r="R310" i="3"/>
  <c r="P310" i="3"/>
  <c r="BI308" i="3"/>
  <c r="BH308" i="3"/>
  <c r="BG308" i="3"/>
  <c r="BF308" i="3"/>
  <c r="T308" i="3"/>
  <c r="R308" i="3"/>
  <c r="P308" i="3"/>
  <c r="BI306" i="3"/>
  <c r="BH306" i="3"/>
  <c r="BG306" i="3"/>
  <c r="BF306" i="3"/>
  <c r="T306" i="3"/>
  <c r="R306" i="3"/>
  <c r="P306" i="3"/>
  <c r="BI304" i="3"/>
  <c r="BH304" i="3"/>
  <c r="BG304" i="3"/>
  <c r="BF304" i="3"/>
  <c r="T304" i="3"/>
  <c r="R304" i="3"/>
  <c r="P304" i="3"/>
  <c r="BI300" i="3"/>
  <c r="BH300" i="3"/>
  <c r="BG300" i="3"/>
  <c r="BF300" i="3"/>
  <c r="T300" i="3"/>
  <c r="R300" i="3"/>
  <c r="P300" i="3"/>
  <c r="BI297" i="3"/>
  <c r="BH297" i="3"/>
  <c r="BG297" i="3"/>
  <c r="BF297" i="3"/>
  <c r="T297" i="3"/>
  <c r="R297" i="3"/>
  <c r="P297" i="3"/>
  <c r="BI293" i="3"/>
  <c r="BH293" i="3"/>
  <c r="BG293" i="3"/>
  <c r="BF293" i="3"/>
  <c r="T293" i="3"/>
  <c r="R293" i="3"/>
  <c r="P293" i="3"/>
  <c r="BI289" i="3"/>
  <c r="BH289" i="3"/>
  <c r="BG289" i="3"/>
  <c r="BF289" i="3"/>
  <c r="T289" i="3"/>
  <c r="R289" i="3"/>
  <c r="P289" i="3"/>
  <c r="BI286" i="3"/>
  <c r="BH286" i="3"/>
  <c r="BG286" i="3"/>
  <c r="BF286" i="3"/>
  <c r="T286" i="3"/>
  <c r="R286" i="3"/>
  <c r="P286" i="3"/>
  <c r="BI275" i="3"/>
  <c r="BH275" i="3"/>
  <c r="BG275" i="3"/>
  <c r="BF275" i="3"/>
  <c r="T275" i="3"/>
  <c r="R275" i="3"/>
  <c r="P275" i="3"/>
  <c r="BI270" i="3"/>
  <c r="BH270" i="3"/>
  <c r="BG270" i="3"/>
  <c r="BF270" i="3"/>
  <c r="T270" i="3"/>
  <c r="T269" i="3"/>
  <c r="R270" i="3"/>
  <c r="R269" i="3" s="1"/>
  <c r="P270" i="3"/>
  <c r="P269" i="3"/>
  <c r="BI266" i="3"/>
  <c r="BH266" i="3"/>
  <c r="BG266" i="3"/>
  <c r="BF266" i="3"/>
  <c r="T266" i="3"/>
  <c r="R266" i="3"/>
  <c r="P266" i="3"/>
  <c r="BI262" i="3"/>
  <c r="BH262" i="3"/>
  <c r="BG262" i="3"/>
  <c r="BF262" i="3"/>
  <c r="T262" i="3"/>
  <c r="R262" i="3"/>
  <c r="P262" i="3"/>
  <c r="BI259" i="3"/>
  <c r="BH259" i="3"/>
  <c r="BG259" i="3"/>
  <c r="BF259" i="3"/>
  <c r="T259" i="3"/>
  <c r="R259" i="3"/>
  <c r="P259" i="3"/>
  <c r="BI256" i="3"/>
  <c r="BH256" i="3"/>
  <c r="BG256" i="3"/>
  <c r="BF256" i="3"/>
  <c r="T256" i="3"/>
  <c r="R256" i="3"/>
  <c r="P256" i="3"/>
  <c r="BI253" i="3"/>
  <c r="BH253" i="3"/>
  <c r="BG253" i="3"/>
  <c r="BF253" i="3"/>
  <c r="T253" i="3"/>
  <c r="R253" i="3"/>
  <c r="P253" i="3"/>
  <c r="BI241" i="3"/>
  <c r="BH241" i="3"/>
  <c r="BG241" i="3"/>
  <c r="BF241" i="3"/>
  <c r="T241" i="3"/>
  <c r="R241" i="3"/>
  <c r="P241" i="3"/>
  <c r="BI229" i="3"/>
  <c r="BH229" i="3"/>
  <c r="BG229" i="3"/>
  <c r="BF229" i="3"/>
  <c r="T229" i="3"/>
  <c r="R229" i="3"/>
  <c r="P229" i="3"/>
  <c r="BI217" i="3"/>
  <c r="BH217" i="3"/>
  <c r="BG217" i="3"/>
  <c r="BF217" i="3"/>
  <c r="T217" i="3"/>
  <c r="R217" i="3"/>
  <c r="P217" i="3"/>
  <c r="BI213" i="3"/>
  <c r="BH213" i="3"/>
  <c r="BG213" i="3"/>
  <c r="BF213" i="3"/>
  <c r="T213" i="3"/>
  <c r="R213" i="3"/>
  <c r="P213" i="3"/>
  <c r="BI209" i="3"/>
  <c r="BH209" i="3"/>
  <c r="BG209" i="3"/>
  <c r="BF209" i="3"/>
  <c r="T209" i="3"/>
  <c r="R209" i="3"/>
  <c r="P209" i="3"/>
  <c r="BI205" i="3"/>
  <c r="BH205" i="3"/>
  <c r="BG205" i="3"/>
  <c r="BF205" i="3"/>
  <c r="T205" i="3"/>
  <c r="R205" i="3"/>
  <c r="P205" i="3"/>
  <c r="BI201" i="3"/>
  <c r="BH201" i="3"/>
  <c r="BG201" i="3"/>
  <c r="BF201" i="3"/>
  <c r="T201" i="3"/>
  <c r="R201" i="3"/>
  <c r="P201" i="3"/>
  <c r="BI197" i="3"/>
  <c r="BH197" i="3"/>
  <c r="BG197" i="3"/>
  <c r="BF197" i="3"/>
  <c r="T197" i="3"/>
  <c r="R197" i="3"/>
  <c r="P197" i="3"/>
  <c r="BI193" i="3"/>
  <c r="BH193" i="3"/>
  <c r="BG193" i="3"/>
  <c r="BF193" i="3"/>
  <c r="T193" i="3"/>
  <c r="R193" i="3"/>
  <c r="P193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4" i="3"/>
  <c r="BH184" i="3"/>
  <c r="BG184" i="3"/>
  <c r="BF184" i="3"/>
  <c r="T184" i="3"/>
  <c r="R184" i="3"/>
  <c r="P184" i="3"/>
  <c r="BI180" i="3"/>
  <c r="BH180" i="3"/>
  <c r="BG180" i="3"/>
  <c r="BF180" i="3"/>
  <c r="T180" i="3"/>
  <c r="R180" i="3"/>
  <c r="P180" i="3"/>
  <c r="BI176" i="3"/>
  <c r="BH176" i="3"/>
  <c r="BG176" i="3"/>
  <c r="BF176" i="3"/>
  <c r="T176" i="3"/>
  <c r="R176" i="3"/>
  <c r="P176" i="3"/>
  <c r="BI173" i="3"/>
  <c r="BH173" i="3"/>
  <c r="BG173" i="3"/>
  <c r="BF173" i="3"/>
  <c r="T173" i="3"/>
  <c r="R173" i="3"/>
  <c r="P173" i="3"/>
  <c r="BI169" i="3"/>
  <c r="BH169" i="3"/>
  <c r="BG169" i="3"/>
  <c r="BF169" i="3"/>
  <c r="T169" i="3"/>
  <c r="R169" i="3"/>
  <c r="P169" i="3"/>
  <c r="BI157" i="3"/>
  <c r="BH157" i="3"/>
  <c r="BG157" i="3"/>
  <c r="BF157" i="3"/>
  <c r="T157" i="3"/>
  <c r="R157" i="3"/>
  <c r="P157" i="3"/>
  <c r="BI145" i="3"/>
  <c r="BH145" i="3"/>
  <c r="BG145" i="3"/>
  <c r="BF145" i="3"/>
  <c r="T145" i="3"/>
  <c r="R145" i="3"/>
  <c r="P145" i="3"/>
  <c r="BI133" i="3"/>
  <c r="BH133" i="3"/>
  <c r="BG133" i="3"/>
  <c r="BF133" i="3"/>
  <c r="T133" i="3"/>
  <c r="R133" i="3"/>
  <c r="P133" i="3"/>
  <c r="BI129" i="3"/>
  <c r="BH129" i="3"/>
  <c r="BG129" i="3"/>
  <c r="BF129" i="3"/>
  <c r="T129" i="3"/>
  <c r="R129" i="3"/>
  <c r="P129" i="3"/>
  <c r="BI125" i="3"/>
  <c r="BH125" i="3"/>
  <c r="BG125" i="3"/>
  <c r="BF125" i="3"/>
  <c r="T125" i="3"/>
  <c r="R125" i="3"/>
  <c r="P125" i="3"/>
  <c r="BI120" i="3"/>
  <c r="BH120" i="3"/>
  <c r="BG120" i="3"/>
  <c r="BF120" i="3"/>
  <c r="T120" i="3"/>
  <c r="T119" i="3"/>
  <c r="R120" i="3"/>
  <c r="R119" i="3" s="1"/>
  <c r="P120" i="3"/>
  <c r="P119" i="3"/>
  <c r="BI115" i="3"/>
  <c r="BH115" i="3"/>
  <c r="BG115" i="3"/>
  <c r="BF115" i="3"/>
  <c r="T115" i="3"/>
  <c r="R115" i="3"/>
  <c r="P115" i="3"/>
  <c r="BI111" i="3"/>
  <c r="BH111" i="3"/>
  <c r="BG111" i="3"/>
  <c r="BF111" i="3"/>
  <c r="T111" i="3"/>
  <c r="R111" i="3"/>
  <c r="P111" i="3"/>
  <c r="BI107" i="3"/>
  <c r="BH107" i="3"/>
  <c r="BG107" i="3"/>
  <c r="BF107" i="3"/>
  <c r="T107" i="3"/>
  <c r="R107" i="3"/>
  <c r="P107" i="3"/>
  <c r="BI103" i="3"/>
  <c r="BH103" i="3"/>
  <c r="BG103" i="3"/>
  <c r="BF103" i="3"/>
  <c r="T103" i="3"/>
  <c r="R103" i="3"/>
  <c r="P103" i="3"/>
  <c r="J97" i="3"/>
  <c r="J96" i="3"/>
  <c r="F96" i="3"/>
  <c r="F94" i="3"/>
  <c r="E92" i="3"/>
  <c r="J55" i="3"/>
  <c r="J54" i="3"/>
  <c r="F54" i="3"/>
  <c r="F52" i="3"/>
  <c r="E50" i="3"/>
  <c r="J18" i="3"/>
  <c r="E18" i="3"/>
  <c r="F55" i="3"/>
  <c r="J17" i="3"/>
  <c r="J12" i="3"/>
  <c r="J94" i="3"/>
  <c r="E7" i="3"/>
  <c r="E48" i="3" s="1"/>
  <c r="J37" i="2"/>
  <c r="J36" i="2"/>
  <c r="AY55" i="1"/>
  <c r="J35" i="2"/>
  <c r="AX55" i="1"/>
  <c r="BI752" i="2"/>
  <c r="BH752" i="2"/>
  <c r="BG752" i="2"/>
  <c r="BF752" i="2"/>
  <c r="T752" i="2"/>
  <c r="R752" i="2"/>
  <c r="P752" i="2"/>
  <c r="BI750" i="2"/>
  <c r="BH750" i="2"/>
  <c r="BG750" i="2"/>
  <c r="BF750" i="2"/>
  <c r="T750" i="2"/>
  <c r="R750" i="2"/>
  <c r="P750" i="2"/>
  <c r="BI748" i="2"/>
  <c r="BH748" i="2"/>
  <c r="BG748" i="2"/>
  <c r="BF748" i="2"/>
  <c r="T748" i="2"/>
  <c r="R748" i="2"/>
  <c r="P748" i="2"/>
  <c r="BI746" i="2"/>
  <c r="BH746" i="2"/>
  <c r="BG746" i="2"/>
  <c r="BF746" i="2"/>
  <c r="T746" i="2"/>
  <c r="R746" i="2"/>
  <c r="P746" i="2"/>
  <c r="BI744" i="2"/>
  <c r="BH744" i="2"/>
  <c r="BG744" i="2"/>
  <c r="BF744" i="2"/>
  <c r="T744" i="2"/>
  <c r="R744" i="2"/>
  <c r="P744" i="2"/>
  <c r="BI742" i="2"/>
  <c r="BH742" i="2"/>
  <c r="BG742" i="2"/>
  <c r="BF742" i="2"/>
  <c r="T742" i="2"/>
  <c r="R742" i="2"/>
  <c r="P742" i="2"/>
  <c r="BI740" i="2"/>
  <c r="BH740" i="2"/>
  <c r="BG740" i="2"/>
  <c r="BF740" i="2"/>
  <c r="T740" i="2"/>
  <c r="R740" i="2"/>
  <c r="P740" i="2"/>
  <c r="BI738" i="2"/>
  <c r="BH738" i="2"/>
  <c r="BG738" i="2"/>
  <c r="BF738" i="2"/>
  <c r="T738" i="2"/>
  <c r="R738" i="2"/>
  <c r="P738" i="2"/>
  <c r="BI734" i="2"/>
  <c r="BH734" i="2"/>
  <c r="BG734" i="2"/>
  <c r="BF734" i="2"/>
  <c r="T734" i="2"/>
  <c r="R734" i="2"/>
  <c r="P734" i="2"/>
  <c r="BI730" i="2"/>
  <c r="BH730" i="2"/>
  <c r="BG730" i="2"/>
  <c r="BF730" i="2"/>
  <c r="T730" i="2"/>
  <c r="R730" i="2"/>
  <c r="P730" i="2"/>
  <c r="BI725" i="2"/>
  <c r="BH725" i="2"/>
  <c r="BG725" i="2"/>
  <c r="BF725" i="2"/>
  <c r="T725" i="2"/>
  <c r="R725" i="2"/>
  <c r="P725" i="2"/>
  <c r="BI721" i="2"/>
  <c r="BH721" i="2"/>
  <c r="BG721" i="2"/>
  <c r="BF721" i="2"/>
  <c r="T721" i="2"/>
  <c r="R721" i="2"/>
  <c r="P721" i="2"/>
  <c r="BI717" i="2"/>
  <c r="BH717" i="2"/>
  <c r="BG717" i="2"/>
  <c r="BF717" i="2"/>
  <c r="T717" i="2"/>
  <c r="R717" i="2"/>
  <c r="P717" i="2"/>
  <c r="BI713" i="2"/>
  <c r="BH713" i="2"/>
  <c r="BG713" i="2"/>
  <c r="BF713" i="2"/>
  <c r="T713" i="2"/>
  <c r="R713" i="2"/>
  <c r="P713" i="2"/>
  <c r="BI710" i="2"/>
  <c r="BH710" i="2"/>
  <c r="BG710" i="2"/>
  <c r="BF710" i="2"/>
  <c r="T710" i="2"/>
  <c r="R710" i="2"/>
  <c r="P710" i="2"/>
  <c r="BI702" i="2"/>
  <c r="BH702" i="2"/>
  <c r="BG702" i="2"/>
  <c r="BF702" i="2"/>
  <c r="T702" i="2"/>
  <c r="R702" i="2"/>
  <c r="P702" i="2"/>
  <c r="BI699" i="2"/>
  <c r="BH699" i="2"/>
  <c r="BG699" i="2"/>
  <c r="BF699" i="2"/>
  <c r="T699" i="2"/>
  <c r="R699" i="2"/>
  <c r="P699" i="2"/>
  <c r="BI695" i="2"/>
  <c r="BH695" i="2"/>
  <c r="BG695" i="2"/>
  <c r="BF695" i="2"/>
  <c r="T695" i="2"/>
  <c r="R695" i="2"/>
  <c r="P695" i="2"/>
  <c r="BI692" i="2"/>
  <c r="BH692" i="2"/>
  <c r="BG692" i="2"/>
  <c r="BF692" i="2"/>
  <c r="T692" i="2"/>
  <c r="R692" i="2"/>
  <c r="P692" i="2"/>
  <c r="BI683" i="2"/>
  <c r="BH683" i="2"/>
  <c r="BG683" i="2"/>
  <c r="BF683" i="2"/>
  <c r="T683" i="2"/>
  <c r="R683" i="2"/>
  <c r="P683" i="2"/>
  <c r="BI675" i="2"/>
  <c r="BH675" i="2"/>
  <c r="BG675" i="2"/>
  <c r="BF675" i="2"/>
  <c r="T675" i="2"/>
  <c r="R675" i="2"/>
  <c r="P675" i="2"/>
  <c r="BI672" i="2"/>
  <c r="BH672" i="2"/>
  <c r="BG672" i="2"/>
  <c r="BF672" i="2"/>
  <c r="T672" i="2"/>
  <c r="R672" i="2"/>
  <c r="P672" i="2"/>
  <c r="BI669" i="2"/>
  <c r="BH669" i="2"/>
  <c r="BG669" i="2"/>
  <c r="BF669" i="2"/>
  <c r="T669" i="2"/>
  <c r="R669" i="2"/>
  <c r="P669" i="2"/>
  <c r="BI665" i="2"/>
  <c r="BH665" i="2"/>
  <c r="BG665" i="2"/>
  <c r="BF665" i="2"/>
  <c r="T665" i="2"/>
  <c r="R665" i="2"/>
  <c r="P665" i="2"/>
  <c r="BI662" i="2"/>
  <c r="BH662" i="2"/>
  <c r="BG662" i="2"/>
  <c r="BF662" i="2"/>
  <c r="T662" i="2"/>
  <c r="R662" i="2"/>
  <c r="P662" i="2"/>
  <c r="BI654" i="2"/>
  <c r="BH654" i="2"/>
  <c r="BG654" i="2"/>
  <c r="BF654" i="2"/>
  <c r="T654" i="2"/>
  <c r="R654" i="2"/>
  <c r="P654" i="2"/>
  <c r="BI651" i="2"/>
  <c r="BH651" i="2"/>
  <c r="BG651" i="2"/>
  <c r="BF651" i="2"/>
  <c r="T651" i="2"/>
  <c r="R651" i="2"/>
  <c r="P651" i="2"/>
  <c r="BI647" i="2"/>
  <c r="BH647" i="2"/>
  <c r="BG647" i="2"/>
  <c r="BF647" i="2"/>
  <c r="T647" i="2"/>
  <c r="R647" i="2"/>
  <c r="P647" i="2"/>
  <c r="BI639" i="2"/>
  <c r="BH639" i="2"/>
  <c r="BG639" i="2"/>
  <c r="BF639" i="2"/>
  <c r="T639" i="2"/>
  <c r="R639" i="2"/>
  <c r="P639" i="2"/>
  <c r="BI630" i="2"/>
  <c r="BH630" i="2"/>
  <c r="BG630" i="2"/>
  <c r="BF630" i="2"/>
  <c r="T630" i="2"/>
  <c r="R630" i="2"/>
  <c r="P630" i="2"/>
  <c r="BI627" i="2"/>
  <c r="BH627" i="2"/>
  <c r="BG627" i="2"/>
  <c r="BF627" i="2"/>
  <c r="T627" i="2"/>
  <c r="R627" i="2"/>
  <c r="P627" i="2"/>
  <c r="BI623" i="2"/>
  <c r="BH623" i="2"/>
  <c r="BG623" i="2"/>
  <c r="BF623" i="2"/>
  <c r="T623" i="2"/>
  <c r="R623" i="2"/>
  <c r="P623" i="2"/>
  <c r="BI620" i="2"/>
  <c r="BH620" i="2"/>
  <c r="BG620" i="2"/>
  <c r="BF620" i="2"/>
  <c r="T620" i="2"/>
  <c r="R620" i="2"/>
  <c r="P620" i="2"/>
  <c r="BI616" i="2"/>
  <c r="BH616" i="2"/>
  <c r="BG616" i="2"/>
  <c r="BF616" i="2"/>
  <c r="T616" i="2"/>
  <c r="R616" i="2"/>
  <c r="P616" i="2"/>
  <c r="BI613" i="2"/>
  <c r="BH613" i="2"/>
  <c r="BG613" i="2"/>
  <c r="BF613" i="2"/>
  <c r="T613" i="2"/>
  <c r="R613" i="2"/>
  <c r="P613" i="2"/>
  <c r="BI610" i="2"/>
  <c r="BH610" i="2"/>
  <c r="BG610" i="2"/>
  <c r="BF610" i="2"/>
  <c r="T610" i="2"/>
  <c r="R610" i="2"/>
  <c r="P610" i="2"/>
  <c r="BI607" i="2"/>
  <c r="BH607" i="2"/>
  <c r="BG607" i="2"/>
  <c r="BF607" i="2"/>
  <c r="T607" i="2"/>
  <c r="R607" i="2"/>
  <c r="P607" i="2"/>
  <c r="BI603" i="2"/>
  <c r="BH603" i="2"/>
  <c r="BG603" i="2"/>
  <c r="BF603" i="2"/>
  <c r="T603" i="2"/>
  <c r="R603" i="2"/>
  <c r="P603" i="2"/>
  <c r="BI599" i="2"/>
  <c r="BH599" i="2"/>
  <c r="BG599" i="2"/>
  <c r="BF599" i="2"/>
  <c r="T599" i="2"/>
  <c r="R599" i="2"/>
  <c r="P599" i="2"/>
  <c r="BI597" i="2"/>
  <c r="BH597" i="2"/>
  <c r="BG597" i="2"/>
  <c r="BF597" i="2"/>
  <c r="T597" i="2"/>
  <c r="R597" i="2"/>
  <c r="P597" i="2"/>
  <c r="BI595" i="2"/>
  <c r="BH595" i="2"/>
  <c r="BG595" i="2"/>
  <c r="BF595" i="2"/>
  <c r="T595" i="2"/>
  <c r="R595" i="2"/>
  <c r="P595" i="2"/>
  <c r="BI591" i="2"/>
  <c r="BH591" i="2"/>
  <c r="BG591" i="2"/>
  <c r="BF591" i="2"/>
  <c r="T591" i="2"/>
  <c r="R591" i="2"/>
  <c r="P591" i="2"/>
  <c r="BI587" i="2"/>
  <c r="BH587" i="2"/>
  <c r="BG587" i="2"/>
  <c r="BF587" i="2"/>
  <c r="T587" i="2"/>
  <c r="R587" i="2"/>
  <c r="P587" i="2"/>
  <c r="BI583" i="2"/>
  <c r="BH583" i="2"/>
  <c r="BG583" i="2"/>
  <c r="BF583" i="2"/>
  <c r="T583" i="2"/>
  <c r="R583" i="2"/>
  <c r="P583" i="2"/>
  <c r="BI579" i="2"/>
  <c r="BH579" i="2"/>
  <c r="BG579" i="2"/>
  <c r="BF579" i="2"/>
  <c r="T579" i="2"/>
  <c r="R579" i="2"/>
  <c r="P579" i="2"/>
  <c r="BI576" i="2"/>
  <c r="BH576" i="2"/>
  <c r="BG576" i="2"/>
  <c r="BF576" i="2"/>
  <c r="T576" i="2"/>
  <c r="R576" i="2"/>
  <c r="P576" i="2"/>
  <c r="BI572" i="2"/>
  <c r="BH572" i="2"/>
  <c r="BG572" i="2"/>
  <c r="BF572" i="2"/>
  <c r="T572" i="2"/>
  <c r="R572" i="2"/>
  <c r="P572" i="2"/>
  <c r="BI569" i="2"/>
  <c r="BH569" i="2"/>
  <c r="BG569" i="2"/>
  <c r="BF569" i="2"/>
  <c r="T569" i="2"/>
  <c r="R569" i="2"/>
  <c r="P569" i="2"/>
  <c r="BI567" i="2"/>
  <c r="BH567" i="2"/>
  <c r="BG567" i="2"/>
  <c r="BF567" i="2"/>
  <c r="T567" i="2"/>
  <c r="R567" i="2"/>
  <c r="P567" i="2"/>
  <c r="BI565" i="2"/>
  <c r="BH565" i="2"/>
  <c r="BG565" i="2"/>
  <c r="BF565" i="2"/>
  <c r="T565" i="2"/>
  <c r="R565" i="2"/>
  <c r="P565" i="2"/>
  <c r="BI563" i="2"/>
  <c r="BH563" i="2"/>
  <c r="BG563" i="2"/>
  <c r="BF563" i="2"/>
  <c r="T563" i="2"/>
  <c r="R563" i="2"/>
  <c r="P563" i="2"/>
  <c r="BI561" i="2"/>
  <c r="BH561" i="2"/>
  <c r="BG561" i="2"/>
  <c r="BF561" i="2"/>
  <c r="T561" i="2"/>
  <c r="R561" i="2"/>
  <c r="P561" i="2"/>
  <c r="BI559" i="2"/>
  <c r="BH559" i="2"/>
  <c r="BG559" i="2"/>
  <c r="BF559" i="2"/>
  <c r="T559" i="2"/>
  <c r="R559" i="2"/>
  <c r="P559" i="2"/>
  <c r="BI557" i="2"/>
  <c r="BH557" i="2"/>
  <c r="BG557" i="2"/>
  <c r="BF557" i="2"/>
  <c r="T557" i="2"/>
  <c r="R557" i="2"/>
  <c r="P557" i="2"/>
  <c r="BI555" i="2"/>
  <c r="BH555" i="2"/>
  <c r="BG555" i="2"/>
  <c r="BF555" i="2"/>
  <c r="T555" i="2"/>
  <c r="R555" i="2"/>
  <c r="P555" i="2"/>
  <c r="BI553" i="2"/>
  <c r="BH553" i="2"/>
  <c r="BG553" i="2"/>
  <c r="BF553" i="2"/>
  <c r="T553" i="2"/>
  <c r="R553" i="2"/>
  <c r="P553" i="2"/>
  <c r="BI550" i="2"/>
  <c r="BH550" i="2"/>
  <c r="BG550" i="2"/>
  <c r="BF550" i="2"/>
  <c r="T550" i="2"/>
  <c r="R550" i="2"/>
  <c r="P550" i="2"/>
  <c r="BI548" i="2"/>
  <c r="BH548" i="2"/>
  <c r="BG548" i="2"/>
  <c r="BF548" i="2"/>
  <c r="T548" i="2"/>
  <c r="R548" i="2"/>
  <c r="P548" i="2"/>
  <c r="BI546" i="2"/>
  <c r="BH546" i="2"/>
  <c r="BG546" i="2"/>
  <c r="BF546" i="2"/>
  <c r="T546" i="2"/>
  <c r="R546" i="2"/>
  <c r="P546" i="2"/>
  <c r="BI544" i="2"/>
  <c r="BH544" i="2"/>
  <c r="BG544" i="2"/>
  <c r="BF544" i="2"/>
  <c r="T544" i="2"/>
  <c r="R544" i="2"/>
  <c r="P544" i="2"/>
  <c r="BI542" i="2"/>
  <c r="BH542" i="2"/>
  <c r="BG542" i="2"/>
  <c r="BF542" i="2"/>
  <c r="T542" i="2"/>
  <c r="R542" i="2"/>
  <c r="P542" i="2"/>
  <c r="BI540" i="2"/>
  <c r="BH540" i="2"/>
  <c r="BG540" i="2"/>
  <c r="BF540" i="2"/>
  <c r="T540" i="2"/>
  <c r="R540" i="2"/>
  <c r="P540" i="2"/>
  <c r="BI538" i="2"/>
  <c r="BH538" i="2"/>
  <c r="BG538" i="2"/>
  <c r="BF538" i="2"/>
  <c r="T538" i="2"/>
  <c r="R538" i="2"/>
  <c r="P538" i="2"/>
  <c r="BI536" i="2"/>
  <c r="BH536" i="2"/>
  <c r="BG536" i="2"/>
  <c r="BF536" i="2"/>
  <c r="T536" i="2"/>
  <c r="R536" i="2"/>
  <c r="P536" i="2"/>
  <c r="BI534" i="2"/>
  <c r="BH534" i="2"/>
  <c r="BG534" i="2"/>
  <c r="BF534" i="2"/>
  <c r="T534" i="2"/>
  <c r="R534" i="2"/>
  <c r="P534" i="2"/>
  <c r="BI532" i="2"/>
  <c r="BH532" i="2"/>
  <c r="BG532" i="2"/>
  <c r="BF532" i="2"/>
  <c r="T532" i="2"/>
  <c r="R532" i="2"/>
  <c r="P532" i="2"/>
  <c r="BI530" i="2"/>
  <c r="BH530" i="2"/>
  <c r="BG530" i="2"/>
  <c r="BF530" i="2"/>
  <c r="T530" i="2"/>
  <c r="R530" i="2"/>
  <c r="P530" i="2"/>
  <c r="BI528" i="2"/>
  <c r="BH528" i="2"/>
  <c r="BG528" i="2"/>
  <c r="BF528" i="2"/>
  <c r="T528" i="2"/>
  <c r="R528" i="2"/>
  <c r="P528" i="2"/>
  <c r="BI526" i="2"/>
  <c r="BH526" i="2"/>
  <c r="BG526" i="2"/>
  <c r="BF526" i="2"/>
  <c r="T526" i="2"/>
  <c r="R526" i="2"/>
  <c r="P526" i="2"/>
  <c r="BI524" i="2"/>
  <c r="BH524" i="2"/>
  <c r="BG524" i="2"/>
  <c r="BF524" i="2"/>
  <c r="T524" i="2"/>
  <c r="R524" i="2"/>
  <c r="P524" i="2"/>
  <c r="BI522" i="2"/>
  <c r="BH522" i="2"/>
  <c r="BG522" i="2"/>
  <c r="BF522" i="2"/>
  <c r="T522" i="2"/>
  <c r="R522" i="2"/>
  <c r="P522" i="2"/>
  <c r="BI520" i="2"/>
  <c r="BH520" i="2"/>
  <c r="BG520" i="2"/>
  <c r="BF520" i="2"/>
  <c r="T520" i="2"/>
  <c r="R520" i="2"/>
  <c r="P520" i="2"/>
  <c r="BI518" i="2"/>
  <c r="BH518" i="2"/>
  <c r="BG518" i="2"/>
  <c r="BF518" i="2"/>
  <c r="T518" i="2"/>
  <c r="R518" i="2"/>
  <c r="P518" i="2"/>
  <c r="BI516" i="2"/>
  <c r="BH516" i="2"/>
  <c r="BG516" i="2"/>
  <c r="BF516" i="2"/>
  <c r="T516" i="2"/>
  <c r="R516" i="2"/>
  <c r="P516" i="2"/>
  <c r="BI514" i="2"/>
  <c r="BH514" i="2"/>
  <c r="BG514" i="2"/>
  <c r="BF514" i="2"/>
  <c r="T514" i="2"/>
  <c r="R514" i="2"/>
  <c r="P514" i="2"/>
  <c r="BI512" i="2"/>
  <c r="BH512" i="2"/>
  <c r="BG512" i="2"/>
  <c r="BF512" i="2"/>
  <c r="T512" i="2"/>
  <c r="R512" i="2"/>
  <c r="P512" i="2"/>
  <c r="BI510" i="2"/>
  <c r="BH510" i="2"/>
  <c r="BG510" i="2"/>
  <c r="BF510" i="2"/>
  <c r="T510" i="2"/>
  <c r="R510" i="2"/>
  <c r="P510" i="2"/>
  <c r="BI508" i="2"/>
  <c r="BH508" i="2"/>
  <c r="BG508" i="2"/>
  <c r="BF508" i="2"/>
  <c r="T508" i="2"/>
  <c r="R508" i="2"/>
  <c r="P508" i="2"/>
  <c r="BI506" i="2"/>
  <c r="BH506" i="2"/>
  <c r="BG506" i="2"/>
  <c r="BF506" i="2"/>
  <c r="T506" i="2"/>
  <c r="R506" i="2"/>
  <c r="P506" i="2"/>
  <c r="BI503" i="2"/>
  <c r="BH503" i="2"/>
  <c r="BG503" i="2"/>
  <c r="BF503" i="2"/>
  <c r="T503" i="2"/>
  <c r="R503" i="2"/>
  <c r="P503" i="2"/>
  <c r="BI501" i="2"/>
  <c r="BH501" i="2"/>
  <c r="BG501" i="2"/>
  <c r="BF501" i="2"/>
  <c r="T501" i="2"/>
  <c r="R501" i="2"/>
  <c r="P501" i="2"/>
  <c r="BI499" i="2"/>
  <c r="BH499" i="2"/>
  <c r="BG499" i="2"/>
  <c r="BF499" i="2"/>
  <c r="T499" i="2"/>
  <c r="R499" i="2"/>
  <c r="P499" i="2"/>
  <c r="BI497" i="2"/>
  <c r="BH497" i="2"/>
  <c r="BG497" i="2"/>
  <c r="BF497" i="2"/>
  <c r="T497" i="2"/>
  <c r="R497" i="2"/>
  <c r="P497" i="2"/>
  <c r="BI495" i="2"/>
  <c r="BH495" i="2"/>
  <c r="BG495" i="2"/>
  <c r="BF495" i="2"/>
  <c r="T495" i="2"/>
  <c r="R495" i="2"/>
  <c r="P495" i="2"/>
  <c r="BI493" i="2"/>
  <c r="BH493" i="2"/>
  <c r="BG493" i="2"/>
  <c r="BF493" i="2"/>
  <c r="T493" i="2"/>
  <c r="R493" i="2"/>
  <c r="P493" i="2"/>
  <c r="BI491" i="2"/>
  <c r="BH491" i="2"/>
  <c r="BG491" i="2"/>
  <c r="BF491" i="2"/>
  <c r="T491" i="2"/>
  <c r="R491" i="2"/>
  <c r="P491" i="2"/>
  <c r="BI489" i="2"/>
  <c r="BH489" i="2"/>
  <c r="BG489" i="2"/>
  <c r="BF489" i="2"/>
  <c r="T489" i="2"/>
  <c r="R489" i="2"/>
  <c r="P489" i="2"/>
  <c r="BI487" i="2"/>
  <c r="BH487" i="2"/>
  <c r="BG487" i="2"/>
  <c r="BF487" i="2"/>
  <c r="T487" i="2"/>
  <c r="R487" i="2"/>
  <c r="P487" i="2"/>
  <c r="BI485" i="2"/>
  <c r="BH485" i="2"/>
  <c r="BG485" i="2"/>
  <c r="BF485" i="2"/>
  <c r="T485" i="2"/>
  <c r="R485" i="2"/>
  <c r="P485" i="2"/>
  <c r="BI483" i="2"/>
  <c r="BH483" i="2"/>
  <c r="BG483" i="2"/>
  <c r="BF483" i="2"/>
  <c r="T483" i="2"/>
  <c r="R483" i="2"/>
  <c r="P483" i="2"/>
  <c r="BI481" i="2"/>
  <c r="BH481" i="2"/>
  <c r="BG481" i="2"/>
  <c r="BF481" i="2"/>
  <c r="T481" i="2"/>
  <c r="R481" i="2"/>
  <c r="P481" i="2"/>
  <c r="BI479" i="2"/>
  <c r="BH479" i="2"/>
  <c r="BG479" i="2"/>
  <c r="BF479" i="2"/>
  <c r="T479" i="2"/>
  <c r="R479" i="2"/>
  <c r="P479" i="2"/>
  <c r="BI477" i="2"/>
  <c r="BH477" i="2"/>
  <c r="BG477" i="2"/>
  <c r="BF477" i="2"/>
  <c r="T477" i="2"/>
  <c r="R477" i="2"/>
  <c r="P477" i="2"/>
  <c r="BI475" i="2"/>
  <c r="BH475" i="2"/>
  <c r="BG475" i="2"/>
  <c r="BF475" i="2"/>
  <c r="T475" i="2"/>
  <c r="R475" i="2"/>
  <c r="P475" i="2"/>
  <c r="BI473" i="2"/>
  <c r="BH473" i="2"/>
  <c r="BG473" i="2"/>
  <c r="BF473" i="2"/>
  <c r="T473" i="2"/>
  <c r="R473" i="2"/>
  <c r="P473" i="2"/>
  <c r="BI471" i="2"/>
  <c r="BH471" i="2"/>
  <c r="BG471" i="2"/>
  <c r="BF471" i="2"/>
  <c r="T471" i="2"/>
  <c r="R471" i="2"/>
  <c r="P471" i="2"/>
  <c r="BI469" i="2"/>
  <c r="BH469" i="2"/>
  <c r="BG469" i="2"/>
  <c r="BF469" i="2"/>
  <c r="T469" i="2"/>
  <c r="R469" i="2"/>
  <c r="P469" i="2"/>
  <c r="BI467" i="2"/>
  <c r="BH467" i="2"/>
  <c r="BG467" i="2"/>
  <c r="BF467" i="2"/>
  <c r="T467" i="2"/>
  <c r="R467" i="2"/>
  <c r="P467" i="2"/>
  <c r="BI465" i="2"/>
  <c r="BH465" i="2"/>
  <c r="BG465" i="2"/>
  <c r="BF465" i="2"/>
  <c r="T465" i="2"/>
  <c r="R465" i="2"/>
  <c r="P465" i="2"/>
  <c r="BI463" i="2"/>
  <c r="BH463" i="2"/>
  <c r="BG463" i="2"/>
  <c r="BF463" i="2"/>
  <c r="T463" i="2"/>
  <c r="R463" i="2"/>
  <c r="P463" i="2"/>
  <c r="BI460" i="2"/>
  <c r="BH460" i="2"/>
  <c r="BG460" i="2"/>
  <c r="BF460" i="2"/>
  <c r="T460" i="2"/>
  <c r="R460" i="2"/>
  <c r="P460" i="2"/>
  <c r="BI458" i="2"/>
  <c r="BH458" i="2"/>
  <c r="BG458" i="2"/>
  <c r="BF458" i="2"/>
  <c r="T458" i="2"/>
  <c r="R458" i="2"/>
  <c r="P458" i="2"/>
  <c r="BI456" i="2"/>
  <c r="BH456" i="2"/>
  <c r="BG456" i="2"/>
  <c r="BF456" i="2"/>
  <c r="T456" i="2"/>
  <c r="R456" i="2"/>
  <c r="P456" i="2"/>
  <c r="BI454" i="2"/>
  <c r="BH454" i="2"/>
  <c r="BG454" i="2"/>
  <c r="BF454" i="2"/>
  <c r="T454" i="2"/>
  <c r="R454" i="2"/>
  <c r="P454" i="2"/>
  <c r="BI452" i="2"/>
  <c r="BH452" i="2"/>
  <c r="BG452" i="2"/>
  <c r="BF452" i="2"/>
  <c r="T452" i="2"/>
  <c r="R452" i="2"/>
  <c r="P452" i="2"/>
  <c r="BI450" i="2"/>
  <c r="BH450" i="2"/>
  <c r="BG450" i="2"/>
  <c r="BF450" i="2"/>
  <c r="T450" i="2"/>
  <c r="R450" i="2"/>
  <c r="P450" i="2"/>
  <c r="BI448" i="2"/>
  <c r="BH448" i="2"/>
  <c r="BG448" i="2"/>
  <c r="BF448" i="2"/>
  <c r="T448" i="2"/>
  <c r="R448" i="2"/>
  <c r="P448" i="2"/>
  <c r="BI446" i="2"/>
  <c r="BH446" i="2"/>
  <c r="BG446" i="2"/>
  <c r="BF446" i="2"/>
  <c r="T446" i="2"/>
  <c r="R446" i="2"/>
  <c r="P446" i="2"/>
  <c r="BI444" i="2"/>
  <c r="BH444" i="2"/>
  <c r="BG444" i="2"/>
  <c r="BF444" i="2"/>
  <c r="T444" i="2"/>
  <c r="R444" i="2"/>
  <c r="P444" i="2"/>
  <c r="BI442" i="2"/>
  <c r="BH442" i="2"/>
  <c r="BG442" i="2"/>
  <c r="BF442" i="2"/>
  <c r="T442" i="2"/>
  <c r="R442" i="2"/>
  <c r="P442" i="2"/>
  <c r="BI440" i="2"/>
  <c r="BH440" i="2"/>
  <c r="BG440" i="2"/>
  <c r="BF440" i="2"/>
  <c r="T440" i="2"/>
  <c r="R440" i="2"/>
  <c r="P440" i="2"/>
  <c r="BI438" i="2"/>
  <c r="BH438" i="2"/>
  <c r="BG438" i="2"/>
  <c r="BF438" i="2"/>
  <c r="T438" i="2"/>
  <c r="R438" i="2"/>
  <c r="P438" i="2"/>
  <c r="BI436" i="2"/>
  <c r="BH436" i="2"/>
  <c r="BG436" i="2"/>
  <c r="BF436" i="2"/>
  <c r="T436" i="2"/>
  <c r="R436" i="2"/>
  <c r="P436" i="2"/>
  <c r="BI434" i="2"/>
  <c r="BH434" i="2"/>
  <c r="BG434" i="2"/>
  <c r="BF434" i="2"/>
  <c r="T434" i="2"/>
  <c r="R434" i="2"/>
  <c r="P434" i="2"/>
  <c r="BI432" i="2"/>
  <c r="BH432" i="2"/>
  <c r="BG432" i="2"/>
  <c r="BF432" i="2"/>
  <c r="T432" i="2"/>
  <c r="R432" i="2"/>
  <c r="P432" i="2"/>
  <c r="BI430" i="2"/>
  <c r="BH430" i="2"/>
  <c r="BG430" i="2"/>
  <c r="BF430" i="2"/>
  <c r="T430" i="2"/>
  <c r="R430" i="2"/>
  <c r="P430" i="2"/>
  <c r="BI428" i="2"/>
  <c r="BH428" i="2"/>
  <c r="BG428" i="2"/>
  <c r="BF428" i="2"/>
  <c r="T428" i="2"/>
  <c r="R428" i="2"/>
  <c r="P428" i="2"/>
  <c r="BI426" i="2"/>
  <c r="BH426" i="2"/>
  <c r="BG426" i="2"/>
  <c r="BF426" i="2"/>
  <c r="T426" i="2"/>
  <c r="R426" i="2"/>
  <c r="P426" i="2"/>
  <c r="BI424" i="2"/>
  <c r="BH424" i="2"/>
  <c r="BG424" i="2"/>
  <c r="BF424" i="2"/>
  <c r="T424" i="2"/>
  <c r="R424" i="2"/>
  <c r="P424" i="2"/>
  <c r="BI422" i="2"/>
  <c r="BH422" i="2"/>
  <c r="BG422" i="2"/>
  <c r="BF422" i="2"/>
  <c r="T422" i="2"/>
  <c r="R422" i="2"/>
  <c r="P422" i="2"/>
  <c r="BI420" i="2"/>
  <c r="BH420" i="2"/>
  <c r="BG420" i="2"/>
  <c r="BF420" i="2"/>
  <c r="T420" i="2"/>
  <c r="R420" i="2"/>
  <c r="P420" i="2"/>
  <c r="BI418" i="2"/>
  <c r="BH418" i="2"/>
  <c r="BG418" i="2"/>
  <c r="BF418" i="2"/>
  <c r="T418" i="2"/>
  <c r="R418" i="2"/>
  <c r="P418" i="2"/>
  <c r="BI415" i="2"/>
  <c r="BH415" i="2"/>
  <c r="BG415" i="2"/>
  <c r="BF415" i="2"/>
  <c r="T415" i="2"/>
  <c r="R415" i="2"/>
  <c r="P415" i="2"/>
  <c r="BI413" i="2"/>
  <c r="BH413" i="2"/>
  <c r="BG413" i="2"/>
  <c r="BF413" i="2"/>
  <c r="T413" i="2"/>
  <c r="R413" i="2"/>
  <c r="P413" i="2"/>
  <c r="BI411" i="2"/>
  <c r="BH411" i="2"/>
  <c r="BG411" i="2"/>
  <c r="BF411" i="2"/>
  <c r="T411" i="2"/>
  <c r="R411" i="2"/>
  <c r="P411" i="2"/>
  <c r="BI409" i="2"/>
  <c r="BH409" i="2"/>
  <c r="BG409" i="2"/>
  <c r="BF409" i="2"/>
  <c r="T409" i="2"/>
  <c r="R409" i="2"/>
  <c r="P409" i="2"/>
  <c r="BI407" i="2"/>
  <c r="BH407" i="2"/>
  <c r="BG407" i="2"/>
  <c r="BF407" i="2"/>
  <c r="T407" i="2"/>
  <c r="R407" i="2"/>
  <c r="P407" i="2"/>
  <c r="BI405" i="2"/>
  <c r="BH405" i="2"/>
  <c r="BG405" i="2"/>
  <c r="BF405" i="2"/>
  <c r="T405" i="2"/>
  <c r="R405" i="2"/>
  <c r="P405" i="2"/>
  <c r="BI403" i="2"/>
  <c r="BH403" i="2"/>
  <c r="BG403" i="2"/>
  <c r="BF403" i="2"/>
  <c r="T403" i="2"/>
  <c r="R403" i="2"/>
  <c r="P403" i="2"/>
  <c r="BI401" i="2"/>
  <c r="BH401" i="2"/>
  <c r="BG401" i="2"/>
  <c r="BF401" i="2"/>
  <c r="T401" i="2"/>
  <c r="R401" i="2"/>
  <c r="P401" i="2"/>
  <c r="BI399" i="2"/>
  <c r="BH399" i="2"/>
  <c r="BG399" i="2"/>
  <c r="BF399" i="2"/>
  <c r="T399" i="2"/>
  <c r="R399" i="2"/>
  <c r="P399" i="2"/>
  <c r="BI397" i="2"/>
  <c r="BH397" i="2"/>
  <c r="BG397" i="2"/>
  <c r="BF397" i="2"/>
  <c r="T397" i="2"/>
  <c r="R397" i="2"/>
  <c r="P397" i="2"/>
  <c r="BI395" i="2"/>
  <c r="BH395" i="2"/>
  <c r="BG395" i="2"/>
  <c r="BF395" i="2"/>
  <c r="T395" i="2"/>
  <c r="R395" i="2"/>
  <c r="P395" i="2"/>
  <c r="BI393" i="2"/>
  <c r="BH393" i="2"/>
  <c r="BG393" i="2"/>
  <c r="BF393" i="2"/>
  <c r="T393" i="2"/>
  <c r="R393" i="2"/>
  <c r="P393" i="2"/>
  <c r="BI391" i="2"/>
  <c r="BH391" i="2"/>
  <c r="BG391" i="2"/>
  <c r="BF391" i="2"/>
  <c r="T391" i="2"/>
  <c r="R391" i="2"/>
  <c r="P391" i="2"/>
  <c r="BI389" i="2"/>
  <c r="BH389" i="2"/>
  <c r="BG389" i="2"/>
  <c r="BF389" i="2"/>
  <c r="T389" i="2"/>
  <c r="R389" i="2"/>
  <c r="P389" i="2"/>
  <c r="BI387" i="2"/>
  <c r="BH387" i="2"/>
  <c r="BG387" i="2"/>
  <c r="BF387" i="2"/>
  <c r="T387" i="2"/>
  <c r="R387" i="2"/>
  <c r="P387" i="2"/>
  <c r="BI385" i="2"/>
  <c r="BH385" i="2"/>
  <c r="BG385" i="2"/>
  <c r="BF385" i="2"/>
  <c r="T385" i="2"/>
  <c r="R385" i="2"/>
  <c r="P385" i="2"/>
  <c r="BI383" i="2"/>
  <c r="BH383" i="2"/>
  <c r="BG383" i="2"/>
  <c r="BF383" i="2"/>
  <c r="T383" i="2"/>
  <c r="R383" i="2"/>
  <c r="P383" i="2"/>
  <c r="BI381" i="2"/>
  <c r="BH381" i="2"/>
  <c r="BG381" i="2"/>
  <c r="BF381" i="2"/>
  <c r="T381" i="2"/>
  <c r="R381" i="2"/>
  <c r="P381" i="2"/>
  <c r="BI379" i="2"/>
  <c r="BH379" i="2"/>
  <c r="BG379" i="2"/>
  <c r="BF379" i="2"/>
  <c r="T379" i="2"/>
  <c r="R379" i="2"/>
  <c r="P379" i="2"/>
  <c r="BI377" i="2"/>
  <c r="BH377" i="2"/>
  <c r="BG377" i="2"/>
  <c r="BF377" i="2"/>
  <c r="T377" i="2"/>
  <c r="R377" i="2"/>
  <c r="P377" i="2"/>
  <c r="BI375" i="2"/>
  <c r="BH375" i="2"/>
  <c r="BG375" i="2"/>
  <c r="BF375" i="2"/>
  <c r="T375" i="2"/>
  <c r="R375" i="2"/>
  <c r="P375" i="2"/>
  <c r="BI373" i="2"/>
  <c r="BH373" i="2"/>
  <c r="BG373" i="2"/>
  <c r="BF373" i="2"/>
  <c r="T373" i="2"/>
  <c r="R373" i="2"/>
  <c r="P373" i="2"/>
  <c r="BI371" i="2"/>
  <c r="BH371" i="2"/>
  <c r="BG371" i="2"/>
  <c r="BF371" i="2"/>
  <c r="T371" i="2"/>
  <c r="R371" i="2"/>
  <c r="P371" i="2"/>
  <c r="BI369" i="2"/>
  <c r="BH369" i="2"/>
  <c r="BG369" i="2"/>
  <c r="BF369" i="2"/>
  <c r="T369" i="2"/>
  <c r="R369" i="2"/>
  <c r="P369" i="2"/>
  <c r="BI367" i="2"/>
  <c r="BH367" i="2"/>
  <c r="BG367" i="2"/>
  <c r="BF367" i="2"/>
  <c r="T367" i="2"/>
  <c r="R367" i="2"/>
  <c r="P367" i="2"/>
  <c r="BI365" i="2"/>
  <c r="BH365" i="2"/>
  <c r="BG365" i="2"/>
  <c r="BF365" i="2"/>
  <c r="T365" i="2"/>
  <c r="R365" i="2"/>
  <c r="P365" i="2"/>
  <c r="BI363" i="2"/>
  <c r="BH363" i="2"/>
  <c r="BG363" i="2"/>
  <c r="BF363" i="2"/>
  <c r="T363" i="2"/>
  <c r="R363" i="2"/>
  <c r="P363" i="2"/>
  <c r="BI361" i="2"/>
  <c r="BH361" i="2"/>
  <c r="BG361" i="2"/>
  <c r="BF361" i="2"/>
  <c r="T361" i="2"/>
  <c r="R361" i="2"/>
  <c r="P361" i="2"/>
  <c r="BI359" i="2"/>
  <c r="BH359" i="2"/>
  <c r="BG359" i="2"/>
  <c r="BF359" i="2"/>
  <c r="T359" i="2"/>
  <c r="R359" i="2"/>
  <c r="P359" i="2"/>
  <c r="BI357" i="2"/>
  <c r="BH357" i="2"/>
  <c r="BG357" i="2"/>
  <c r="BF357" i="2"/>
  <c r="T357" i="2"/>
  <c r="R357" i="2"/>
  <c r="P357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51" i="2"/>
  <c r="BH351" i="2"/>
  <c r="BG351" i="2"/>
  <c r="BF351" i="2"/>
  <c r="T351" i="2"/>
  <c r="R351" i="2"/>
  <c r="P351" i="2"/>
  <c r="BI349" i="2"/>
  <c r="BH349" i="2"/>
  <c r="BG349" i="2"/>
  <c r="BF349" i="2"/>
  <c r="T349" i="2"/>
  <c r="R349" i="2"/>
  <c r="P349" i="2"/>
  <c r="BI347" i="2"/>
  <c r="BH347" i="2"/>
  <c r="BG347" i="2"/>
  <c r="BF347" i="2"/>
  <c r="T347" i="2"/>
  <c r="R347" i="2"/>
  <c r="P347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7" i="2"/>
  <c r="BH337" i="2"/>
  <c r="BG337" i="2"/>
  <c r="BF337" i="2"/>
  <c r="T337" i="2"/>
  <c r="R337" i="2"/>
  <c r="P337" i="2"/>
  <c r="BI335" i="2"/>
  <c r="BH335" i="2"/>
  <c r="BG335" i="2"/>
  <c r="BF335" i="2"/>
  <c r="T335" i="2"/>
  <c r="R335" i="2"/>
  <c r="P335" i="2"/>
  <c r="BI333" i="2"/>
  <c r="BH333" i="2"/>
  <c r="BG333" i="2"/>
  <c r="BF333" i="2"/>
  <c r="T333" i="2"/>
  <c r="R333" i="2"/>
  <c r="P333" i="2"/>
  <c r="BI331" i="2"/>
  <c r="BH331" i="2"/>
  <c r="BG331" i="2"/>
  <c r="BF331" i="2"/>
  <c r="T331" i="2"/>
  <c r="R331" i="2"/>
  <c r="P331" i="2"/>
  <c r="BI327" i="2"/>
  <c r="BH327" i="2"/>
  <c r="BG327" i="2"/>
  <c r="BF327" i="2"/>
  <c r="T327" i="2"/>
  <c r="R327" i="2"/>
  <c r="P327" i="2"/>
  <c r="BI324" i="2"/>
  <c r="BH324" i="2"/>
  <c r="BG324" i="2"/>
  <c r="BF324" i="2"/>
  <c r="T324" i="2"/>
  <c r="R324" i="2"/>
  <c r="P324" i="2"/>
  <c r="BI320" i="2"/>
  <c r="BH320" i="2"/>
  <c r="BG320" i="2"/>
  <c r="BF320" i="2"/>
  <c r="T320" i="2"/>
  <c r="R320" i="2"/>
  <c r="P320" i="2"/>
  <c r="BI316" i="2"/>
  <c r="BH316" i="2"/>
  <c r="BG316" i="2"/>
  <c r="BF316" i="2"/>
  <c r="T316" i="2"/>
  <c r="R316" i="2"/>
  <c r="P316" i="2"/>
  <c r="BI313" i="2"/>
  <c r="BH313" i="2"/>
  <c r="BG313" i="2"/>
  <c r="BF313" i="2"/>
  <c r="T313" i="2"/>
  <c r="R313" i="2"/>
  <c r="P313" i="2"/>
  <c r="BI305" i="2"/>
  <c r="BH305" i="2"/>
  <c r="BG305" i="2"/>
  <c r="BF305" i="2"/>
  <c r="T305" i="2"/>
  <c r="R305" i="2"/>
  <c r="P305" i="2"/>
  <c r="BI300" i="2"/>
  <c r="BH300" i="2"/>
  <c r="BG300" i="2"/>
  <c r="BF300" i="2"/>
  <c r="T300" i="2"/>
  <c r="T299" i="2" s="1"/>
  <c r="R300" i="2"/>
  <c r="R299" i="2"/>
  <c r="P300" i="2"/>
  <c r="P299" i="2" s="1"/>
  <c r="BI296" i="2"/>
  <c r="BH296" i="2"/>
  <c r="BG296" i="2"/>
  <c r="BF296" i="2"/>
  <c r="T296" i="2"/>
  <c r="R296" i="2"/>
  <c r="P296" i="2"/>
  <c r="BI292" i="2"/>
  <c r="BH292" i="2"/>
  <c r="BG292" i="2"/>
  <c r="BF292" i="2"/>
  <c r="T292" i="2"/>
  <c r="R292" i="2"/>
  <c r="P292" i="2"/>
  <c r="BI289" i="2"/>
  <c r="BH289" i="2"/>
  <c r="BG289" i="2"/>
  <c r="BF289" i="2"/>
  <c r="T289" i="2"/>
  <c r="R289" i="2"/>
  <c r="P289" i="2"/>
  <c r="BI286" i="2"/>
  <c r="BH286" i="2"/>
  <c r="BG286" i="2"/>
  <c r="BF286" i="2"/>
  <c r="T286" i="2"/>
  <c r="R286" i="2"/>
  <c r="P286" i="2"/>
  <c r="BI283" i="2"/>
  <c r="BH283" i="2"/>
  <c r="BG283" i="2"/>
  <c r="BF283" i="2"/>
  <c r="T283" i="2"/>
  <c r="R283" i="2"/>
  <c r="P283" i="2"/>
  <c r="BI273" i="2"/>
  <c r="BH273" i="2"/>
  <c r="BG273" i="2"/>
  <c r="BF273" i="2"/>
  <c r="T273" i="2"/>
  <c r="R273" i="2"/>
  <c r="P273" i="2"/>
  <c r="BI265" i="2"/>
  <c r="BH265" i="2"/>
  <c r="BG265" i="2"/>
  <c r="BF265" i="2"/>
  <c r="T265" i="2"/>
  <c r="R265" i="2"/>
  <c r="P265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49" i="2"/>
  <c r="BH249" i="2"/>
  <c r="BG249" i="2"/>
  <c r="BF249" i="2"/>
  <c r="T249" i="2"/>
  <c r="R249" i="2"/>
  <c r="P249" i="2"/>
  <c r="BI245" i="2"/>
  <c r="BH245" i="2"/>
  <c r="BG245" i="2"/>
  <c r="BF245" i="2"/>
  <c r="T245" i="2"/>
  <c r="R245" i="2"/>
  <c r="P245" i="2"/>
  <c r="BI241" i="2"/>
  <c r="BH241" i="2"/>
  <c r="BG241" i="2"/>
  <c r="BF241" i="2"/>
  <c r="T241" i="2"/>
  <c r="R241" i="2"/>
  <c r="P241" i="2"/>
  <c r="BI237" i="2"/>
  <c r="BH237" i="2"/>
  <c r="BG237" i="2"/>
  <c r="BF237" i="2"/>
  <c r="T237" i="2"/>
  <c r="R237" i="2"/>
  <c r="P237" i="2"/>
  <c r="BI233" i="2"/>
  <c r="BH233" i="2"/>
  <c r="BG233" i="2"/>
  <c r="BF233" i="2"/>
  <c r="T233" i="2"/>
  <c r="R233" i="2"/>
  <c r="P233" i="2"/>
  <c r="BI229" i="2"/>
  <c r="BH229" i="2"/>
  <c r="BG229" i="2"/>
  <c r="BF229" i="2"/>
  <c r="T229" i="2"/>
  <c r="R229" i="2"/>
  <c r="P229" i="2"/>
  <c r="BI225" i="2"/>
  <c r="BH225" i="2"/>
  <c r="BG225" i="2"/>
  <c r="BF225" i="2"/>
  <c r="T225" i="2"/>
  <c r="R225" i="2"/>
  <c r="P225" i="2"/>
  <c r="BI221" i="2"/>
  <c r="BH221" i="2"/>
  <c r="BG221" i="2"/>
  <c r="BF221" i="2"/>
  <c r="T221" i="2"/>
  <c r="R221" i="2"/>
  <c r="P221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7" i="2"/>
  <c r="BH197" i="2"/>
  <c r="BG197" i="2"/>
  <c r="BF197" i="2"/>
  <c r="T197" i="2"/>
  <c r="R197" i="2"/>
  <c r="P197" i="2"/>
  <c r="BI189" i="2"/>
  <c r="BH189" i="2"/>
  <c r="BG189" i="2"/>
  <c r="BF189" i="2"/>
  <c r="T189" i="2"/>
  <c r="R189" i="2"/>
  <c r="P189" i="2"/>
  <c r="BI185" i="2"/>
  <c r="BH185" i="2"/>
  <c r="BG185" i="2"/>
  <c r="BF185" i="2"/>
  <c r="T185" i="2"/>
  <c r="R185" i="2"/>
  <c r="P185" i="2"/>
  <c r="BI176" i="2"/>
  <c r="BH176" i="2"/>
  <c r="BG176" i="2"/>
  <c r="BF176" i="2"/>
  <c r="T176" i="2"/>
  <c r="R176" i="2"/>
  <c r="P176" i="2"/>
  <c r="BI166" i="2"/>
  <c r="BH166" i="2"/>
  <c r="BG166" i="2"/>
  <c r="BF166" i="2"/>
  <c r="T166" i="2"/>
  <c r="R166" i="2"/>
  <c r="P166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T144" i="2"/>
  <c r="R145" i="2"/>
  <c r="R144" i="2"/>
  <c r="P145" i="2"/>
  <c r="P144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2" i="2"/>
  <c r="BH132" i="2"/>
  <c r="BG132" i="2"/>
  <c r="BF132" i="2"/>
  <c r="T132" i="2"/>
  <c r="R132" i="2"/>
  <c r="P132" i="2"/>
  <c r="BI128" i="2"/>
  <c r="BH128" i="2"/>
  <c r="BG128" i="2"/>
  <c r="BF128" i="2"/>
  <c r="T128" i="2"/>
  <c r="R128" i="2"/>
  <c r="P128" i="2"/>
  <c r="BI124" i="2"/>
  <c r="BH124" i="2"/>
  <c r="BG124" i="2"/>
  <c r="BF124" i="2"/>
  <c r="T124" i="2"/>
  <c r="R124" i="2"/>
  <c r="P124" i="2"/>
  <c r="BI120" i="2"/>
  <c r="BH120" i="2"/>
  <c r="BG120" i="2"/>
  <c r="BF120" i="2"/>
  <c r="T120" i="2"/>
  <c r="R120" i="2"/>
  <c r="P120" i="2"/>
  <c r="BI116" i="2"/>
  <c r="BH116" i="2"/>
  <c r="BG116" i="2"/>
  <c r="BF116" i="2"/>
  <c r="T116" i="2"/>
  <c r="R116" i="2"/>
  <c r="P116" i="2"/>
  <c r="BI112" i="2"/>
  <c r="BH112" i="2"/>
  <c r="BG112" i="2"/>
  <c r="BF112" i="2"/>
  <c r="T112" i="2"/>
  <c r="R112" i="2"/>
  <c r="P112" i="2"/>
  <c r="BI108" i="2"/>
  <c r="BH108" i="2"/>
  <c r="BG108" i="2"/>
  <c r="BF108" i="2"/>
  <c r="T108" i="2"/>
  <c r="R108" i="2"/>
  <c r="P108" i="2"/>
  <c r="BI104" i="2"/>
  <c r="BH104" i="2"/>
  <c r="BG104" i="2"/>
  <c r="BF104" i="2"/>
  <c r="T104" i="2"/>
  <c r="R104" i="2"/>
  <c r="P104" i="2"/>
  <c r="J98" i="2"/>
  <c r="J97" i="2"/>
  <c r="F97" i="2"/>
  <c r="F95" i="2"/>
  <c r="E93" i="2"/>
  <c r="J55" i="2"/>
  <c r="J54" i="2"/>
  <c r="F54" i="2"/>
  <c r="F52" i="2"/>
  <c r="E50" i="2"/>
  <c r="J18" i="2"/>
  <c r="E18" i="2"/>
  <c r="F98" i="2"/>
  <c r="J17" i="2"/>
  <c r="J12" i="2"/>
  <c r="J95" i="2"/>
  <c r="E7" i="2"/>
  <c r="E48" i="2"/>
  <c r="L50" i="1"/>
  <c r="AM50" i="1"/>
  <c r="AM49" i="1"/>
  <c r="L49" i="1"/>
  <c r="AM47" i="1"/>
  <c r="L47" i="1"/>
  <c r="L45" i="1"/>
  <c r="L44" i="1"/>
  <c r="BK201" i="2"/>
  <c r="J534" i="2"/>
  <c r="J632" i="3"/>
  <c r="BK266" i="3"/>
  <c r="BK650" i="3"/>
  <c r="BK467" i="2"/>
  <c r="J572" i="2"/>
  <c r="BK377" i="2"/>
  <c r="J133" i="3"/>
  <c r="BK189" i="3"/>
  <c r="BK524" i="2"/>
  <c r="BK434" i="2"/>
  <c r="BK359" i="2"/>
  <c r="J452" i="2"/>
  <c r="J403" i="3"/>
  <c r="BK297" i="3"/>
  <c r="BK401" i="2"/>
  <c r="J450" i="2"/>
  <c r="J428" i="3"/>
  <c r="J377" i="3"/>
  <c r="J297" i="3"/>
  <c r="J399" i="3"/>
  <c r="J595" i="2"/>
  <c r="J424" i="2"/>
  <c r="BK345" i="2"/>
  <c r="J361" i="2"/>
  <c r="BK537" i="3"/>
  <c r="J416" i="3"/>
  <c r="J241" i="3"/>
  <c r="J446" i="3"/>
  <c r="BK510" i="3"/>
  <c r="BK343" i="2"/>
  <c r="J296" i="2"/>
  <c r="J337" i="2"/>
  <c r="BK283" i="2"/>
  <c r="J489" i="2"/>
  <c r="BK387" i="2"/>
  <c r="BK286" i="2"/>
  <c r="J286" i="2"/>
  <c r="BK432" i="3"/>
  <c r="BK642" i="3"/>
  <c r="BK450" i="3"/>
  <c r="J320" i="3"/>
  <c r="J442" i="2"/>
  <c r="J669" i="2"/>
  <c r="BK395" i="2"/>
  <c r="BK471" i="2"/>
  <c r="BK217" i="2"/>
  <c r="J213" i="3"/>
  <c r="J438" i="3"/>
  <c r="J442" i="3"/>
  <c r="J229" i="3"/>
  <c r="J448" i="3"/>
  <c r="J363" i="2"/>
  <c r="BK742" i="2"/>
  <c r="J536" i="2"/>
  <c r="J343" i="2"/>
  <c r="BK335" i="2"/>
  <c r="BK418" i="2"/>
  <c r="J359" i="2"/>
  <c r="BK519" i="3"/>
  <c r="BK491" i="2"/>
  <c r="BK331" i="2"/>
  <c r="BK683" i="2"/>
  <c r="J355" i="2"/>
  <c r="J257" i="2"/>
  <c r="J601" i="3"/>
  <c r="J459" i="3"/>
  <c r="BK94" i="4"/>
  <c r="J587" i="2"/>
  <c r="J477" i="3"/>
  <c r="J103" i="3"/>
  <c r="BK541" i="3"/>
  <c r="BK385" i="3"/>
  <c r="BK452" i="2"/>
  <c r="BK559" i="2"/>
  <c r="BK450" i="2"/>
  <c r="J538" i="2"/>
  <c r="J212" i="2"/>
  <c r="J413" i="2"/>
  <c r="BK120" i="3"/>
  <c r="J262" i="3"/>
  <c r="BK348" i="3"/>
  <c r="J145" i="3"/>
  <c r="J493" i="3"/>
  <c r="BK627" i="3"/>
  <c r="J266" i="3"/>
  <c r="J208" i="2"/>
  <c r="BK385" i="2"/>
  <c r="BK639" i="2"/>
  <c r="BK530" i="2"/>
  <c r="J324" i="2"/>
  <c r="BK233" i="2"/>
  <c r="J367" i="2"/>
  <c r="J338" i="3"/>
  <c r="J463" i="3"/>
  <c r="J209" i="3"/>
  <c r="BK440" i="3"/>
  <c r="BK545" i="3"/>
  <c r="BK522" i="2"/>
  <c r="BK630" i="2"/>
  <c r="J550" i="2"/>
  <c r="J128" i="2"/>
  <c r="J395" i="2"/>
  <c r="BK647" i="2"/>
  <c r="J438" i="2"/>
  <c r="J389" i="2"/>
  <c r="J548" i="2"/>
  <c r="J273" i="2"/>
  <c r="J497" i="3"/>
  <c r="J563" i="3"/>
  <c r="J650" i="3"/>
  <c r="J580" i="3"/>
  <c r="BK469" i="2"/>
  <c r="BK675" i="2"/>
  <c r="BK409" i="2"/>
  <c r="J603" i="2"/>
  <c r="BK475" i="2"/>
  <c r="J434" i="2"/>
  <c r="BK364" i="3"/>
  <c r="BK356" i="3"/>
  <c r="BK176" i="2"/>
  <c r="BK397" i="2"/>
  <c r="J316" i="2"/>
  <c r="J397" i="2"/>
  <c r="J349" i="2"/>
  <c r="J515" i="3"/>
  <c r="J186" i="3"/>
  <c r="J465" i="3"/>
  <c r="J537" i="3"/>
  <c r="J120" i="3"/>
  <c r="J598" i="3"/>
  <c r="BK416" i="3"/>
  <c r="BK597" i="2"/>
  <c r="J569" i="2"/>
  <c r="J197" i="2"/>
  <c r="J518" i="2"/>
  <c r="J104" i="2"/>
  <c r="BK111" i="3"/>
  <c r="J434" i="3"/>
  <c r="BK391" i="3"/>
  <c r="BK428" i="3"/>
  <c r="J426" i="3"/>
  <c r="BK316" i="3"/>
  <c r="BK518" i="2"/>
  <c r="J481" i="2"/>
  <c r="BK415" i="2"/>
  <c r="J185" i="2"/>
  <c r="J316" i="3"/>
  <c r="BK193" i="3"/>
  <c r="BK358" i="3"/>
  <c r="BK86" i="4"/>
  <c r="BK393" i="2"/>
  <c r="J647" i="2"/>
  <c r="J377" i="2"/>
  <c r="J430" i="3"/>
  <c r="BK507" i="3"/>
  <c r="BK652" i="3"/>
  <c r="J367" i="3"/>
  <c r="J665" i="2"/>
  <c r="BK497" i="2"/>
  <c r="BK361" i="2"/>
  <c r="BK389" i="3"/>
  <c r="J173" i="3"/>
  <c r="J369" i="3"/>
  <c r="J646" i="3"/>
  <c r="BK229" i="3"/>
  <c r="BK186" i="3"/>
  <c r="J253" i="3"/>
  <c r="BK430" i="2"/>
  <c r="BK534" i="2"/>
  <c r="J742" i="2"/>
  <c r="J471" i="2"/>
  <c r="J403" i="2"/>
  <c r="BK446" i="2"/>
  <c r="BK214" i="2"/>
  <c r="BK504" i="3"/>
  <c r="BK145" i="3"/>
  <c r="J364" i="3"/>
  <c r="J201" i="3"/>
  <c r="BK503" i="2"/>
  <c r="J409" i="2"/>
  <c r="BK620" i="2"/>
  <c r="J542" i="2"/>
  <c r="J333" i="2"/>
  <c r="BK403" i="2"/>
  <c r="J652" i="3"/>
  <c r="BK340" i="3"/>
  <c r="BK256" i="3"/>
  <c r="J310" i="3"/>
  <c r="J379" i="2"/>
  <c r="J561" i="2"/>
  <c r="J446" i="2"/>
  <c r="J503" i="2"/>
  <c r="J491" i="2"/>
  <c r="J422" i="2"/>
  <c r="J432" i="2"/>
  <c r="J387" i="2"/>
  <c r="J463" i="2"/>
  <c r="BK262" i="3"/>
  <c r="BK477" i="3"/>
  <c r="J474" i="3"/>
  <c r="BK90" i="4"/>
  <c r="BK389" i="2"/>
  <c r="BK567" i="2"/>
  <c r="BK510" i="2"/>
  <c r="J253" i="2"/>
  <c r="BK369" i="2"/>
  <c r="J217" i="3"/>
  <c r="BK346" i="3"/>
  <c r="BK497" i="3"/>
  <c r="BK349" i="2"/>
  <c r="BK740" i="2"/>
  <c r="J721" i="2"/>
  <c r="BK713" i="2"/>
  <c r="J699" i="2"/>
  <c r="J599" i="2"/>
  <c r="J407" i="2"/>
  <c r="BK528" i="2"/>
  <c r="J241" i="2"/>
  <c r="BK316" i="2"/>
  <c r="J465" i="2"/>
  <c r="J450" i="3"/>
  <c r="J654" i="3"/>
  <c r="BK367" i="3"/>
  <c r="J346" i="3"/>
  <c r="BK491" i="3"/>
  <c r="BK458" i="2"/>
  <c r="BK616" i="2"/>
  <c r="J475" i="2"/>
  <c r="BK557" i="2"/>
  <c r="BK357" i="2"/>
  <c r="BK591" i="3"/>
  <c r="J405" i="3"/>
  <c r="BK461" i="3"/>
  <c r="BK460" i="2"/>
  <c r="BK333" i="2"/>
  <c r="BK189" i="2"/>
  <c r="J375" i="2"/>
  <c r="BK221" i="2"/>
  <c r="J422" i="3"/>
  <c r="BK312" i="3"/>
  <c r="BK591" i="2"/>
  <c r="J237" i="2"/>
  <c r="J265" i="2"/>
  <c r="J289" i="2"/>
  <c r="BK375" i="2"/>
  <c r="BK166" i="2"/>
  <c r="BK648" i="3"/>
  <c r="J205" i="3"/>
  <c r="BK483" i="2"/>
  <c r="BK532" i="2"/>
  <c r="BK212" i="2"/>
  <c r="J470" i="3"/>
  <c r="BK354" i="3"/>
  <c r="BK395" i="3"/>
  <c r="BK438" i="3"/>
  <c r="BK665" i="2"/>
  <c r="J332" i="3"/>
  <c r="J397" i="3"/>
  <c r="BK310" i="3"/>
  <c r="J111" i="3"/>
  <c r="J623" i="3"/>
  <c r="J154" i="2"/>
  <c r="J752" i="2"/>
  <c r="BK623" i="2"/>
  <c r="J166" i="2"/>
  <c r="BK337" i="2"/>
  <c r="BK208" i="2"/>
  <c r="BK373" i="2"/>
  <c r="BK489" i="3"/>
  <c r="BK636" i="3"/>
  <c r="BK569" i="3"/>
  <c r="J457" i="3"/>
  <c r="BK566" i="3"/>
  <c r="BK442" i="2"/>
  <c r="J353" i="2"/>
  <c r="BK544" i="2"/>
  <c r="BK426" i="2"/>
  <c r="J506" i="2"/>
  <c r="BK140" i="2"/>
  <c r="J129" i="3"/>
  <c r="BK342" i="3"/>
  <c r="J612" i="3"/>
  <c r="BK176" i="3"/>
  <c r="BK695" i="2"/>
  <c r="BK327" i="2"/>
  <c r="BK526" i="2"/>
  <c r="J320" i="2"/>
  <c r="J436" i="2"/>
  <c r="BK320" i="2"/>
  <c r="J746" i="2"/>
  <c r="J335" i="2"/>
  <c r="BK373" i="3"/>
  <c r="BK330" i="3"/>
  <c r="BK209" i="3"/>
  <c r="BK375" i="3"/>
  <c r="BK448" i="3"/>
  <c r="J428" i="2"/>
  <c r="BK748" i="2"/>
  <c r="J399" i="2"/>
  <c r="J217" i="2"/>
  <c r="J140" i="2"/>
  <c r="BK318" i="3"/>
  <c r="J424" i="3"/>
  <c r="J326" i="3"/>
  <c r="J485" i="2"/>
  <c r="J305" i="2"/>
  <c r="J510" i="2"/>
  <c r="BK717" i="2"/>
  <c r="BK702" i="2"/>
  <c r="J620" i="2"/>
  <c r="J591" i="2"/>
  <c r="J501" i="2"/>
  <c r="BK405" i="2"/>
  <c r="J426" i="2"/>
  <c r="J460" i="2"/>
  <c r="BK644" i="3"/>
  <c r="BK369" i="3"/>
  <c r="J371" i="3"/>
  <c r="J454" i="3"/>
  <c r="J289" i="3"/>
  <c r="BK197" i="3"/>
  <c r="BK306" i="3"/>
  <c r="BK555" i="2"/>
  <c r="BK514" i="2"/>
  <c r="BK599" i="2"/>
  <c r="BK752" i="2"/>
  <c r="J513" i="3"/>
  <c r="J184" i="3"/>
  <c r="BK213" i="3"/>
  <c r="BK526" i="3"/>
  <c r="J411" i="2"/>
  <c r="BK225" i="2"/>
  <c r="BK336" i="3"/>
  <c r="BK362" i="3"/>
  <c r="BK217" i="3"/>
  <c r="J176" i="2"/>
  <c r="J508" i="2"/>
  <c r="BK132" i="2"/>
  <c r="J312" i="3"/>
  <c r="BK338" i="3"/>
  <c r="BK355" i="2"/>
  <c r="BK339" i="2"/>
  <c r="BK454" i="2"/>
  <c r="BK286" i="3"/>
  <c r="BK424" i="2"/>
  <c r="J557" i="2"/>
  <c r="BK324" i="2"/>
  <c r="BK173" i="3"/>
  <c r="BK300" i="3"/>
  <c r="BK598" i="3"/>
  <c r="BK434" i="3"/>
  <c r="BK371" i="3"/>
  <c r="BK594" i="3"/>
  <c r="BK565" i="2"/>
  <c r="BK607" i="2"/>
  <c r="BK150" i="2"/>
  <c r="BK296" i="2"/>
  <c r="BK485" i="3"/>
  <c r="J569" i="3"/>
  <c r="BK308" i="3"/>
  <c r="J336" i="3"/>
  <c r="J389" i="3"/>
  <c r="BK381" i="2"/>
  <c r="BK112" i="2"/>
  <c r="J369" i="2"/>
  <c r="BK116" i="2"/>
  <c r="J330" i="3"/>
  <c r="J334" i="3"/>
  <c r="J672" i="2"/>
  <c r="J750" i="2"/>
  <c r="J381" i="2"/>
  <c r="BK136" i="2"/>
  <c r="BK128" i="2"/>
  <c r="J331" i="2"/>
  <c r="J318" i="3"/>
  <c r="BK651" i="2"/>
  <c r="J627" i="2"/>
  <c r="BK556" i="3"/>
  <c r="J444" i="3"/>
  <c r="J350" i="3"/>
  <c r="J90" i="4"/>
  <c r="BK185" i="2"/>
  <c r="J734" i="2"/>
  <c r="J607" i="2"/>
  <c r="BK572" i="2"/>
  <c r="J487" i="2"/>
  <c r="BK546" i="2"/>
  <c r="J124" i="2"/>
  <c r="BK292" i="2"/>
  <c r="BK470" i="3"/>
  <c r="BK205" i="3"/>
  <c r="BK334" i="3"/>
  <c r="J522" i="2"/>
  <c r="BK542" i="2"/>
  <c r="BK576" i="2"/>
  <c r="J469" i="2"/>
  <c r="BK381" i="3"/>
  <c r="BK430" i="3"/>
  <c r="J414" i="3"/>
  <c r="J120" i="2"/>
  <c r="BK444" i="2"/>
  <c r="J116" i="2"/>
  <c r="BK422" i="3"/>
  <c r="J526" i="3"/>
  <c r="J107" i="3"/>
  <c r="J401" i="2"/>
  <c r="J553" i="2"/>
  <c r="J440" i="2"/>
  <c r="J145" i="2"/>
  <c r="J358" i="3"/>
  <c r="BK463" i="3"/>
  <c r="J115" i="3"/>
  <c r="J270" i="3"/>
  <c r="BK125" i="3"/>
  <c r="J344" i="3"/>
  <c r="BK360" i="3"/>
  <c r="J524" i="2"/>
  <c r="BK654" i="2"/>
  <c r="BK746" i="2"/>
  <c r="BK300" i="2"/>
  <c r="BK145" i="2"/>
  <c r="J410" i="3"/>
  <c r="BK632" i="3"/>
  <c r="BK627" i="2"/>
  <c r="BK414" i="3"/>
  <c r="BK452" i="3"/>
  <c r="BK401" i="3"/>
  <c r="J352" i="3"/>
  <c r="BK322" i="3"/>
  <c r="J485" i="3"/>
  <c r="J499" i="2"/>
  <c r="BK440" i="2"/>
  <c r="J654" i="2"/>
  <c r="BK265" i="2"/>
  <c r="BK699" i="2"/>
  <c r="J559" i="2"/>
  <c r="BK479" i="2"/>
  <c r="BK124" i="2"/>
  <c r="BK438" i="2"/>
  <c r="BK259" i="3"/>
  <c r="J356" i="3"/>
  <c r="J157" i="3"/>
  <c r="BK424" i="3"/>
  <c r="BK485" i="2"/>
  <c r="J651" i="2"/>
  <c r="BK538" i="2"/>
  <c r="BK744" i="2"/>
  <c r="J391" i="2"/>
  <c r="BK512" i="2"/>
  <c r="J610" i="2"/>
  <c r="BK595" i="2"/>
  <c r="J483" i="2"/>
  <c r="J405" i="2"/>
  <c r="BK350" i="3"/>
  <c r="J648" i="3"/>
  <c r="J412" i="3"/>
  <c r="BK107" i="3"/>
  <c r="J375" i="3"/>
  <c r="BK422" i="2"/>
  <c r="BK347" i="2"/>
  <c r="BK603" i="2"/>
  <c r="BK481" i="2"/>
  <c r="J555" i="2"/>
  <c r="BK459" i="3"/>
  <c r="BK184" i="3"/>
  <c r="J322" i="3"/>
  <c r="J193" i="3"/>
  <c r="BK328" i="3"/>
  <c r="BK405" i="3"/>
  <c r="BK750" i="2"/>
  <c r="BK730" i="2"/>
  <c r="BK721" i="2"/>
  <c r="J713" i="2"/>
  <c r="J695" i="2"/>
  <c r="BK536" i="2"/>
  <c r="J233" i="2"/>
  <c r="J456" i="2"/>
  <c r="BK158" i="2"/>
  <c r="J292" i="2"/>
  <c r="BK293" i="3"/>
  <c r="BK501" i="3"/>
  <c r="J348" i="3"/>
  <c r="J566" i="3"/>
  <c r="J256" i="3"/>
  <c r="BK623" i="3"/>
  <c r="J418" i="2"/>
  <c r="BK495" i="2"/>
  <c r="BK569" i="2"/>
  <c r="J710" i="2"/>
  <c r="BK420" i="2"/>
  <c r="BK738" i="2"/>
  <c r="J245" i="2"/>
  <c r="BK204" i="2"/>
  <c r="J619" i="3"/>
  <c r="BK115" i="3"/>
  <c r="J642" i="3"/>
  <c r="J314" i="3"/>
  <c r="J283" i="2"/>
  <c r="BK446" i="3"/>
  <c r="BK474" i="3"/>
  <c r="BK563" i="3"/>
  <c r="J229" i="2"/>
  <c r="J613" i="2"/>
  <c r="BK465" i="2"/>
  <c r="J615" i="3"/>
  <c r="J591" i="3"/>
  <c r="J249" i="2"/>
  <c r="BK612" i="3"/>
  <c r="J286" i="3"/>
  <c r="BK371" i="2"/>
  <c r="J108" i="2"/>
  <c r="J342" i="3"/>
  <c r="J379" i="3"/>
  <c r="J522" i="3"/>
  <c r="J112" i="2"/>
  <c r="BK324" i="3"/>
  <c r="BK412" i="3"/>
  <c r="BK352" i="3"/>
  <c r="BK426" i="3"/>
  <c r="J493" i="2"/>
  <c r="BK257" i="2"/>
  <c r="BK353" i="2"/>
  <c r="J340" i="3"/>
  <c r="BK270" i="3"/>
  <c r="J418" i="3"/>
  <c r="BK477" i="2"/>
  <c r="BK662" i="2"/>
  <c r="J467" i="2"/>
  <c r="J415" i="2"/>
  <c r="J491" i="3"/>
  <c r="BK275" i="3"/>
  <c r="J339" i="2"/>
  <c r="J497" i="2"/>
  <c r="J214" i="2"/>
  <c r="J313" i="2"/>
  <c r="J516" i="2"/>
  <c r="J623" i="2"/>
  <c r="J420" i="2"/>
  <c r="J640" i="3"/>
  <c r="J275" i="3"/>
  <c r="BK241" i="3"/>
  <c r="J514" i="2"/>
  <c r="BK550" i="2"/>
  <c r="BK229" i="2"/>
  <c r="J345" i="2"/>
  <c r="BK522" i="3"/>
  <c r="J627" i="3"/>
  <c r="J520" i="2"/>
  <c r="BK383" i="2"/>
  <c r="BK734" i="2"/>
  <c r="BK613" i="2"/>
  <c r="J579" i="2"/>
  <c r="J381" i="3"/>
  <c r="J407" i="3"/>
  <c r="BK108" i="2"/>
  <c r="J567" i="2"/>
  <c r="J385" i="2"/>
  <c r="BK289" i="3"/>
  <c r="BK436" i="3"/>
  <c r="BK420" i="3"/>
  <c r="BK501" i="2"/>
  <c r="BK133" i="3"/>
  <c r="J308" i="3"/>
  <c r="BK253" i="3"/>
  <c r="J630" i="2"/>
  <c r="J432" i="3"/>
  <c r="BK332" i="3"/>
  <c r="J176" i="3"/>
  <c r="BK383" i="3"/>
  <c r="BK249" i="2"/>
  <c r="J204" i="2"/>
  <c r="J744" i="2"/>
  <c r="J444" i="2"/>
  <c r="BK129" i="3"/>
  <c r="J387" i="3"/>
  <c r="BK304" i="3"/>
  <c r="J556" i="3"/>
  <c r="BK399" i="3"/>
  <c r="BK508" i="2"/>
  <c r="BK506" i="2"/>
  <c r="BK692" i="2"/>
  <c r="J158" i="2"/>
  <c r="J327" i="2"/>
  <c r="BK379" i="3"/>
  <c r="BK444" i="3"/>
  <c r="J559" i="3"/>
  <c r="BK580" i="3"/>
  <c r="BK432" i="2"/>
  <c r="BK515" i="3"/>
  <c r="BK237" i="2"/>
  <c r="J597" i="2"/>
  <c r="J371" i="2"/>
  <c r="J510" i="3"/>
  <c r="J481" i="3"/>
  <c r="BK397" i="3"/>
  <c r="J504" i="3"/>
  <c r="J293" i="3"/>
  <c r="J360" i="3"/>
  <c r="BK180" i="3"/>
  <c r="BK457" i="3"/>
  <c r="J306" i="3"/>
  <c r="J507" i="3"/>
  <c r="BK646" i="3"/>
  <c r="J440" i="3"/>
  <c r="BK241" i="2"/>
  <c r="BK365" i="2"/>
  <c r="BK672" i="2"/>
  <c r="BK548" i="2"/>
  <c r="J477" i="2"/>
  <c r="BK273" i="2"/>
  <c r="J373" i="2"/>
  <c r="J473" i="2"/>
  <c r="J201" i="2"/>
  <c r="BK154" i="2"/>
  <c r="J180" i="3"/>
  <c r="BK320" i="3"/>
  <c r="J385" i="3"/>
  <c r="J362" i="3"/>
  <c r="J545" i="3"/>
  <c r="BK516" i="2"/>
  <c r="J675" i="2"/>
  <c r="J583" i="2"/>
  <c r="J748" i="2"/>
  <c r="J189" i="2"/>
  <c r="BK413" i="2"/>
  <c r="J458" i="2"/>
  <c r="J150" i="2"/>
  <c r="BK481" i="3"/>
  <c r="J519" i="3"/>
  <c r="BK393" i="3"/>
  <c r="J594" i="3"/>
  <c r="BK619" i="3"/>
  <c r="BK601" i="3"/>
  <c r="J662" i="2"/>
  <c r="BK579" i="2"/>
  <c r="BK436" i="2"/>
  <c r="BK313" i="2"/>
  <c r="BK448" i="2"/>
  <c r="BK245" i="2"/>
  <c r="BK341" i="2"/>
  <c r="BK120" i="2"/>
  <c r="BK563" i="2"/>
  <c r="BK489" i="2"/>
  <c r="BK363" i="2"/>
  <c r="BK253" i="2"/>
  <c r="BK379" i="2"/>
  <c r="J461" i="3"/>
  <c r="J189" i="3"/>
  <c r="BK103" i="3"/>
  <c r="BK442" i="3"/>
  <c r="J541" i="3"/>
  <c r="J532" i="2"/>
  <c r="J495" i="2"/>
  <c r="J563" i="2"/>
  <c r="J136" i="2"/>
  <c r="J347" i="2"/>
  <c r="J132" i="2"/>
  <c r="BK410" i="3"/>
  <c r="J420" i="3"/>
  <c r="J393" i="3"/>
  <c r="BK387" i="3"/>
  <c r="BK157" i="3"/>
  <c r="J738" i="2"/>
  <c r="J730" i="2"/>
  <c r="J725" i="2"/>
  <c r="J717" i="2"/>
  <c r="BK710" i="2"/>
  <c r="J683" i="2"/>
  <c r="BK561" i="2"/>
  <c r="BK463" i="2"/>
  <c r="AS54" i="1"/>
  <c r="J351" i="2"/>
  <c r="BK305" i="2"/>
  <c r="J125" i="3"/>
  <c r="J324" i="3"/>
  <c r="BK403" i="3"/>
  <c r="BK169" i="3"/>
  <c r="J373" i="3"/>
  <c r="BK615" i="3"/>
  <c r="J391" i="3"/>
  <c r="J221" i="2"/>
  <c r="BK289" i="2"/>
  <c r="BK487" i="2"/>
  <c r="J692" i="2"/>
  <c r="BK610" i="2"/>
  <c r="J393" i="2"/>
  <c r="J448" i="2"/>
  <c r="J357" i="2"/>
  <c r="BK344" i="3"/>
  <c r="J169" i="3"/>
  <c r="J259" i="3"/>
  <c r="J94" i="4"/>
  <c r="J512" i="2"/>
  <c r="J328" i="3"/>
  <c r="BK454" i="3"/>
  <c r="BK418" i="3"/>
  <c r="BK399" i="2"/>
  <c r="BK540" i="2"/>
  <c r="J430" i="2"/>
  <c r="J354" i="3"/>
  <c r="BK201" i="3"/>
  <c r="J86" i="4"/>
  <c r="BK520" i="2"/>
  <c r="BK391" i="2"/>
  <c r="J225" i="2"/>
  <c r="BK326" i="3"/>
  <c r="J636" i="3"/>
  <c r="J528" i="2"/>
  <c r="J639" i="2"/>
  <c r="J300" i="2"/>
  <c r="J501" i="3"/>
  <c r="BK314" i="3"/>
  <c r="BK654" i="3"/>
  <c r="J489" i="3"/>
  <c r="BK467" i="3"/>
  <c r="BK513" i="3"/>
  <c r="J401" i="3"/>
  <c r="J544" i="2"/>
  <c r="BK499" i="2"/>
  <c r="J454" i="2"/>
  <c r="J383" i="3"/>
  <c r="BK559" i="3"/>
  <c r="BK640" i="3"/>
  <c r="F36" i="4"/>
  <c r="BC57" i="1" s="1"/>
  <c r="J341" i="2"/>
  <c r="BK197" i="2"/>
  <c r="J436" i="3"/>
  <c r="BK377" i="3"/>
  <c r="BK493" i="2"/>
  <c r="J616" i="2"/>
  <c r="BK553" i="2"/>
  <c r="BK411" i="2"/>
  <c r="BK669" i="2"/>
  <c r="J546" i="2"/>
  <c r="J565" i="2"/>
  <c r="J540" i="2"/>
  <c r="BK456" i="2"/>
  <c r="BK407" i="3"/>
  <c r="J300" i="3"/>
  <c r="BK587" i="2"/>
  <c r="J576" i="2"/>
  <c r="J383" i="2"/>
  <c r="BK351" i="2"/>
  <c r="J197" i="3"/>
  <c r="J304" i="3"/>
  <c r="BK367" i="2"/>
  <c r="BK473" i="2"/>
  <c r="BK725" i="2"/>
  <c r="J702" i="2"/>
  <c r="BK583" i="2"/>
  <c r="BK428" i="2"/>
  <c r="J479" i="2"/>
  <c r="J530" i="2"/>
  <c r="BK407" i="2"/>
  <c r="BK493" i="3"/>
  <c r="J395" i="3"/>
  <c r="J467" i="3"/>
  <c r="J526" i="2"/>
  <c r="J365" i="2"/>
  <c r="J740" i="2"/>
  <c r="BK104" i="2"/>
  <c r="BK465" i="3"/>
  <c r="J452" i="3"/>
  <c r="J644" i="3"/>
  <c r="P84" i="4" l="1"/>
  <c r="P83" i="4" s="1"/>
  <c r="AU57" i="1" s="1"/>
  <c r="R84" i="4"/>
  <c r="R83" i="4" s="1"/>
  <c r="T84" i="4"/>
  <c r="T83" i="4"/>
  <c r="P149" i="2"/>
  <c r="T282" i="2"/>
  <c r="BK319" i="2"/>
  <c r="J319" i="2"/>
  <c r="J69" i="2"/>
  <c r="P462" i="2"/>
  <c r="R606" i="2"/>
  <c r="R124" i="3"/>
  <c r="BK216" i="2"/>
  <c r="J216" i="2" s="1"/>
  <c r="J64" i="2" s="1"/>
  <c r="R319" i="2"/>
  <c r="T417" i="2"/>
  <c r="T552" i="2"/>
  <c r="T668" i="2"/>
  <c r="P737" i="2"/>
  <c r="T409" i="3"/>
  <c r="R102" i="3"/>
  <c r="T252" i="3"/>
  <c r="R366" i="3"/>
  <c r="T484" i="3"/>
  <c r="R216" i="2"/>
  <c r="T304" i="2"/>
  <c r="P417" i="2"/>
  <c r="BK571" i="2"/>
  <c r="J571" i="2" s="1"/>
  <c r="J75" i="2" s="1"/>
  <c r="T590" i="2"/>
  <c r="T737" i="2"/>
  <c r="T124" i="3"/>
  <c r="P366" i="3"/>
  <c r="R484" i="3"/>
  <c r="BK188" i="3"/>
  <c r="J188" i="3" s="1"/>
  <c r="J64" i="3" s="1"/>
  <c r="BK274" i="3"/>
  <c r="R292" i="3"/>
  <c r="R409" i="3"/>
  <c r="P500" i="3"/>
  <c r="T618" i="3"/>
  <c r="T216" i="2"/>
  <c r="T102" i="2" s="1"/>
  <c r="R462" i="2"/>
  <c r="R571" i="2"/>
  <c r="BK716" i="2"/>
  <c r="J716" i="2"/>
  <c r="J79" i="2" s="1"/>
  <c r="R729" i="2"/>
  <c r="R188" i="3"/>
  <c r="P303" i="3"/>
  <c r="P456" i="3"/>
  <c r="BK500" i="3"/>
  <c r="J500" i="3"/>
  <c r="J76" i="3"/>
  <c r="T639" i="3"/>
  <c r="T149" i="2"/>
  <c r="BK304" i="2"/>
  <c r="J304" i="2"/>
  <c r="J68" i="2" s="1"/>
  <c r="BK462" i="2"/>
  <c r="J462" i="2"/>
  <c r="J72" i="2"/>
  <c r="P606" i="2"/>
  <c r="P729" i="2"/>
  <c r="R149" i="2"/>
  <c r="R282" i="2"/>
  <c r="P319" i="2"/>
  <c r="T462" i="2"/>
  <c r="BK606" i="2"/>
  <c r="J606" i="2"/>
  <c r="J77" i="2" s="1"/>
  <c r="T716" i="2"/>
  <c r="BK149" i="2"/>
  <c r="J149" i="2"/>
  <c r="J63" i="2" s="1"/>
  <c r="P282" i="2"/>
  <c r="P304" i="2"/>
  <c r="T319" i="2"/>
  <c r="R505" i="2"/>
  <c r="BK590" i="2"/>
  <c r="J590" i="2"/>
  <c r="J76" i="2"/>
  <c r="P188" i="3"/>
  <c r="BK303" i="3"/>
  <c r="J303" i="3"/>
  <c r="J70" i="3"/>
  <c r="P409" i="3"/>
  <c r="P469" i="3"/>
  <c r="R500" i="3"/>
  <c r="BK618" i="3"/>
  <c r="J618" i="3" s="1"/>
  <c r="J78" i="3" s="1"/>
  <c r="P631" i="3"/>
  <c r="P103" i="2"/>
  <c r="P330" i="2"/>
  <c r="T505" i="2"/>
  <c r="T606" i="2"/>
  <c r="R737" i="2"/>
  <c r="BK102" i="3"/>
  <c r="J102" i="3" s="1"/>
  <c r="J61" i="3" s="1"/>
  <c r="T188" i="3"/>
  <c r="R303" i="3"/>
  <c r="T456" i="3"/>
  <c r="P484" i="3"/>
  <c r="P562" i="3"/>
  <c r="R639" i="3"/>
  <c r="R330" i="2"/>
  <c r="BK505" i="2"/>
  <c r="J505" i="2"/>
  <c r="J73" i="2" s="1"/>
  <c r="P571" i="2"/>
  <c r="P668" i="2"/>
  <c r="T729" i="2"/>
  <c r="BK124" i="3"/>
  <c r="J124" i="3" s="1"/>
  <c r="J63" i="3" s="1"/>
  <c r="P252" i="3"/>
  <c r="T274" i="3"/>
  <c r="T292" i="3"/>
  <c r="T366" i="3"/>
  <c r="BK469" i="3"/>
  <c r="J469" i="3" s="1"/>
  <c r="J74" i="3" s="1"/>
  <c r="T500" i="3"/>
  <c r="P618" i="3"/>
  <c r="BK631" i="3"/>
  <c r="J631" i="3" s="1"/>
  <c r="J79" i="3" s="1"/>
  <c r="T631" i="3"/>
  <c r="P102" i="3"/>
  <c r="BK252" i="3"/>
  <c r="J252" i="3"/>
  <c r="J65" i="3"/>
  <c r="R274" i="3"/>
  <c r="BK292" i="3"/>
  <c r="J292" i="3"/>
  <c r="J69" i="3"/>
  <c r="BK366" i="3"/>
  <c r="J366" i="3" s="1"/>
  <c r="J71" i="3" s="1"/>
  <c r="R456" i="3"/>
  <c r="T469" i="3"/>
  <c r="R562" i="3"/>
  <c r="BK639" i="3"/>
  <c r="J639" i="3"/>
  <c r="J80" i="3" s="1"/>
  <c r="BK103" i="2"/>
  <c r="J103" i="2"/>
  <c r="J61" i="2"/>
  <c r="T330" i="2"/>
  <c r="BK552" i="2"/>
  <c r="J552" i="2"/>
  <c r="J74" i="2"/>
  <c r="BK668" i="2"/>
  <c r="J668" i="2" s="1"/>
  <c r="J78" i="2" s="1"/>
  <c r="BK737" i="2"/>
  <c r="J737" i="2" s="1"/>
  <c r="J81" i="2" s="1"/>
  <c r="T102" i="3"/>
  <c r="P274" i="3"/>
  <c r="P292" i="3"/>
  <c r="BK409" i="3"/>
  <c r="J409" i="3"/>
  <c r="J72" i="3"/>
  <c r="R469" i="3"/>
  <c r="BK562" i="3"/>
  <c r="J562" i="3"/>
  <c r="J77" i="3"/>
  <c r="P639" i="3"/>
  <c r="T103" i="2"/>
  <c r="BK282" i="2"/>
  <c r="J282" i="2" s="1"/>
  <c r="J65" i="2" s="1"/>
  <c r="BK417" i="2"/>
  <c r="J417" i="2"/>
  <c r="J71" i="2" s="1"/>
  <c r="P552" i="2"/>
  <c r="P590" i="2"/>
  <c r="P716" i="2"/>
  <c r="P216" i="2"/>
  <c r="R304" i="2"/>
  <c r="R417" i="2"/>
  <c r="R552" i="2"/>
  <c r="R668" i="2"/>
  <c r="BK729" i="2"/>
  <c r="J729" i="2"/>
  <c r="J80" i="2"/>
  <c r="R103" i="2"/>
  <c r="R102" i="2" s="1"/>
  <c r="BK330" i="2"/>
  <c r="J330" i="2"/>
  <c r="J70" i="2" s="1"/>
  <c r="P505" i="2"/>
  <c r="T571" i="2"/>
  <c r="R590" i="2"/>
  <c r="R716" i="2"/>
  <c r="P124" i="3"/>
  <c r="R252" i="3"/>
  <c r="T303" i="3"/>
  <c r="BK456" i="3"/>
  <c r="J456" i="3"/>
  <c r="J73" i="3"/>
  <c r="BK484" i="3"/>
  <c r="J484" i="3" s="1"/>
  <c r="J75" i="3" s="1"/>
  <c r="T562" i="3"/>
  <c r="R618" i="3"/>
  <c r="R631" i="3"/>
  <c r="BK299" i="2"/>
  <c r="J299" i="2"/>
  <c r="J66" i="2"/>
  <c r="BK269" i="3"/>
  <c r="J269" i="3" s="1"/>
  <c r="J66" i="3" s="1"/>
  <c r="BK89" i="4"/>
  <c r="J89" i="4" s="1"/>
  <c r="J62" i="4" s="1"/>
  <c r="BK144" i="2"/>
  <c r="J144" i="2"/>
  <c r="J62" i="2" s="1"/>
  <c r="BK85" i="4"/>
  <c r="BK119" i="3"/>
  <c r="J119" i="3"/>
  <c r="J62" i="3" s="1"/>
  <c r="BK93" i="4"/>
  <c r="J93" i="4"/>
  <c r="J63" i="4"/>
  <c r="J52" i="4"/>
  <c r="BE86" i="4"/>
  <c r="J274" i="3"/>
  <c r="J68" i="3"/>
  <c r="E73" i="4"/>
  <c r="F80" i="4"/>
  <c r="BE90" i="4"/>
  <c r="BE94" i="4"/>
  <c r="BE169" i="3"/>
  <c r="BE259" i="3"/>
  <c r="BE306" i="3"/>
  <c r="BE310" i="3"/>
  <c r="BE346" i="3"/>
  <c r="BE350" i="3"/>
  <c r="BE356" i="3"/>
  <c r="BE381" i="3"/>
  <c r="BE563" i="3"/>
  <c r="BE601" i="3"/>
  <c r="BE619" i="3"/>
  <c r="E90" i="3"/>
  <c r="BE241" i="3"/>
  <c r="BE289" i="3"/>
  <c r="BE364" i="3"/>
  <c r="BE373" i="3"/>
  <c r="BE432" i="3"/>
  <c r="BE434" i="3"/>
  <c r="BE436" i="3"/>
  <c r="BE452" i="3"/>
  <c r="BE467" i="3"/>
  <c r="BE612" i="3"/>
  <c r="BE615" i="3"/>
  <c r="BE636" i="3"/>
  <c r="F97" i="3"/>
  <c r="BE213" i="3"/>
  <c r="BE312" i="3"/>
  <c r="BE369" i="3"/>
  <c r="BE379" i="3"/>
  <c r="BE387" i="3"/>
  <c r="BE403" i="3"/>
  <c r="BE405" i="3"/>
  <c r="BE428" i="3"/>
  <c r="BE440" i="3"/>
  <c r="BE497" i="3"/>
  <c r="BE501" i="3"/>
  <c r="BE541" i="3"/>
  <c r="BE566" i="3"/>
  <c r="BE591" i="3"/>
  <c r="BE648" i="3"/>
  <c r="BE650" i="3"/>
  <c r="BE120" i="3"/>
  <c r="BE129" i="3"/>
  <c r="BE133" i="3"/>
  <c r="BE193" i="3"/>
  <c r="BE266" i="3"/>
  <c r="BE270" i="3"/>
  <c r="BE297" i="3"/>
  <c r="BE308" i="3"/>
  <c r="BE424" i="3"/>
  <c r="BE430" i="3"/>
  <c r="BE485" i="3"/>
  <c r="BE559" i="3"/>
  <c r="BE640" i="3"/>
  <c r="BE654" i="3"/>
  <c r="BE125" i="3"/>
  <c r="BE217" i="3"/>
  <c r="BE314" i="3"/>
  <c r="BE340" i="3"/>
  <c r="BE342" i="3"/>
  <c r="BE397" i="3"/>
  <c r="BE107" i="3"/>
  <c r="BE145" i="3"/>
  <c r="BE173" i="3"/>
  <c r="BE176" i="3"/>
  <c r="BE316" i="3"/>
  <c r="BE385" i="3"/>
  <c r="BE399" i="3"/>
  <c r="BE418" i="3"/>
  <c r="BE426" i="3"/>
  <c r="BE450" i="3"/>
  <c r="BE454" i="3"/>
  <c r="BE556" i="3"/>
  <c r="BE580" i="3"/>
  <c r="BE642" i="3"/>
  <c r="BE103" i="3"/>
  <c r="BE186" i="3"/>
  <c r="BE262" i="3"/>
  <c r="BE275" i="3"/>
  <c r="BE293" i="3"/>
  <c r="BE354" i="3"/>
  <c r="BE410" i="3"/>
  <c r="BE412" i="3"/>
  <c r="BE416" i="3"/>
  <c r="BE438" i="3"/>
  <c r="BE481" i="3"/>
  <c r="BE519" i="3"/>
  <c r="BE537" i="3"/>
  <c r="BE598" i="3"/>
  <c r="BE623" i="3"/>
  <c r="BE644" i="3"/>
  <c r="BE652" i="3"/>
  <c r="J52" i="3"/>
  <c r="BE111" i="3"/>
  <c r="BE157" i="3"/>
  <c r="BE286" i="3"/>
  <c r="BE318" i="3"/>
  <c r="BE330" i="3"/>
  <c r="BE336" i="3"/>
  <c r="BE375" i="3"/>
  <c r="BE420" i="3"/>
  <c r="BE205" i="3"/>
  <c r="BE209" i="3"/>
  <c r="BE448" i="3"/>
  <c r="BE457" i="3"/>
  <c r="BE459" i="3"/>
  <c r="BE461" i="3"/>
  <c r="BE470" i="3"/>
  <c r="BE491" i="3"/>
  <c r="BE510" i="3"/>
  <c r="BE300" i="3"/>
  <c r="BE304" i="3"/>
  <c r="BE338" i="3"/>
  <c r="BE344" i="3"/>
  <c r="BE360" i="3"/>
  <c r="BE362" i="3"/>
  <c r="BE367" i="3"/>
  <c r="BE383" i="3"/>
  <c r="BE401" i="3"/>
  <c r="BE422" i="3"/>
  <c r="BE442" i="3"/>
  <c r="BE465" i="3"/>
  <c r="BE474" i="3"/>
  <c r="BE515" i="3"/>
  <c r="BE545" i="3"/>
  <c r="BE184" i="3"/>
  <c r="BE326" i="3"/>
  <c r="BE463" i="3"/>
  <c r="BE504" i="3"/>
  <c r="BE256" i="3"/>
  <c r="BE320" i="3"/>
  <c r="BE324" i="3"/>
  <c r="BE332" i="3"/>
  <c r="BE348" i="3"/>
  <c r="BE358" i="3"/>
  <c r="BE444" i="3"/>
  <c r="BE493" i="3"/>
  <c r="BE115" i="3"/>
  <c r="BE180" i="3"/>
  <c r="BE189" i="3"/>
  <c r="BE253" i="3"/>
  <c r="BE322" i="3"/>
  <c r="BE328" i="3"/>
  <c r="BE352" i="3"/>
  <c r="BE371" i="3"/>
  <c r="BE377" i="3"/>
  <c r="BE389" i="3"/>
  <c r="BE391" i="3"/>
  <c r="BE414" i="3"/>
  <c r="BE477" i="3"/>
  <c r="BE513" i="3"/>
  <c r="BE522" i="3"/>
  <c r="BE526" i="3"/>
  <c r="BE569" i="3"/>
  <c r="BE594" i="3"/>
  <c r="BE627" i="3"/>
  <c r="BE632" i="3"/>
  <c r="BE646" i="3"/>
  <c r="BE197" i="3"/>
  <c r="BE201" i="3"/>
  <c r="BE229" i="3"/>
  <c r="BE334" i="3"/>
  <c r="BE393" i="3"/>
  <c r="BE395" i="3"/>
  <c r="BE407" i="3"/>
  <c r="BE446" i="3"/>
  <c r="BE489" i="3"/>
  <c r="BE507" i="3"/>
  <c r="F55" i="2"/>
  <c r="BE124" i="2"/>
  <c r="BE128" i="2"/>
  <c r="BE289" i="2"/>
  <c r="BE458" i="2"/>
  <c r="BE465" i="2"/>
  <c r="BE197" i="2"/>
  <c r="BE208" i="2"/>
  <c r="BE212" i="2"/>
  <c r="BE367" i="2"/>
  <c r="BE381" i="2"/>
  <c r="BE401" i="2"/>
  <c r="BE407" i="2"/>
  <c r="BE415" i="2"/>
  <c r="BE420" i="2"/>
  <c r="BE422" i="2"/>
  <c r="BE428" i="2"/>
  <c r="BE442" i="2"/>
  <c r="BE467" i="2"/>
  <c r="BE229" i="2"/>
  <c r="BE331" i="2"/>
  <c r="BE339" i="2"/>
  <c r="BE355" i="2"/>
  <c r="BE359" i="2"/>
  <c r="BE361" i="2"/>
  <c r="BE363" i="2"/>
  <c r="BE395" i="2"/>
  <c r="BE460" i="2"/>
  <c r="BE469" i="2"/>
  <c r="BE154" i="2"/>
  <c r="BE337" i="2"/>
  <c r="BE341" i="2"/>
  <c r="BE345" i="2"/>
  <c r="BE351" i="2"/>
  <c r="BE353" i="2"/>
  <c r="BE369" i="2"/>
  <c r="BE241" i="2"/>
  <c r="BE286" i="2"/>
  <c r="BE320" i="2"/>
  <c r="BE327" i="2"/>
  <c r="BE405" i="2"/>
  <c r="BE424" i="2"/>
  <c r="BE438" i="2"/>
  <c r="BE450" i="2"/>
  <c r="BE456" i="2"/>
  <c r="BE463" i="2"/>
  <c r="BE253" i="2"/>
  <c r="BE324" i="2"/>
  <c r="BE333" i="2"/>
  <c r="BE343" i="2"/>
  <c r="BE365" i="2"/>
  <c r="BE104" i="2"/>
  <c r="BE108" i="2"/>
  <c r="BE120" i="2"/>
  <c r="BE132" i="2"/>
  <c r="BE136" i="2"/>
  <c r="BE166" i="2"/>
  <c r="BE292" i="2"/>
  <c r="BE371" i="2"/>
  <c r="BE375" i="2"/>
  <c r="BE379" i="2"/>
  <c r="BE383" i="2"/>
  <c r="BE393" i="2"/>
  <c r="BE409" i="2"/>
  <c r="BE411" i="2"/>
  <c r="BE503" i="2"/>
  <c r="BE510" i="2"/>
  <c r="BE520" i="2"/>
  <c r="BE116" i="2"/>
  <c r="BE217" i="2"/>
  <c r="BE221" i="2"/>
  <c r="BE296" i="2"/>
  <c r="BE305" i="2"/>
  <c r="BE389" i="2"/>
  <c r="BE391" i="2"/>
  <c r="BE150" i="2"/>
  <c r="BE233" i="2"/>
  <c r="BE257" i="2"/>
  <c r="BE316" i="2"/>
  <c r="BE335" i="2"/>
  <c r="BE347" i="2"/>
  <c r="BE426" i="2"/>
  <c r="BE430" i="2"/>
  <c r="BE489" i="2"/>
  <c r="BE491" i="2"/>
  <c r="BE524" i="2"/>
  <c r="BE532" i="2"/>
  <c r="BE538" i="2"/>
  <c r="BE540" i="2"/>
  <c r="BE548" i="2"/>
  <c r="BE550" i="2"/>
  <c r="BE567" i="2"/>
  <c r="BE579" i="2"/>
  <c r="BE587" i="2"/>
  <c r="BE610" i="2"/>
  <c r="BE613" i="2"/>
  <c r="BE616" i="2"/>
  <c r="J52" i="2"/>
  <c r="BE145" i="2"/>
  <c r="BE158" i="2"/>
  <c r="BE185" i="2"/>
  <c r="BE201" i="2"/>
  <c r="BE214" i="2"/>
  <c r="BE237" i="2"/>
  <c r="BE249" i="2"/>
  <c r="BE273" i="2"/>
  <c r="BE399" i="2"/>
  <c r="BE403" i="2"/>
  <c r="BE413" i="2"/>
  <c r="BE418" i="2"/>
  <c r="BE454" i="2"/>
  <c r="BE479" i="2"/>
  <c r="BE506" i="2"/>
  <c r="BE522" i="2"/>
  <c r="BE534" i="2"/>
  <c r="BE542" i="2"/>
  <c r="BE546" i="2"/>
  <c r="BE565" i="2"/>
  <c r="BE569" i="2"/>
  <c r="BE591" i="2"/>
  <c r="BE599" i="2"/>
  <c r="BE620" i="2"/>
  <c r="BE623" i="2"/>
  <c r="BE692" i="2"/>
  <c r="BE699" i="2"/>
  <c r="BE702" i="2"/>
  <c r="BE710" i="2"/>
  <c r="BE713" i="2"/>
  <c r="BE717" i="2"/>
  <c r="BE721" i="2"/>
  <c r="BE725" i="2"/>
  <c r="BE730" i="2"/>
  <c r="BE734" i="2"/>
  <c r="BE738" i="2"/>
  <c r="BE740" i="2"/>
  <c r="BE742" i="2"/>
  <c r="BE744" i="2"/>
  <c r="BE746" i="2"/>
  <c r="BE748" i="2"/>
  <c r="BE750" i="2"/>
  <c r="BE225" i="2"/>
  <c r="BE432" i="2"/>
  <c r="BE446" i="2"/>
  <c r="BE448" i="2"/>
  <c r="BE452" i="2"/>
  <c r="BE471" i="2"/>
  <c r="BE475" i="2"/>
  <c r="BE481" i="2"/>
  <c r="BE493" i="2"/>
  <c r="BE495" i="2"/>
  <c r="BE499" i="2"/>
  <c r="BE508" i="2"/>
  <c r="BE514" i="2"/>
  <c r="BE518" i="2"/>
  <c r="BE526" i="2"/>
  <c r="BE528" i="2"/>
  <c r="BE536" i="2"/>
  <c r="BE544" i="2"/>
  <c r="BE553" i="2"/>
  <c r="BE555" i="2"/>
  <c r="BE557" i="2"/>
  <c r="BE559" i="2"/>
  <c r="BE561" i="2"/>
  <c r="BE563" i="2"/>
  <c r="BE572" i="2"/>
  <c r="BE576" i="2"/>
  <c r="BE583" i="2"/>
  <c r="BE595" i="2"/>
  <c r="BE597" i="2"/>
  <c r="BE603" i="2"/>
  <c r="BE607" i="2"/>
  <c r="BE627" i="2"/>
  <c r="BE630" i="2"/>
  <c r="BE639" i="2"/>
  <c r="BE647" i="2"/>
  <c r="BE651" i="2"/>
  <c r="BE654" i="2"/>
  <c r="BE662" i="2"/>
  <c r="BE665" i="2"/>
  <c r="BE669" i="2"/>
  <c r="BE672" i="2"/>
  <c r="BE675" i="2"/>
  <c r="BE683" i="2"/>
  <c r="BE695" i="2"/>
  <c r="E91" i="2"/>
  <c r="BE112" i="2"/>
  <c r="BE176" i="2"/>
  <c r="BE245" i="2"/>
  <c r="BE265" i="2"/>
  <c r="BE283" i="2"/>
  <c r="BE349" i="2"/>
  <c r="BE357" i="2"/>
  <c r="BE373" i="2"/>
  <c r="BE377" i="2"/>
  <c r="BE140" i="2"/>
  <c r="BE189" i="2"/>
  <c r="BE444" i="2"/>
  <c r="BE204" i="2"/>
  <c r="BE300" i="2"/>
  <c r="BE313" i="2"/>
  <c r="BE385" i="2"/>
  <c r="BE387" i="2"/>
  <c r="BE397" i="2"/>
  <c r="BE483" i="2"/>
  <c r="BE485" i="2"/>
  <c r="BE487" i="2"/>
  <c r="BE497" i="2"/>
  <c r="BE512" i="2"/>
  <c r="BE530" i="2"/>
  <c r="BE752" i="2"/>
  <c r="BE434" i="2"/>
  <c r="BE436" i="2"/>
  <c r="BE440" i="2"/>
  <c r="BE473" i="2"/>
  <c r="BE477" i="2"/>
  <c r="BE501" i="2"/>
  <c r="BE516" i="2"/>
  <c r="F34" i="2"/>
  <c r="BA55" i="1"/>
  <c r="F36" i="3"/>
  <c r="BC56" i="1" s="1"/>
  <c r="F34" i="3"/>
  <c r="BA56" i="1"/>
  <c r="F36" i="2"/>
  <c r="BC55" i="1" s="1"/>
  <c r="J34" i="3"/>
  <c r="AW56" i="1"/>
  <c r="F34" i="4"/>
  <c r="BA57" i="1" s="1"/>
  <c r="F35" i="2"/>
  <c r="BB55" i="1"/>
  <c r="J34" i="4"/>
  <c r="AW57" i="1" s="1"/>
  <c r="F35" i="4"/>
  <c r="BB57" i="1"/>
  <c r="F37" i="2"/>
  <c r="BD55" i="1" s="1"/>
  <c r="F35" i="3"/>
  <c r="BB56" i="1"/>
  <c r="J34" i="2"/>
  <c r="AW55" i="1" s="1"/>
  <c r="F37" i="3"/>
  <c r="BD56" i="1"/>
  <c r="BK101" i="3" l="1"/>
  <c r="J101" i="3"/>
  <c r="J60" i="3"/>
  <c r="T303" i="2"/>
  <c r="T101" i="2" s="1"/>
  <c r="R101" i="3"/>
  <c r="R273" i="3"/>
  <c r="P303" i="2"/>
  <c r="P273" i="3"/>
  <c r="R303" i="2"/>
  <c r="R101" i="2" s="1"/>
  <c r="T273" i="3"/>
  <c r="BK84" i="4"/>
  <c r="J84" i="4"/>
  <c r="J60" i="4" s="1"/>
  <c r="BK273" i="3"/>
  <c r="J273" i="3" s="1"/>
  <c r="J67" i="3" s="1"/>
  <c r="T101" i="3"/>
  <c r="T100" i="3"/>
  <c r="P101" i="3"/>
  <c r="P100" i="3" s="1"/>
  <c r="AU56" i="1" s="1"/>
  <c r="P102" i="2"/>
  <c r="P101" i="2" s="1"/>
  <c r="AU55" i="1" s="1"/>
  <c r="J85" i="4"/>
  <c r="J61" i="4"/>
  <c r="BK102" i="2"/>
  <c r="J102" i="2" s="1"/>
  <c r="J60" i="2" s="1"/>
  <c r="BK303" i="2"/>
  <c r="J303" i="2" s="1"/>
  <c r="J67" i="2" s="1"/>
  <c r="F33" i="3"/>
  <c r="AZ56" i="1" s="1"/>
  <c r="BB54" i="1"/>
  <c r="W31" i="1" s="1"/>
  <c r="J33" i="2"/>
  <c r="AV55" i="1" s="1"/>
  <c r="AT55" i="1" s="1"/>
  <c r="F33" i="2"/>
  <c r="AZ55" i="1"/>
  <c r="BA54" i="1"/>
  <c r="W30" i="1"/>
  <c r="BD54" i="1"/>
  <c r="W33" i="1"/>
  <c r="J33" i="3"/>
  <c r="AV56" i="1"/>
  <c r="AT56" i="1" s="1"/>
  <c r="F33" i="4"/>
  <c r="AZ57" i="1" s="1"/>
  <c r="J33" i="4"/>
  <c r="AV57" i="1" s="1"/>
  <c r="AT57" i="1" s="1"/>
  <c r="BC54" i="1"/>
  <c r="AY54" i="1"/>
  <c r="BK100" i="3" l="1"/>
  <c r="J100" i="3" s="1"/>
  <c r="J59" i="3" s="1"/>
  <c r="R100" i="3"/>
  <c r="BK83" i="4"/>
  <c r="J83" i="4"/>
  <c r="J59" i="4" s="1"/>
  <c r="BK101" i="2"/>
  <c r="J101" i="2"/>
  <c r="J59" i="2"/>
  <c r="AU54" i="1"/>
  <c r="AW54" i="1"/>
  <c r="AK30" i="1" s="1"/>
  <c r="J30" i="3"/>
  <c r="AG56" i="1" s="1"/>
  <c r="AN56" i="1" s="1"/>
  <c r="W32" i="1"/>
  <c r="AZ54" i="1"/>
  <c r="W29" i="1" s="1"/>
  <c r="AX54" i="1"/>
  <c r="J39" i="3" l="1"/>
  <c r="AV54" i="1"/>
  <c r="AK29" i="1" s="1"/>
  <c r="J30" i="2"/>
  <c r="AG55" i="1" s="1"/>
  <c r="AN55" i="1" s="1"/>
  <c r="J30" i="4"/>
  <c r="AG57" i="1" s="1"/>
  <c r="J39" i="2" l="1"/>
  <c r="J39" i="4"/>
  <c r="AN57" i="1"/>
  <c r="AG54" i="1"/>
  <c r="AK26" i="1" s="1"/>
  <c r="AT54" i="1"/>
  <c r="AN54" i="1" l="1"/>
  <c r="AK35" i="1"/>
</calcChain>
</file>

<file path=xl/sharedStrings.xml><?xml version="1.0" encoding="utf-8"?>
<sst xmlns="http://schemas.openxmlformats.org/spreadsheetml/2006/main" count="11518" uniqueCount="1812">
  <si>
    <t>Export Komplet</t>
  </si>
  <si>
    <t>VZ</t>
  </si>
  <si>
    <t>2.0</t>
  </si>
  <si>
    <t>ZAMOK</t>
  </si>
  <si>
    <t>False</t>
  </si>
  <si>
    <t>{2d0adb84-0297-4810-91ad-dd52419d804c}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</si>
  <si>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</si>
  <si>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</si>
  <si>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</si>
  <si>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</si>
  <si>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</si>
  <si>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</si>
  <si>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Kód:</t>
  </si>
  <si>
    <t>11223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</si>
  <si>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</si>
  <si>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</si>
  <si>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11223 Plzeň, ZU, Jungmannova - rekonstrukce sociálního zázemí</t>
  </si>
  <si>
    <t>KSO:</t>
  </si>
  <si>
    <t/>
  </si>
  <si>
    <t>CC-CZ:</t>
  </si>
  <si>
    <t>Místo:</t>
  </si>
  <si>
    <t xml:space="preserve"> </t>
  </si>
  <si>
    <t>Datum:</t>
  </si>
  <si>
    <t>26. 9. 2023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</si>
  <si>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</si>
  <si>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</si>
  <si>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</si>
  <si>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</si>
  <si>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</si>
  <si>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</si>
  <si>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</si>
  <si>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</si>
  <si>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</si>
  <si>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</si>
  <si>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</si>
  <si>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</si>
  <si>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</si>
  <si>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</si>
  <si>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</si>
  <si>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</si>
  <si>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</si>
  <si>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</si>
  <si>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</si>
  <si>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</si>
  <si>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</si>
  <si>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</si>
  <si>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</si>
  <si>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</si>
  <si>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</si>
  <si>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</si>
  <si>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</si>
  <si>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</si>
  <si>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</si>
  <si>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</si>
  <si>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</si>
  <si>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</si>
  <si>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</si>
  <si>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</si>
  <si>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</si>
  <si>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</si>
  <si>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</si>
  <si>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</si>
  <si>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</si>
  <si>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</si>
  <si>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</si>
  <si>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</si>
  <si>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</si>
  <si>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</si>
  <si>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</si>
  <si>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</si>
  <si>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</si>
  <si>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</si>
  <si>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</si>
  <si>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</si>
  <si>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WC 1. NP - WC 1</t>
  </si>
  <si>
    <t>STA</t>
  </si>
  <si>
    <t>1</t>
  </si>
  <si>
    <t>{317985d8-4879-4076-aa71-8806914b614e}</t>
  </si>
  <si>
    <t>2</t>
  </si>
  <si>
    <t>06</t>
  </si>
  <si>
    <t>SO 06 3.NP WC 2 - WC 2</t>
  </si>
  <si>
    <t>{b5713345-b3ca-4a1f-af9d-5df80486b1a5}</t>
  </si>
  <si>
    <t>08</t>
  </si>
  <si>
    <t>SO 08 Vedlejší a ostatní náklady</t>
  </si>
  <si>
    <t>{e96f715e-4b67-4b27-af7b-97d5a1ef5c06}</t>
  </si>
  <si>
    <t>KRYCÍ LIST SOUPISU PRACÍ</t>
  </si>
  <si>
    <t>Objekt:</t>
  </si>
  <si>
    <t>01 - SO 01 WC 1. NP - WC 1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</si>
  <si>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</si>
  <si>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</si>
  <si>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</si>
  <si>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</si>
  <si>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</si>
  <si>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</si>
  <si>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</si>
  <si>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</si>
  <si>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</si>
  <si>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</si>
  <si>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</si>
  <si>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</si>
  <si>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</si>
  <si>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</si>
  <si>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726 - Zdravotechnika (pro celé podlaží)</t>
  </si>
  <si>
    <t xml:space="preserve">    731 - Ústřední vytápění</t>
  </si>
  <si>
    <t xml:space="preserve">    741-1 - Elektroinstalace dodávka</t>
  </si>
  <si>
    <t xml:space="preserve">    741-2 - Elektroinstalace montáž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</si>
  <si>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</si>
  <si>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</si>
  <si>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</si>
  <si>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</si>
  <si>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</si>
  <si>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</si>
  <si>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</si>
  <si>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999 -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</si>
  <si>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</si>
  <si>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</si>
  <si>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</si>
  <si>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</si>
  <si>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</si>
  <si>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</si>
  <si>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</si>
  <si>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</si>
  <si>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</si>
  <si>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</si>
  <si>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</si>
  <si>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</si>
  <si>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</si>
  <si>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</si>
  <si>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</si>
  <si>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</si>
  <si>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</si>
  <si>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</si>
  <si>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</si>
  <si>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317142422</t>
  </si>
  <si>
    <t>Překlad nenosný pórobetonový š 100 mm v do 250 mm na tenkovrstvou maltu dl přes 1000 do 1250 mm</t>
  </si>
  <si>
    <t>kus</t>
  </si>
  <si>
    <t>CS ÚRS 2023 02</t>
  </si>
  <si>
    <t>4</t>
  </si>
  <si>
    <t>-1045212804</t>
  </si>
  <si>
    <t>PP</t>
  </si>
  <si>
    <t>Překlady nenosné z pórobetonu osazené do tenkého maltového lože, výšky do 250 mm, šířky překladu 100 mm, délky překladu přes 1000 do 1250 mm</t>
  </si>
  <si>
    <t>Online PSC</t>
  </si>
  <si>
    <t>https://podminky.urs.cz/item/CS_URS_2023_02/317142422</t>
  </si>
  <si>
    <t>VV</t>
  </si>
  <si>
    <t>6</t>
  </si>
  <si>
    <t>317234410</t>
  </si>
  <si>
    <t>Vyzdívka mezi nosníky z cihel pálených na MC</t>
  </si>
  <si>
    <t>m3</t>
  </si>
  <si>
    <t>-2101663632</t>
  </si>
  <si>
    <t>Vyzdívka mezi nosníky cihlami pálenými na maltu cementovou</t>
  </si>
  <si>
    <t>https://podminky.urs.cz/item/CS_URS_2023_02/317234410</t>
  </si>
  <si>
    <t>1,20*0,20*0,08</t>
  </si>
  <si>
    <t>317944321</t>
  </si>
  <si>
    <t>Válcované nosníky do č.12 dodatečně osazované do připravených otvorů</t>
  </si>
  <si>
    <t>t</t>
  </si>
  <si>
    <t>-1907715664</t>
  </si>
  <si>
    <t>Válcované nosníky dodatečně osazované do připravených otvorů bez zazdění hlav do č. 12</t>
  </si>
  <si>
    <t>https://podminky.urs.cz/item/CS_URS_2023_02/317944321</t>
  </si>
  <si>
    <t>"IPE 80"1,20*2*6,00*0,001</t>
  </si>
  <si>
    <t>340271025</t>
  </si>
  <si>
    <t>Zazdívka otvorů v příčkách nebo stěnách pl přes 1 do 4 m2 tvárnicemi pórobetonovými tl 100 mm</t>
  </si>
  <si>
    <t>m2</t>
  </si>
  <si>
    <t>-786501412</t>
  </si>
  <si>
    <t>Zazdívka otvorů v příčkách nebo stěnách pórobetonovými tvárnicemi plochy přes 1 m2 do 4 m2, objemová hmotnost 500 kg/m3, tloušťka příčky 100 mm</t>
  </si>
  <si>
    <t>https://podminky.urs.cz/item/CS_URS_2023_02/340271025</t>
  </si>
  <si>
    <t>1,15*2,40-0,80*1,97</t>
  </si>
  <si>
    <t>5</t>
  </si>
  <si>
    <t>340271045</t>
  </si>
  <si>
    <t>Zazdívka otvorů v příčkách nebo stěnách pl přes 1 do 4 m2 tvárnicemi pórobetonovými tl 150 mm</t>
  </si>
  <si>
    <t>-1467999999</t>
  </si>
  <si>
    <t>Zazdívka otvorů v příčkách nebo stěnách pórobetonovými tvárnicemi plochy přes 1 m2 do 4 m2, objemová hmotnost 500 kg/m3, tloušťka příčky 150 mm</t>
  </si>
  <si>
    <t>https://podminky.urs.cz/item/CS_URS_2023_02/340271045</t>
  </si>
  <si>
    <t>1,10*2,10</t>
  </si>
  <si>
    <t>342272225</t>
  </si>
  <si>
    <t>Příčka z pórobetonových hladkých tvárnic na tenkovrstvou maltu tl 100 mm</t>
  </si>
  <si>
    <t>1783978492</t>
  </si>
  <si>
    <t>Příčky z pórobetonových tvárnic hladkých na tenké maltové lože objemová hmotnost do 500 kg/m3, tloušťka příčky 100 mm</t>
  </si>
  <si>
    <t>https://podminky.urs.cz/item/CS_URS_2023_02/342272225</t>
  </si>
  <si>
    <t>(1,15+1,81+1,42+1,80+1,37)*3,38-0,70*1,97*5</t>
  </si>
  <si>
    <t>7</t>
  </si>
  <si>
    <t>342291111</t>
  </si>
  <si>
    <t>Ukotvení příček montážní polyuretanovou pěnou tl příčky do 100 mm</t>
  </si>
  <si>
    <t>m</t>
  </si>
  <si>
    <t>1569063630</t>
  </si>
  <si>
    <t>Ukotvení příček polyuretanovou pěnou, tl. příčky do 100 mm</t>
  </si>
  <si>
    <t>https://podminky.urs.cz/item/CS_URS_2023_02/342291111</t>
  </si>
  <si>
    <t>(1,15+1,81+1,42+1,80+1,37)</t>
  </si>
  <si>
    <t>8</t>
  </si>
  <si>
    <t>342291121</t>
  </si>
  <si>
    <t>Ukotvení příček k cihelným konstrukcím plochými kotvami</t>
  </si>
  <si>
    <t>-1283192365</t>
  </si>
  <si>
    <t>Ukotvení příček plochými kotvami, do konstrukce cihelné</t>
  </si>
  <si>
    <t>https://podminky.urs.cz/item/CS_URS_2023_02/342291121</t>
  </si>
  <si>
    <t>3,385*7</t>
  </si>
  <si>
    <t>9</t>
  </si>
  <si>
    <t>346244381</t>
  </si>
  <si>
    <t>Plentování jednostranné v do 200 mm válcovaných nosníků cihlami</t>
  </si>
  <si>
    <t>-1323338847</t>
  </si>
  <si>
    <t>Plentování ocelových válcovaných nosníků jednostranné cihlami na maltu, výška stojiny do 200 mm</t>
  </si>
  <si>
    <t>https://podminky.urs.cz/item/CS_URS_2023_02/346244381</t>
  </si>
  <si>
    <t>1,20*0,08*2</t>
  </si>
  <si>
    <t>10</t>
  </si>
  <si>
    <t>346272256</t>
  </si>
  <si>
    <t>Přizdívka z pórobetonových tvárnic tl 150 mm</t>
  </si>
  <si>
    <t>-2114672886</t>
  </si>
  <si>
    <t>Přizdívky z pórobetonových tvárnic objemová hmotnost do 500 kg/m3, na tenké maltové lože, tloušťka přizdívky 150 mm</t>
  </si>
  <si>
    <t>https://podminky.urs.cz/item/CS_URS_2023_02/346272256</t>
  </si>
  <si>
    <t>"pro zavěšené WC"(0,85*2+0,84+0,86)*1,20</t>
  </si>
  <si>
    <t>Vodorovné konstrukce</t>
  </si>
  <si>
    <t>11</t>
  </si>
  <si>
    <t>413232211</t>
  </si>
  <si>
    <t>Zazdívka zhlaví válcovaných nosníků v do 150 mm</t>
  </si>
  <si>
    <t>329002157</t>
  </si>
  <si>
    <t>Zazdívka zhlaví stropních trámů nebo válcovaných nosníků pálenými cihlami válcovaných nosníků, výšky do 150 mm</t>
  </si>
  <si>
    <t>https://podminky.urs.cz/item/CS_URS_2023_02/413232211</t>
  </si>
  <si>
    <t>2+2</t>
  </si>
  <si>
    <t>Úpravy povrchů, podlahy a osazování výplní</t>
  </si>
  <si>
    <t>12</t>
  </si>
  <si>
    <t>612131121</t>
  </si>
  <si>
    <t>Penetrační disperzní nátěr vnitřních stěn nanášený ručně</t>
  </si>
  <si>
    <t>372139330</t>
  </si>
  <si>
    <t>Podkladní a spojovací vrstva vnitřních omítaných ploch penetrace disperzní nanášená ručně stěn</t>
  </si>
  <si>
    <t>https://podminky.urs.cz/item/CS_URS_2023_02/612131121</t>
  </si>
  <si>
    <t>22,55+48,83</t>
  </si>
  <si>
    <t>13</t>
  </si>
  <si>
    <t>612142001</t>
  </si>
  <si>
    <t>Potažení vnitřních stěn sklovláknitým pletivem vtlačeným do tenkovrstvé hmoty</t>
  </si>
  <si>
    <t>1118093873</t>
  </si>
  <si>
    <t>Potažení vnitřních ploch pletivem v ploše nebo pruzích, na plném podkladu sklovláknitým vtlačením do tmelu stěn</t>
  </si>
  <si>
    <t>https://podminky.urs.cz/item/CS_URS_2023_02/612142001</t>
  </si>
  <si>
    <t>"ocelový překlad"1,70*0,40</t>
  </si>
  <si>
    <t>14</t>
  </si>
  <si>
    <t>612311131</t>
  </si>
  <si>
    <t>Potažení vnitřních stěn vápenným štukem tloušťky do 3 mm</t>
  </si>
  <si>
    <t>-459400664</t>
  </si>
  <si>
    <t>Potažení vnitřních ploch vápenným štukem tloušťky do 3 mm svislých konstrukcí stěn</t>
  </si>
  <si>
    <t>https://podminky.urs.cz/item/CS_URS_2023_02/612311131</t>
  </si>
  <si>
    <t>"1.01"(1,36+1,625)*2*1,28+(1,80+2,105*2)*1,28+(0,84+1,37)*1,28+(0,86+1,37)*1,28</t>
  </si>
  <si>
    <t>"1.02"(1,12+1,625)*2*1,28</t>
  </si>
  <si>
    <t>"1.03"(1,95+1,115)*2*1,28</t>
  </si>
  <si>
    <t>"1.04"(2,81+2,24)*2*1,28</t>
  </si>
  <si>
    <t>Součet</t>
  </si>
  <si>
    <t>612321121</t>
  </si>
  <si>
    <t>Vápenocementová omítka hladká jednovrstvá vnitřních stěn nanášená ručně</t>
  </si>
  <si>
    <t>735942049</t>
  </si>
  <si>
    <t>Omítka vápenocementová vnitřních ploch nanášená ručně jednovrstvá, tloušťky do 10 mm hladká svislých konstrukcí stěn</t>
  </si>
  <si>
    <t>https://podminky.urs.cz/item/CS_URS_2023_02/612321121</t>
  </si>
  <si>
    <t>pod obklady</t>
  </si>
  <si>
    <t>"1.01"(1,36+1,625)*2*2,10+(1,80+2,105)*2*2,10+(0,84+1,37*2)*2,10+(0,86+1,37)*2*2,10</t>
  </si>
  <si>
    <t>-(0,70*1,97*4+0,80*1,97)</t>
  </si>
  <si>
    <t>"1.02"(1,12+1,625)*2*2,10-0,70*1,97</t>
  </si>
  <si>
    <t>"1.03"(1,95+1,15)*2*2,10-0,80*1,0978*2</t>
  </si>
  <si>
    <t>"1.04"(2,91+2,24)*2*2,10+(1,42+0,85)*2*2,10*2-(0,70*1,97*4+0,80*1,97)</t>
  </si>
  <si>
    <t>16</t>
  </si>
  <si>
    <t>612321141</t>
  </si>
  <si>
    <t>Vápenocementová omítka štuková dvouvrstvá vnitřních stěn nanášená ručně</t>
  </si>
  <si>
    <t>1591522552</t>
  </si>
  <si>
    <t>Omítka vápenocementová vnitřních ploch nanášená ručně dvouvrstvá, tloušťky jádrové omítky do 10 mm a tloušťky štuku do 3 mm štuková svislých konstrukcí stěn</t>
  </si>
  <si>
    <t>https://podminky.urs.cz/item/CS_URS_2023_02/612321141</t>
  </si>
  <si>
    <t>nad obkladem</t>
  </si>
  <si>
    <t>"1.01"(0,84+1,37*2)*1,28+(0,86+1,37*2)*1,28+1,80*1,28</t>
  </si>
  <si>
    <t>"1.02"1,15*1,28</t>
  </si>
  <si>
    <t>"1.03"1,15*1,28</t>
  </si>
  <si>
    <t>"1.04"1,80*1,28+(1,42+0,85)*1,28+(1,42+0,85)*1,28</t>
  </si>
  <si>
    <t>17</t>
  </si>
  <si>
    <t>612325302</t>
  </si>
  <si>
    <t>Vápenocementová štuková omítka ostění nebo nadpraží</t>
  </si>
  <si>
    <t>934579615</t>
  </si>
  <si>
    <t>Vápenocementová omítka ostění nebo nadpraží štuková</t>
  </si>
  <si>
    <t>https://podminky.urs.cz/item/CS_URS_2023_02/612325302</t>
  </si>
  <si>
    <t>(1,10+2,20*2)*0,20*2+(1,15+2,20*2)*0,30</t>
  </si>
  <si>
    <t>18</t>
  </si>
  <si>
    <t>612325421</t>
  </si>
  <si>
    <t>Oprava vnitřní vápenocementové štukové omítky stěn v rozsahu plochy do 10 %</t>
  </si>
  <si>
    <t>1770137271</t>
  </si>
  <si>
    <t>Oprava vápenocementové omítky vnitřních ploch štukové dvouvrstvé, tloušťky do 20 mm a tloušťky štuku do 3 mm stěn, v rozsahu opravované plochy do 10%</t>
  </si>
  <si>
    <t>https://podminky.urs.cz/item/CS_URS_2023_02/612325421</t>
  </si>
  <si>
    <t>19</t>
  </si>
  <si>
    <t>631311115</t>
  </si>
  <si>
    <t>Mazanina tl přes 50 do 80 mm z betonu prostého bez zvýšených nároků na prostředí tř. C 20/25</t>
  </si>
  <si>
    <t>-101564787</t>
  </si>
  <si>
    <t>Mazanina z betonu prostého bez zvýšených nároků na prostředí tl. přes 50 do 80 mm tř. C 20/25</t>
  </si>
  <si>
    <t>https://podminky.urs.cz/item/CS_URS_2023_02/631311115</t>
  </si>
  <si>
    <t>(8,70+1,82+2,32+8,50)*0,058</t>
  </si>
  <si>
    <t>20</t>
  </si>
  <si>
    <t>631319171</t>
  </si>
  <si>
    <t>Příplatek k mazanině tl přes 50 do 80 mm za stržení povrchu spodní vrstvy před vložením výztuže</t>
  </si>
  <si>
    <t>-972670119</t>
  </si>
  <si>
    <t>Příplatek k cenám mazanin za stržení povrchu spodní vrstvy mazaniny latí před vložením výztuže nebo pletiva pro tl. obou vrstev mazaniny přes 50 do 80 mm</t>
  </si>
  <si>
    <t>https://podminky.urs.cz/item/CS_URS_2023_02/631319171</t>
  </si>
  <si>
    <t>631362021</t>
  </si>
  <si>
    <t>Výztuž mazanin svařovanými sítěmi Kari</t>
  </si>
  <si>
    <t>910793000</t>
  </si>
  <si>
    <t>Výztuž mazanin ze svařovaných sítí z drátů typu KARI</t>
  </si>
  <si>
    <t>https://podminky.urs.cz/item/CS_URS_2023_02/631362021</t>
  </si>
  <si>
    <t>(8,70+1,82+2,32+8,50)*7,90*0,001*1,20</t>
  </si>
  <si>
    <t>22</t>
  </si>
  <si>
    <t>642942611</t>
  </si>
  <si>
    <t>Osazování zárubní nebo rámů dveřních kovových do 2,5 m2 na montážní pěnu</t>
  </si>
  <si>
    <t>-1508590583</t>
  </si>
  <si>
    <t>Osazování zárubní nebo rámů kovových dveřních lisovaných nebo z úhelníků bez dveřních křídel na montážní pěnu, plochy otvoru do 2,5 m2</t>
  </si>
  <si>
    <t>https://podminky.urs.cz/item/CS_URS_2023_02/642942611</t>
  </si>
  <si>
    <t>5+3</t>
  </si>
  <si>
    <t>23</t>
  </si>
  <si>
    <t>M</t>
  </si>
  <si>
    <t>55331481</t>
  </si>
  <si>
    <t>zárubeň jednokřídlá ocelová pro zdění tl stěny 75-100mm rozměru 700/1970, 2100mm</t>
  </si>
  <si>
    <t>-270393430</t>
  </si>
  <si>
    <t>24</t>
  </si>
  <si>
    <t>55331482</t>
  </si>
  <si>
    <t>zárubeň jednokřídlá ocelová pro zdění tl stěny 75-100mm rozměru 800/1970, 2100mm</t>
  </si>
  <si>
    <t>1707295978</t>
  </si>
  <si>
    <t>Ostatní konstrukce a práce, bourání</t>
  </si>
  <si>
    <t>25</t>
  </si>
  <si>
    <t>949101111</t>
  </si>
  <si>
    <t>Lešení pomocné pro objekty pozemních staveb s lešeňovou podlahou v do 1,9 m zatížení do 150 kg/m2</t>
  </si>
  <si>
    <t>1389781939</t>
  </si>
  <si>
    <t>Lešení pomocné pracovní pro objekty pozemních staveb pro zatížení do 150 kg/m2, o výšce lešeňové podlahy do 1,9 m</t>
  </si>
  <si>
    <t>https://podminky.urs.cz/item/CS_URS_2023_02/949101111</t>
  </si>
  <si>
    <t>8,70+1,82+2,32+8,50</t>
  </si>
  <si>
    <t>26</t>
  </si>
  <si>
    <t>952901111</t>
  </si>
  <si>
    <t>Vyčištění budov bytové a občanské výstavby při výšce podlaží do 4 m</t>
  </si>
  <si>
    <t>-58591917</t>
  </si>
  <si>
    <t>Vyčištění budov nebo objektů před předáním do užívání budov bytové nebo občanské výstavby, světlé výšky podlaží do 4 m</t>
  </si>
  <si>
    <t>https://podminky.urs.cz/item/CS_URS_2023_02/952901111</t>
  </si>
  <si>
    <t>27</t>
  </si>
  <si>
    <t>962031132</t>
  </si>
  <si>
    <t>Bourání příček z cihel pálených na MVC tl do 100 mm</t>
  </si>
  <si>
    <t>513081073</t>
  </si>
  <si>
    <t>Bourání příček z cihel, tvárnic nebo příčkovek z cihel pálených, plných nebo dutých na maltu vápennou nebo vápenocementovou, tl. do 100 mm</t>
  </si>
  <si>
    <t>https://podminky.urs.cz/item/CS_URS_2023_02/962031132</t>
  </si>
  <si>
    <t>(1,42+1,80+1,37)*3,38-0,60*1,97*2</t>
  </si>
  <si>
    <t>28</t>
  </si>
  <si>
    <t>962031133</t>
  </si>
  <si>
    <t>Bourání příček z cihel pálených na MVC tl do 150 mm</t>
  </si>
  <si>
    <t>2102914010</t>
  </si>
  <si>
    <t>Bourání příček z cihel, tvárnic nebo příčkovek z cihel pálených, plných nebo dutých na maltu vápennou nebo vápenocementovou, tl. do 150 mm</t>
  </si>
  <si>
    <t>https://podminky.urs.cz/item/CS_URS_2023_02/962031133</t>
  </si>
  <si>
    <t>1,80*3,38-0,60*1,97*2</t>
  </si>
  <si>
    <t>29</t>
  </si>
  <si>
    <t>962032231</t>
  </si>
  <si>
    <t>Bourání zdiva z cihel pálených nebo vápenopískových na MV nebo MVC přes 1 m3</t>
  </si>
  <si>
    <t>-907102251</t>
  </si>
  <si>
    <t>Bourání zdiva nadzákladového z cihel nebo tvárnic z cihel pálených nebo vápenopískových, na maltu vápennou nebo vápenocementovou, objemu přes 1 m3</t>
  </si>
  <si>
    <t>https://podminky.urs.cz/item/CS_URS_2023_02/962032231</t>
  </si>
  <si>
    <t>1,15*0,20*3,38-0,80*0,20*2,00</t>
  </si>
  <si>
    <t>30</t>
  </si>
  <si>
    <t>965042131</t>
  </si>
  <si>
    <t>Bourání podkladů pod dlažby nebo mazanin betonových nebo z litého asfaltu tl do 100 mm pl do 4 m2</t>
  </si>
  <si>
    <t>435620247</t>
  </si>
  <si>
    <t>Bourání mazanin betonových nebo z litého asfaltu tl. do 100 mm, plochy do 4 m2</t>
  </si>
  <si>
    <t>https://podminky.urs.cz/item/CS_URS_2023_02/965042131</t>
  </si>
  <si>
    <t>(2,12+1,60+2,10+2,58)*0,078</t>
  </si>
  <si>
    <t>31</t>
  </si>
  <si>
    <t>965042141</t>
  </si>
  <si>
    <t>Bourání podkladů pod dlažby nebo mazanin betonových nebo z litého asfaltu tl do 100 mm pl přes 4 m2</t>
  </si>
  <si>
    <t>-2038312282</t>
  </si>
  <si>
    <t>Bourání mazanin betonových nebo z litého asfaltu tl. do 100 mm, plochy přes 4 m2</t>
  </si>
  <si>
    <t>https://podminky.urs.cz/item/CS_URS_2023_02/965042141</t>
  </si>
  <si>
    <t>6,13*0,078</t>
  </si>
  <si>
    <t>32</t>
  </si>
  <si>
    <t>965081213</t>
  </si>
  <si>
    <t>Bourání podlah z dlaždic keramických nebo xylolitových tl do 10 mm plochy přes 1 m2</t>
  </si>
  <si>
    <t>1306397157</t>
  </si>
  <si>
    <t>Bourání podlah z dlaždic bez podkladního lože nebo mazaniny, s jakoukoliv výplní spár keramických nebo xylolitových tl. do 10 mm, plochy přes 1 m2</t>
  </si>
  <si>
    <t>https://podminky.urs.cz/item/CS_URS_2023_02/965081213</t>
  </si>
  <si>
    <t>2,121+6,11+1,6+2,1+2,58</t>
  </si>
  <si>
    <t>33</t>
  </si>
  <si>
    <t>968072455</t>
  </si>
  <si>
    <t>Vybourání kovových dveřních zárubní pl do 2 m2</t>
  </si>
  <si>
    <t>127678898</t>
  </si>
  <si>
    <t>Vybourání kovových rámů oken s křídly, dveřních zárubní, vrat, stěn, ostění nebo obkladů dveřních zárubní, plochy do 2 m2</t>
  </si>
  <si>
    <t>https://podminky.urs.cz/item/CS_URS_2023_02/968072455</t>
  </si>
  <si>
    <t>0,80*1,97*4+0,60*1,97*4</t>
  </si>
  <si>
    <t>34</t>
  </si>
  <si>
    <t>974031664</t>
  </si>
  <si>
    <t>Vysekání rýh ve zdivu cihelném pro vtahování nosníků hl do 150 mm v do 150 mm</t>
  </si>
  <si>
    <t>960511567</t>
  </si>
  <si>
    <t>Vysekání rýh ve zdivu cihelném na maltu vápennou nebo vápenocementovou pro vtahování nosníků do zdí, před vybouráním otvoru do hl. 150 mm, při v. nosníku do 150 mm</t>
  </si>
  <si>
    <t>https://podminky.urs.cz/item/CS_URS_2023_02/974031664</t>
  </si>
  <si>
    <t>1,20*2</t>
  </si>
  <si>
    <t>35</t>
  </si>
  <si>
    <t>978013121</t>
  </si>
  <si>
    <t>Otlučení (osekání) vnitřní vápenné nebo vápenocementové omítky stěn v rozsahu přes 5 do 10 %</t>
  </si>
  <si>
    <t>130513411</t>
  </si>
  <si>
    <t>Otlučení vápenných nebo vápenocementových omítek vnitřních ploch stěn s vyškrabáním spar, s očištěním zdiva, v rozsahu přes 5 do 10 %</t>
  </si>
  <si>
    <t>https://podminky.urs.cz/item/CS_URS_2023_02/978013121</t>
  </si>
  <si>
    <t>36</t>
  </si>
  <si>
    <t>978013191</t>
  </si>
  <si>
    <t>Otlučení (osekání) vnitřní vápenné nebo vápenocementové omítky stěn v rozsahu přes 50 do 100 %</t>
  </si>
  <si>
    <t>-1970242977</t>
  </si>
  <si>
    <t>Otlučení vápenných nebo vápenocementových omítek vnitřních ploch stěn s vyškrabáním spar, s očištěním zdiva, v rozsahu přes 50 do 100 %</t>
  </si>
  <si>
    <t>https://podminky.urs.cz/item/CS_URS_2023_02/978013191</t>
  </si>
  <si>
    <t>(2,24+4,43)*2*2,10-0,90*2,20</t>
  </si>
  <si>
    <t>(1,625+3,17)*2*2,10-0,90*2,20</t>
  </si>
  <si>
    <t>(1,36+1,6252)*2*2,10-0,80*1,97*2</t>
  </si>
  <si>
    <t>(1,80+3,575)*2*2,10-0,80*1,97</t>
  </si>
  <si>
    <t>37</t>
  </si>
  <si>
    <t>978059541</t>
  </si>
  <si>
    <t>Odsekání a odebrání obkladů stěn z vnitřních obkládaček plochy přes 1 m2</t>
  </si>
  <si>
    <t>-862307488</t>
  </si>
  <si>
    <t>Odsekání obkladů stěn včetně otlučení podkladní omítky až na zdivo z obkládaček vnitřních, z jakýchkoliv materiálů, plochy přes 1 m2</t>
  </si>
  <si>
    <t>https://podminky.urs.cz/item/CS_URS_2023_02/978059541</t>
  </si>
  <si>
    <t>"předsíň"(1,36+1,625)*2*1,50-0,80*1,50*2</t>
  </si>
  <si>
    <t>"WC ženy"(1,80+2,105)*2*1,50+(0,84+1,37)*2*1,50+(0,86+1,37)*2*1,50-(0,80+0,60*2)*1,50</t>
  </si>
  <si>
    <t>"chodba"(1,43+1,15)*2*1,50-0,80*1,50</t>
  </si>
  <si>
    <t>"chodba"(1,54+1,625)*2*1,50-0,80*1,50*2</t>
  </si>
  <si>
    <t>"WC muži"(2,86+2,24)*2*1,50+(1,42+0,84)*2*1,50+(1,42+0,86)*2*1,50-(0,80+0,60*2)*1,50</t>
  </si>
  <si>
    <t>997</t>
  </si>
  <si>
    <t>Přesun sutě</t>
  </si>
  <si>
    <t>38</t>
  </si>
  <si>
    <t>997002611</t>
  </si>
  <si>
    <t>Nakládání suti a vybouraných hmot</t>
  </si>
  <si>
    <t>-2116029251</t>
  </si>
  <si>
    <t>Nakládání suti a vybouraných hmot na dopravní prostředek pro vodorovné přemístění</t>
  </si>
  <si>
    <t>https://podminky.urs.cz/item/CS_URS_2023_02/997002611</t>
  </si>
  <si>
    <t>39</t>
  </si>
  <si>
    <t>997013213</t>
  </si>
  <si>
    <t>Vnitrostaveništní doprava suti a vybouraných hmot pro budovy v přes 9 do 12 m ručně</t>
  </si>
  <si>
    <t>-1274460366</t>
  </si>
  <si>
    <t>Vnitrostaveništní doprava suti a vybouraných hmot vodorovně do 50 m svisle ručně pro budovy a haly výšky přes 9 do 12 m</t>
  </si>
  <si>
    <t>https://podminky.urs.cz/item/CS_URS_2023_02/997013213</t>
  </si>
  <si>
    <t>40</t>
  </si>
  <si>
    <t>997013501</t>
  </si>
  <si>
    <t>Odvoz suti a vybouraných hmot na skládku nebo meziskládku do 1 km se složením</t>
  </si>
  <si>
    <t>-1603544295</t>
  </si>
  <si>
    <t>Odvoz suti a vybouraných hmot na skládku nebo meziskládku se složením, na vzdálenost do 1 km</t>
  </si>
  <si>
    <t>https://podminky.urs.cz/item/CS_URS_2023_02/997013501</t>
  </si>
  <si>
    <t>41</t>
  </si>
  <si>
    <t>997013509</t>
  </si>
  <si>
    <t>Příplatek k odvozu suti a vybouraných hmot na skládku ZKD 1 km přes 1 km</t>
  </si>
  <si>
    <t>-187173710</t>
  </si>
  <si>
    <t>Odvoz suti a vybouraných hmot na skládku nebo meziskládku se složením, na vzdálenost Příplatek k ceně za každý další i započatý 1 km přes 1 km</t>
  </si>
  <si>
    <t>https://podminky.urs.cz/item/CS_URS_2023_02/997013509</t>
  </si>
  <si>
    <t>15,96*5</t>
  </si>
  <si>
    <t>42</t>
  </si>
  <si>
    <t>997013631</t>
  </si>
  <si>
    <t>Poplatek za uložení na skládce (skládkovné) stavebního odpadu směsného kód odpadu 17 09 04</t>
  </si>
  <si>
    <t>287775140</t>
  </si>
  <si>
    <t>Poplatek za uložení stavebního odpadu na skládce (skládkovné) směsného stavebního a demoličního zatříděného do Katalogu odpadů pod kódem 17 09 04</t>
  </si>
  <si>
    <t>https://podminky.urs.cz/item/CS_URS_2023_02/997013631</t>
  </si>
  <si>
    <t>998</t>
  </si>
  <si>
    <t>Přesun hmot</t>
  </si>
  <si>
    <t>43</t>
  </si>
  <si>
    <t>998018002</t>
  </si>
  <si>
    <t>Přesun hmot ruční pro budovy v přes 6 do 12 m</t>
  </si>
  <si>
    <t>-1148296515</t>
  </si>
  <si>
    <t>Přesun hmot pro budovy občanské výstavby, bydlení, výrobu a služby ruční - bez užití mechanizace vodorovná dopravní vzdálenost do 100 m pro budovy s jakoukoliv nosnou konstrukcí výšky přes 6 do 12 m</t>
  </si>
  <si>
    <t>https://podminky.urs.cz/item/CS_URS_2023_02/998018002</t>
  </si>
  <si>
    <t>PSV</t>
  </si>
  <si>
    <t>Práce a dodávky PSV</t>
  </si>
  <si>
    <t>711</t>
  </si>
  <si>
    <t>Izolace proti vodě, vlhkosti a plynům</t>
  </si>
  <si>
    <t>44</t>
  </si>
  <si>
    <t>711471051</t>
  </si>
  <si>
    <t>Provedení vodorovné izolace proti tlakové vodě termoplasty lepenou fólií PVC</t>
  </si>
  <si>
    <t>-1838969573</t>
  </si>
  <si>
    <t>Provedení izolace proti povrchové a podpovrchové tlakové vodě termoplasty na ploše vodorovné V folií PVC lepenou</t>
  </si>
  <si>
    <t>https://podminky.urs.cz/item/CS_URS_2023_02/711471051</t>
  </si>
  <si>
    <t>"1.01"8,70+(1,36+1,625)*2*0,10+0,35*0,10*2+(1,80+2,105)*2*0,10+(0,85+1,37)*2*0,10*2</t>
  </si>
  <si>
    <t>"1.02"1,82+(1,12+1,628)*2*0,10</t>
  </si>
  <si>
    <t>"1.03"2,32+(1,95+1,15)*2*0,10</t>
  </si>
  <si>
    <t>"1.04"8,50+(2,91+2,24)*2*0,10+(0,85+1,42)*2*0,10*2</t>
  </si>
  <si>
    <t>45</t>
  </si>
  <si>
    <t>28322004</t>
  </si>
  <si>
    <t>fólie hydroizolační pro spodní stavbu mPVC tl 1,5mm</t>
  </si>
  <si>
    <t>599958664</t>
  </si>
  <si>
    <t>26,79*1,1655 "Přepočtené koeficientem množství</t>
  </si>
  <si>
    <t>46</t>
  </si>
  <si>
    <t>998711202</t>
  </si>
  <si>
    <t>Přesun hmot procentní pro izolace proti vodě, vlhkosti a plynům v objektech v přes 6 do 12 m</t>
  </si>
  <si>
    <t>%</t>
  </si>
  <si>
    <t>618527286</t>
  </si>
  <si>
    <t>Přesun hmot pro izolace proti vodě, vlhkosti a plynům stanovený procentní sazbou (%) z ceny vodorovná dopravní vzdálenost do 50 m v objektech výšky přes 6 do 12 m</t>
  </si>
  <si>
    <t>https://podminky.urs.cz/item/CS_URS_2023_02/998711202</t>
  </si>
  <si>
    <t>713</t>
  </si>
  <si>
    <t>Izolace tepelné</t>
  </si>
  <si>
    <t>47</t>
  </si>
  <si>
    <t>713121111</t>
  </si>
  <si>
    <t>Montáž izolace tepelné podlah volně kladenými rohožemi, pásy, dílci, deskami 1 vrstva</t>
  </si>
  <si>
    <t>1861462954</t>
  </si>
  <si>
    <t>Montáž tepelné izolace podlah rohožemi, pásy, deskami, dílci, bloky (izolační materiál ve specifikaci) kladenými volně jednovrstvá</t>
  </si>
  <si>
    <t>https://podminky.urs.cz/item/CS_URS_2023_02/713121111</t>
  </si>
  <si>
    <t>48</t>
  </si>
  <si>
    <t>28375889</t>
  </si>
  <si>
    <t>deska EPS 150 pro konstrukce s vysokým zatížením λ=0,035 tl 20mm</t>
  </si>
  <si>
    <t>2134600958</t>
  </si>
  <si>
    <t>21,34*1,05 "Přepočtené koeficientem množství</t>
  </si>
  <si>
    <t>49</t>
  </si>
  <si>
    <t>998713202</t>
  </si>
  <si>
    <t>Přesun hmot procentní pro izolace tepelné v objektech v přes 6 do 12 m</t>
  </si>
  <si>
    <t>-1443736752</t>
  </si>
  <si>
    <t>Přesun hmot pro izolace tepelné stanovený procentní sazbou (%) z ceny vodorovná dopravní vzdálenost do 50 m v objektech výšky přes 6 do 12 m</t>
  </si>
  <si>
    <t>https://podminky.urs.cz/item/CS_URS_2023_02/998713202</t>
  </si>
  <si>
    <t>726</t>
  </si>
  <si>
    <t>Zdravotechnika (pro celé podlaží)</t>
  </si>
  <si>
    <t>50</t>
  </si>
  <si>
    <t>721140802R00</t>
  </si>
  <si>
    <t>Demontáž potrubí litinového DN 100</t>
  </si>
  <si>
    <t>-710840112</t>
  </si>
  <si>
    <t>51</t>
  </si>
  <si>
    <t>721140935R00</t>
  </si>
  <si>
    <t>Oprava - přechod z plastových trub na litinu DN100</t>
  </si>
  <si>
    <t>1112946642</t>
  </si>
  <si>
    <t>52</t>
  </si>
  <si>
    <t>721176102R00</t>
  </si>
  <si>
    <t>Potrubí HT připojovací D 40 x 1,8 mm</t>
  </si>
  <si>
    <t>1748383010</t>
  </si>
  <si>
    <t>53</t>
  </si>
  <si>
    <t>721176103R00</t>
  </si>
  <si>
    <t>Potrubí HT připojovací D 50 x 1,8 mm</t>
  </si>
  <si>
    <t>-39198028</t>
  </si>
  <si>
    <t>54</t>
  </si>
  <si>
    <t>721176115R00</t>
  </si>
  <si>
    <t>Potrubí HT odpadní svislé D 110 x 2,7 mm</t>
  </si>
  <si>
    <t>1332139286</t>
  </si>
  <si>
    <t>55</t>
  </si>
  <si>
    <t>721210822R00</t>
  </si>
  <si>
    <t>Demontáž vpusti DN 100</t>
  </si>
  <si>
    <t>1993516761</t>
  </si>
  <si>
    <t>56</t>
  </si>
  <si>
    <t>721273150RT1</t>
  </si>
  <si>
    <t>Hlavice ventilační přivětrávací   D 50/75/110 mm</t>
  </si>
  <si>
    <t>1746934813</t>
  </si>
  <si>
    <t>Hlavice ventilační přivětrávací D 50/75/110 mm</t>
  </si>
  <si>
    <t>57</t>
  </si>
  <si>
    <t>721290823R00</t>
  </si>
  <si>
    <t>Přesun vybouraných hmot - kanalizace, H 12 - 24 m</t>
  </si>
  <si>
    <t>-1961089547</t>
  </si>
  <si>
    <t>58</t>
  </si>
  <si>
    <t>722170801R00</t>
  </si>
  <si>
    <t>Demontáž rozvodů vody z plastů do D 32</t>
  </si>
  <si>
    <t>56416023</t>
  </si>
  <si>
    <t>59</t>
  </si>
  <si>
    <t>722171915R00</t>
  </si>
  <si>
    <t>Odříznutí plastové trubky D 40 mm</t>
  </si>
  <si>
    <t>-236081123</t>
  </si>
  <si>
    <t>60</t>
  </si>
  <si>
    <t>722172311R00</t>
  </si>
  <si>
    <t>Potrubí z PPR, D 20x2,8 mm, PN 16, vč.zed.výpom.</t>
  </si>
  <si>
    <t>-409098723</t>
  </si>
  <si>
    <t>61</t>
  </si>
  <si>
    <t>722172312R00</t>
  </si>
  <si>
    <t>Potrubí z PPR, D 25x3,5 mm, PN 16, vč.zed.výpom.</t>
  </si>
  <si>
    <t>545394563</t>
  </si>
  <si>
    <t>62</t>
  </si>
  <si>
    <t>722172313R00</t>
  </si>
  <si>
    <t>Potrubí z PPR, D 32x4,4 mm, PN 16, vč.zed.výpom.</t>
  </si>
  <si>
    <t>-194302752</t>
  </si>
  <si>
    <t>63</t>
  </si>
  <si>
    <t>722172916R00</t>
  </si>
  <si>
    <t>Napojení plastového potrubí polyf.D 50 mm,vodovod</t>
  </si>
  <si>
    <t>1879642790</t>
  </si>
  <si>
    <t>64</t>
  </si>
  <si>
    <t>722181214RT7</t>
  </si>
  <si>
    <t>Izolace návleková DN 22 tl. stěny 20 mm</t>
  </si>
  <si>
    <t>-1172251855</t>
  </si>
  <si>
    <t>65</t>
  </si>
  <si>
    <t>722181214RT9</t>
  </si>
  <si>
    <t>Izolace návleková DN28 tl. stěny 20 mm</t>
  </si>
  <si>
    <t>80002645</t>
  </si>
  <si>
    <t>66</t>
  </si>
  <si>
    <t>722181214RU2</t>
  </si>
  <si>
    <t>Izolace návleková DN 35 tl. stěny 20 mm</t>
  </si>
  <si>
    <t>439468529</t>
  </si>
  <si>
    <t>67</t>
  </si>
  <si>
    <t>722237124R00</t>
  </si>
  <si>
    <t>Kohout vod.kul.,2xvnitř.záv. R250D DN 32</t>
  </si>
  <si>
    <t>1262314937</t>
  </si>
  <si>
    <t>68</t>
  </si>
  <si>
    <t>722280106R00</t>
  </si>
  <si>
    <t>Tlaková zkouška vodovodního potrubí DN 32</t>
  </si>
  <si>
    <t>1095210879</t>
  </si>
  <si>
    <t>69</t>
  </si>
  <si>
    <t>722290234R00</t>
  </si>
  <si>
    <t>Proplach a dezinfekce vodovod.potrubí DN 80</t>
  </si>
  <si>
    <t>100878925</t>
  </si>
  <si>
    <t>70</t>
  </si>
  <si>
    <t>722290823R00</t>
  </si>
  <si>
    <t>Přesun hmot - vodovody, H 12 - 24 m</t>
  </si>
  <si>
    <t>-452642224</t>
  </si>
  <si>
    <t>71</t>
  </si>
  <si>
    <t>725014131RT1</t>
  </si>
  <si>
    <t>Klozet závěsný  + sedátko, bílý</t>
  </si>
  <si>
    <t>soubor</t>
  </si>
  <si>
    <t>1085277032</t>
  </si>
  <si>
    <t>Klozet závěsný + sedátko, bílý</t>
  </si>
  <si>
    <t>72</t>
  </si>
  <si>
    <t>725014141R00</t>
  </si>
  <si>
    <t>1943440772</t>
  </si>
  <si>
    <t>73</t>
  </si>
  <si>
    <t>725016125R00</t>
  </si>
  <si>
    <t>Urinál odsávací, ovládání autom, bílý</t>
  </si>
  <si>
    <t>-778820305</t>
  </si>
  <si>
    <t>Urinál odsávací ovládání autom, bílý</t>
  </si>
  <si>
    <t>74</t>
  </si>
  <si>
    <t>725017132R00</t>
  </si>
  <si>
    <t>Umyvadlo  55 x 42 cm, bílé</t>
  </si>
  <si>
    <t>-419344877</t>
  </si>
  <si>
    <t>Umyvadlo 55 x 42 cm, bílé</t>
  </si>
  <si>
    <t>75</t>
  </si>
  <si>
    <t>725017138R00</t>
  </si>
  <si>
    <t>Kryt sifonu umyvadel , bílý</t>
  </si>
  <si>
    <t>-848774309</t>
  </si>
  <si>
    <t>76</t>
  </si>
  <si>
    <t>725017153R00</t>
  </si>
  <si>
    <t>Umyvadlo invalidní  64 x 55 cm, bílé</t>
  </si>
  <si>
    <t>1387448457</t>
  </si>
  <si>
    <t>Umyvadlo invalidní 64 x 55 cm, bílé</t>
  </si>
  <si>
    <t>77</t>
  </si>
  <si>
    <t>725019101R00</t>
  </si>
  <si>
    <t>Výlevka stojící s plastovou mřížkou</t>
  </si>
  <si>
    <t>-70791055</t>
  </si>
  <si>
    <t>78</t>
  </si>
  <si>
    <t>725110811R00</t>
  </si>
  <si>
    <t>Demontáž klozetů splachovacích</t>
  </si>
  <si>
    <t>224768665</t>
  </si>
  <si>
    <t>79</t>
  </si>
  <si>
    <t>725122817R00</t>
  </si>
  <si>
    <t>Demontáž pisoárů</t>
  </si>
  <si>
    <t>1517215590</t>
  </si>
  <si>
    <t>80</t>
  </si>
  <si>
    <t>725210821R00</t>
  </si>
  <si>
    <t>Demontáž umyvadel bez výtokových armatur</t>
  </si>
  <si>
    <t>24809154</t>
  </si>
  <si>
    <t>81</t>
  </si>
  <si>
    <t>725291141R00</t>
  </si>
  <si>
    <t>Madlo dvojité pevné nerez  dl. 564 mm</t>
  </si>
  <si>
    <t>-1009129696</t>
  </si>
  <si>
    <t>Madlo dvojité pevné nerez dl. 564 mm</t>
  </si>
  <si>
    <t>82</t>
  </si>
  <si>
    <t>725291146R00</t>
  </si>
  <si>
    <t>Madlo dvojité sklopné nerez  dl. 852 mm</t>
  </si>
  <si>
    <t>-1706553830</t>
  </si>
  <si>
    <t>Madlo dvojité sklopné nerez dl. 852 mm</t>
  </si>
  <si>
    <t>83</t>
  </si>
  <si>
    <t>725814101R00</t>
  </si>
  <si>
    <t>Ventil rohový  DN 15</t>
  </si>
  <si>
    <t>1674140725</t>
  </si>
  <si>
    <t>Ventil rohový DN 15</t>
  </si>
  <si>
    <t>84</t>
  </si>
  <si>
    <t>725823111RT2</t>
  </si>
  <si>
    <t>Baterie umyvadlová stoján. lékařská</t>
  </si>
  <si>
    <t>-287766763</t>
  </si>
  <si>
    <t>85</t>
  </si>
  <si>
    <t>725823121RT1</t>
  </si>
  <si>
    <t>Baterie umyvadlová stoján. ruční, vč. otvír.odpadu</t>
  </si>
  <si>
    <t>1116527955</t>
  </si>
  <si>
    <t>86</t>
  </si>
  <si>
    <t>725825111RT1</t>
  </si>
  <si>
    <t>Baterie umyvadlová nástěnná ruční, dlouhé raménko</t>
  </si>
  <si>
    <t>865493262</t>
  </si>
  <si>
    <t>87</t>
  </si>
  <si>
    <t>726211121R00</t>
  </si>
  <si>
    <t>Závěsný modul-WC</t>
  </si>
  <si>
    <t>839780551</t>
  </si>
  <si>
    <t>88</t>
  </si>
  <si>
    <t>726211313R00</t>
  </si>
  <si>
    <t>Modul-umyvadlo , h 112 cm</t>
  </si>
  <si>
    <t>-110093006</t>
  </si>
  <si>
    <t>89</t>
  </si>
  <si>
    <t>726211344R00</t>
  </si>
  <si>
    <t>Modul-pisoár , h 112-130 cm</t>
  </si>
  <si>
    <t>-451396521</t>
  </si>
  <si>
    <t>90</t>
  </si>
  <si>
    <t>998725103R00</t>
  </si>
  <si>
    <t>Přesun hmot pro zařizovací předměty, výšky do 24 m</t>
  </si>
  <si>
    <t>611362434</t>
  </si>
  <si>
    <t>91</t>
  </si>
  <si>
    <t>28650013</t>
  </si>
  <si>
    <t>Manžeta protipožární  90-60 mm</t>
  </si>
  <si>
    <t>-1613663627</t>
  </si>
  <si>
    <t>Manžeta protipožární 90-60 mm</t>
  </si>
  <si>
    <t>92</t>
  </si>
  <si>
    <t>28650015</t>
  </si>
  <si>
    <t>Manžeta protipožární  125-60 mm</t>
  </si>
  <si>
    <t>-77576228</t>
  </si>
  <si>
    <t>Manžeta protipožární 125-60 mm</t>
  </si>
  <si>
    <t>731</t>
  </si>
  <si>
    <t>Ústřední vytápění</t>
  </si>
  <si>
    <t>93</t>
  </si>
  <si>
    <t>Pol1</t>
  </si>
  <si>
    <t>D+M Potrubí měděné D 12 x 1,0 mm</t>
  </si>
  <si>
    <t>290606723</t>
  </si>
  <si>
    <t>94</t>
  </si>
  <si>
    <t>Pol17</t>
  </si>
  <si>
    <t>D+M Pomocný a spojovací materiál</t>
  </si>
  <si>
    <t>kpl</t>
  </si>
  <si>
    <t>1136454061</t>
  </si>
  <si>
    <t>95</t>
  </si>
  <si>
    <t>Pol5</t>
  </si>
  <si>
    <t>D+M  hlavice termostatická  pro veřejné budovy</t>
  </si>
  <si>
    <t>ks</t>
  </si>
  <si>
    <t>-1192545011</t>
  </si>
  <si>
    <t>D+M hlavice termostatická , pro veřejné budovy</t>
  </si>
  <si>
    <t>96</t>
  </si>
  <si>
    <t>Pol20</t>
  </si>
  <si>
    <t xml:space="preserve"> VK  600/400 (White RAL 9016)</t>
  </si>
  <si>
    <t>Ks</t>
  </si>
  <si>
    <t>136976301</t>
  </si>
  <si>
    <t xml:space="preserve"> VK 600/400 (White RAL 9016)</t>
  </si>
  <si>
    <t>97</t>
  </si>
  <si>
    <t>Pol21</t>
  </si>
  <si>
    <t xml:space="preserve"> VK  600/600 (White RAL 9016)</t>
  </si>
  <si>
    <t>1056958025</t>
  </si>
  <si>
    <t xml:space="preserve"> VK 600/600 (White RAL 9016)</t>
  </si>
  <si>
    <t>98</t>
  </si>
  <si>
    <t>Pol39</t>
  </si>
  <si>
    <t xml:space="preserve"> VK  900/600 (White RAL 9016)</t>
  </si>
  <si>
    <t>-902521203</t>
  </si>
  <si>
    <t>VK 900/600 (White RAL 9016)</t>
  </si>
  <si>
    <t>99</t>
  </si>
  <si>
    <t>Pol11</t>
  </si>
  <si>
    <t>Demontáž potrubí ocelového závitového do DN 15</t>
  </si>
  <si>
    <t>861400397</t>
  </si>
  <si>
    <t>100</t>
  </si>
  <si>
    <t>Pol13</t>
  </si>
  <si>
    <t>Demontáž těles otopných litinových článkových</t>
  </si>
  <si>
    <t>-2088169739</t>
  </si>
  <si>
    <t>101</t>
  </si>
  <si>
    <t>Pol14</t>
  </si>
  <si>
    <t>Demontáž konzol otopných těles do odpadu</t>
  </si>
  <si>
    <t>-1530237455</t>
  </si>
  <si>
    <t>102</t>
  </si>
  <si>
    <t>Pol16</t>
  </si>
  <si>
    <t>Zprovoznění, seřízení a vyzkoušení zařízení-Před předáním. Vyhotovení zápisu s popisem postupu zprovoznění, výsledků seřízení, výsledků zkoušek, atd. Zařízení musí být před předáním bez závad.</t>
  </si>
  <si>
    <t>hod</t>
  </si>
  <si>
    <t>-2065649446</t>
  </si>
  <si>
    <t>103</t>
  </si>
  <si>
    <t>Pol40</t>
  </si>
  <si>
    <t>Zaučení obsluhy mimo jiné dle návodů výrobců tak, aby obsluha měla celkové technické a funkční informace o zařízení vytápění a uměla jej obsluhovat a reagovat na možné problémy a závady. O zaučení musí být mezi stranami sepsán protokol s obsahem bodů zauč</t>
  </si>
  <si>
    <t>870481733</t>
  </si>
  <si>
    <t>Zaučení obsluhy mimo jiné dle návodů výrobců tak, aby obsluha měla celkové technické a funkční informace o zařízení vytápění a uměla jej obsluhovat a reagovat na možné problémy a závady. O zaučení musí být mezi stranami sepsán protokol s obsahem bodů zaučení. Zaučen musí být v úměrném rozsahu jak pověřený zástupce Billy, tak zástupce majitele budovy</t>
  </si>
  <si>
    <t>104</t>
  </si>
  <si>
    <t>Pol18</t>
  </si>
  <si>
    <t>Funkční zkoušky včetně vystavení protokolů o zkouškách</t>
  </si>
  <si>
    <t>-262750637</t>
  </si>
  <si>
    <t>105</t>
  </si>
  <si>
    <t>Pol41</t>
  </si>
  <si>
    <t>Vyregulování průtoků  včetně vystavení protokolu</t>
  </si>
  <si>
    <t>564485639</t>
  </si>
  <si>
    <t>Vyregulování průtoků včetně vystavení protokolu</t>
  </si>
  <si>
    <t>106</t>
  </si>
  <si>
    <t>Pol54</t>
  </si>
  <si>
    <t>Ostatní zúčtovatelný drobný, pomocný, doplňkový a ostatní materiál v potřebném rozsahu pro řádné dokončení díla + finanční rezerva - min. 4 % z ceny-Např. přizpůsobování nových rozvodů a zařízení ostatním stávajícícm zařízením a stavební části, drobný mat</t>
  </si>
  <si>
    <t>-1644987122</t>
  </si>
  <si>
    <t>Ostatní zúčtovatelný drobný, pomocný, doplňkový a ostatní materiál v potřebném rozsahu pro řádné dokončení díla + finanční rezerva - min. 4 % z ceny-Např. přizpůsobování nových rozvodů a zařízení ostatním stávajícícm zařízením a stavební části, drobný materiál jako např. těsnění, atd., tedy veškerý ostatní materiál a výrobky potřebné pro řádné dokončení díla + finanční rezerva (mimo jiné ohled na nutnost přizpůsobování, práce a koordinace se stavební částí a TZB stávajícího stavu) - čáska bude podrobně zúčtována a dodavatelem využita pouze do objektivně doložené výše</t>
  </si>
  <si>
    <t>107</t>
  </si>
  <si>
    <t>Pol55</t>
  </si>
  <si>
    <t xml:space="preserve">Ostatní zúčtovatelné stavební, montážní, pomocné a doplňkové práce v potřebném rozsahu + finanční rezerva - min. 4 % z ceny-např. přizpůsobování nových rozvodů a zařízení ostatním zařízením a stavební části, provádění funkčních zkoušek a montáže s vazbou </t>
  </si>
  <si>
    <t>1259133727</t>
  </si>
  <si>
    <t>Ostatní zúčtovatelné stavební, montážní, pomocné a doplňkové práce v potřebném rozsahu + finanční rezerva - min. 4 % z ceny-např. přizpůsobování nových rozvodů a zařízení ostatním zařízením a stavební části, provádění funkčních zkoušek a montáže s vazbou na zkoušky a montáž ostatních částí stavby, atd., tedy veškeré ostatní práce potřebné pro řádné dokončení díla + finanční rezerva (mimo jiné ohled na nutnost přizpůsobování, práce a koordinace se stavební částí a TZB stávajícího stavu) - čáska bude podrobně zúčtována a dodavatelem využita pouze do objektivně doložené výše</t>
  </si>
  <si>
    <t>108</t>
  </si>
  <si>
    <t>Pol56</t>
  </si>
  <si>
    <t>Vypracování prováděcí a dílenské dokntace  - Dokumentace bude vypracována dle skutečně použitého materiálu, zařízení a výrobků</t>
  </si>
  <si>
    <t>-335826204</t>
  </si>
  <si>
    <t>Vypracování prováděcí a dílenské dokntace - Dokumentace bude vypracována dle skutečně použitého materiálu, zařízení a výrobků</t>
  </si>
  <si>
    <t>109</t>
  </si>
  <si>
    <t>Pol68</t>
  </si>
  <si>
    <t>Vypracování dokumentace skutečného stavu - Dokumentace bude vypracována na úrovni prováděcí dokumentace (textová a výkresová část, specifikace skutečně použitého materiálu, zařízení a výrobků</t>
  </si>
  <si>
    <t>648587486</t>
  </si>
  <si>
    <t>110</t>
  </si>
  <si>
    <t>Pol24</t>
  </si>
  <si>
    <t>Likvidace odpadů-Kompletní systém sběru, třídění, odvozu a likvidace odpadu v souladu se zák. č.185/2001 Sb. v platném znění a vyhl. č.381/2001 Sb. v platném znění</t>
  </si>
  <si>
    <t>-1873019253</t>
  </si>
  <si>
    <t>111</t>
  </si>
  <si>
    <t>Pol25</t>
  </si>
  <si>
    <t>Závěrečný úklid-Provedení komplexního úklidu po provádění vytápění na úroveň min. původního stavu v návaznosti na likvidaci odpadů a úklid celé stavby</t>
  </si>
  <si>
    <t>1099258933</t>
  </si>
  <si>
    <t>112</t>
  </si>
  <si>
    <t>Pol26</t>
  </si>
  <si>
    <t>Koordinační činnost</t>
  </si>
  <si>
    <t>-150532390</t>
  </si>
  <si>
    <t>113</t>
  </si>
  <si>
    <t>Pol69</t>
  </si>
  <si>
    <t>Doprava</t>
  </si>
  <si>
    <t>-672034539</t>
  </si>
  <si>
    <t>114</t>
  </si>
  <si>
    <t>Pol70</t>
  </si>
  <si>
    <t>Zařízení staveniště-Především v souladu s NV č. 591/2006 Sb.</t>
  </si>
  <si>
    <t>936801579</t>
  </si>
  <si>
    <t>741-1</t>
  </si>
  <si>
    <t>Elektroinstalace dodávka</t>
  </si>
  <si>
    <t>115</t>
  </si>
  <si>
    <t>341581066</t>
  </si>
  <si>
    <t>Kabel silový Cu, PVC izolace 600V/1kV, -40ºC - +70ºC, 1-CYKY J  3x1,5mm2 odolnost proti šíření plamene dle ČSN EN 60332-1</t>
  </si>
  <si>
    <t>250603133</t>
  </si>
  <si>
    <t>116</t>
  </si>
  <si>
    <t>341581078</t>
  </si>
  <si>
    <t>Kabel silový Cu, PVC izolace 600V/1kV, -40ºC - +70ºC, 1-CYKY J  5x1,5mm2 odolnost proti šíření plamene dle ČSN EN 60332-1</t>
  </si>
  <si>
    <t>1193954307</t>
  </si>
  <si>
    <t>117</t>
  </si>
  <si>
    <t>345212122</t>
  </si>
  <si>
    <t>Vodič CY 4 zž - PVC izolovaný jednožilový vodič pro vnitřní vedení</t>
  </si>
  <si>
    <t>65129020</t>
  </si>
  <si>
    <t>118</t>
  </si>
  <si>
    <t>354613000</t>
  </si>
  <si>
    <t>Svorky pro pospojení a uzemnění</t>
  </si>
  <si>
    <t>51174447</t>
  </si>
  <si>
    <t>119</t>
  </si>
  <si>
    <t>345218812</t>
  </si>
  <si>
    <t>Kompletní elektroinstalační lišta bezhalogenová 40x20 včetně  víka, ohybů a rohů</t>
  </si>
  <si>
    <t>265019812</t>
  </si>
  <si>
    <t>120</t>
  </si>
  <si>
    <t>314324118</t>
  </si>
  <si>
    <t>Hmoždinky univerzální 10x60</t>
  </si>
  <si>
    <t>1472151233</t>
  </si>
  <si>
    <t>121</t>
  </si>
  <si>
    <t>345711255</t>
  </si>
  <si>
    <t>Krabice plastová rozbočovací do  4mm2 kompletní</t>
  </si>
  <si>
    <t>-514740431</t>
  </si>
  <si>
    <t>122</t>
  </si>
  <si>
    <t>345714501</t>
  </si>
  <si>
    <t>Krabice PVC přístrojová</t>
  </si>
  <si>
    <t>-1358191438</t>
  </si>
  <si>
    <t>123</t>
  </si>
  <si>
    <t>345355161</t>
  </si>
  <si>
    <t>Spínač jednopólový pod omítku, 10A/250V, řaz.1 IP20</t>
  </si>
  <si>
    <t>-1176666356</t>
  </si>
  <si>
    <t>124</t>
  </si>
  <si>
    <t>345355111</t>
  </si>
  <si>
    <t>Kryt spínače bílý</t>
  </si>
  <si>
    <t>228051628</t>
  </si>
  <si>
    <t>125</t>
  </si>
  <si>
    <t>345355104</t>
  </si>
  <si>
    <t>Rámeček jednonásobný bílý</t>
  </si>
  <si>
    <t>521728019</t>
  </si>
  <si>
    <t>126</t>
  </si>
  <si>
    <t>345355499</t>
  </si>
  <si>
    <t>Pohybové čidlo zápustné</t>
  </si>
  <si>
    <t>-843272526</t>
  </si>
  <si>
    <t>127</t>
  </si>
  <si>
    <t>345355412</t>
  </si>
  <si>
    <t>Doběh pro ventilátor DT3</t>
  </si>
  <si>
    <t>-453033648</t>
  </si>
  <si>
    <t>128</t>
  </si>
  <si>
    <t>348531000</t>
  </si>
  <si>
    <t>C - Ambiella G2 C07 WR LED2000-840 01</t>
  </si>
  <si>
    <t>-556552804</t>
  </si>
  <si>
    <t>129</t>
  </si>
  <si>
    <t>348531001</t>
  </si>
  <si>
    <t>Y - NOUZOVÉ SVÍTIDLO LED S PIKTOGRAMEM S BATERIÍ 1h</t>
  </si>
  <si>
    <t>1988949441</t>
  </si>
  <si>
    <t>130</t>
  </si>
  <si>
    <t>R0001</t>
  </si>
  <si>
    <t>Recyklační poplatek - za svítidlo+zdroj</t>
  </si>
  <si>
    <t>-985022096</t>
  </si>
  <si>
    <t>131</t>
  </si>
  <si>
    <t>344135329</t>
  </si>
  <si>
    <t>Chránič s funkcí jističe 10/2/C/30 mA</t>
  </si>
  <si>
    <t>-544185821</t>
  </si>
  <si>
    <t>132</t>
  </si>
  <si>
    <t>344136209</t>
  </si>
  <si>
    <t>Jistič 10/1/B</t>
  </si>
  <si>
    <t>-850691169</t>
  </si>
  <si>
    <t>133</t>
  </si>
  <si>
    <t>344135638</t>
  </si>
  <si>
    <t>Popisky</t>
  </si>
  <si>
    <t>1190837967</t>
  </si>
  <si>
    <t>134</t>
  </si>
  <si>
    <t>345000000</t>
  </si>
  <si>
    <t>Materiál  pro úpravu stávajícího rozvaděče</t>
  </si>
  <si>
    <t>-2112282972</t>
  </si>
  <si>
    <t>135</t>
  </si>
  <si>
    <t>341000000</t>
  </si>
  <si>
    <t>Drobný jednicový materiál, jehož podíl na celkových materiálových nákladech je malý, a proto se nespecifikuje, jako: vývodky spojky vodičové do průžezu 16 mm2. sponky, příchytky, drát vázací a svařovací, spojovací materiál,nýty, elektrody…  5% z nosného m</t>
  </si>
  <si>
    <t>547069660</t>
  </si>
  <si>
    <t>Drobný jednicový materiál, jehož podíl na celkových materiálových nákladech je malý, a proto se nespecifikuje, jako: vývodky spojky vodičové do průžezu 16 mm2. sponky, příchytky, drát vázací a svařovací, spojovací materiál,nýty, elektrody…  5% z nosného materiálu</t>
  </si>
  <si>
    <t>741-2</t>
  </si>
  <si>
    <t>Elektroinstalace montáž</t>
  </si>
  <si>
    <t>136</t>
  </si>
  <si>
    <t>741122611</t>
  </si>
  <si>
    <t>Montáž kabelů měděných bez ukončení uložených pevně plných kulatých nebo bezhalogenových (např. CYKY) počtu a průřezu žil 3x1,5 až 6 mm2</t>
  </si>
  <si>
    <t>455079890</t>
  </si>
  <si>
    <t>137</t>
  </si>
  <si>
    <t>741122641</t>
  </si>
  <si>
    <t>Montáž kabelů měděných bez ukončení uložených pevně plných kulatých nebo bezhalogenových (např. CYKY) počtu a průřezu žil 5x1,5 až 2,5 mm2</t>
  </si>
  <si>
    <t>1491963432</t>
  </si>
  <si>
    <t>138</t>
  </si>
  <si>
    <t>741120301</t>
  </si>
  <si>
    <t>Montáž vodičů izolovaných měděných bez ukončení uložených pevně plných a laněných s PVC pláštěm, bezhalogenových, ohniodolných (např. CY, CHAH-V) průřezu žíly 0,55 až 16 mm2</t>
  </si>
  <si>
    <t>-63343587</t>
  </si>
  <si>
    <t>139</t>
  </si>
  <si>
    <t>741420022</t>
  </si>
  <si>
    <t>Montáž hromosvodného vedení  svorek se 3 a více šrouby</t>
  </si>
  <si>
    <t>-91892888</t>
  </si>
  <si>
    <t>Montáž hromosvodného vedení svorek se 3 a více šrouby</t>
  </si>
  <si>
    <t>140</t>
  </si>
  <si>
    <t>741110511</t>
  </si>
  <si>
    <t>Montáž lišt a kanálků elektroinstalačních se spojkami, ohyby a rohy a s nasunutím do krabic vkládacích s víčkem, šířky do 60 mm</t>
  </si>
  <si>
    <t>1891171312</t>
  </si>
  <si>
    <t>141</t>
  </si>
  <si>
    <t>460932111</t>
  </si>
  <si>
    <t>Osazení kotevních prvků  hmoždinek včetně vyvrtání otvorů, pro upevnění elektroinstalací ve stěnách cihelných, vnějšího průměru do 8 mm</t>
  </si>
  <si>
    <t>1662683267</t>
  </si>
  <si>
    <t>Osazení kotevních prvků hmoždinek včetně vyvrtání otvorů, pro upevnění elektroinstalací ve stěnách cihelných, vnějšího průměru do 8 mm</t>
  </si>
  <si>
    <t>142</t>
  </si>
  <si>
    <t>741112111</t>
  </si>
  <si>
    <t>Montáž rozvodek se zapojením vodičů na svorkovnici nástěnných plastových čtyřhranných pro vodiče do o 4 mm2</t>
  </si>
  <si>
    <t>1233649926</t>
  </si>
  <si>
    <t>143</t>
  </si>
  <si>
    <t>741112061</t>
  </si>
  <si>
    <t>Montáž krabic elektroinstalačních bez napojení na trubky a lišty, demontáže a montáže víčka a přístroje přístrojových zapuštěných plastových kruhových</t>
  </si>
  <si>
    <t>-284436527</t>
  </si>
  <si>
    <t>144</t>
  </si>
  <si>
    <t>741310201</t>
  </si>
  <si>
    <t>Montáž spínačů jedno nebo dvoupólových polozapuštěných nebo zapuštěných,šroubové připojení,  vypínačů řazení 1 - jednopólových</t>
  </si>
  <si>
    <t>-1799364583</t>
  </si>
  <si>
    <t>Montáž spínačů jedno nebo dvoupólových polozapuštěných nebo zapuštěných,šroubové připojení, vypínačů řazení 1 - jednopólových</t>
  </si>
  <si>
    <t>145</t>
  </si>
  <si>
    <t>741311003</t>
  </si>
  <si>
    <t>Montáž spínačů speciálních se zapojením vodičů čidla pohybu vestavného</t>
  </si>
  <si>
    <t>1743167553</t>
  </si>
  <si>
    <t>146</t>
  </si>
  <si>
    <t>741330741</t>
  </si>
  <si>
    <t>Montáž relé nezávislých bez zapojení vodičů časových</t>
  </si>
  <si>
    <t>-862287143</t>
  </si>
  <si>
    <t>147</t>
  </si>
  <si>
    <t>741372061</t>
  </si>
  <si>
    <t>Montáž svítidel LED se zapojením vodičů bytových nebo společenských místností stropních panelových obsahu do 0,09 m2</t>
  </si>
  <si>
    <t>-1286364395</t>
  </si>
  <si>
    <t>148</t>
  </si>
  <si>
    <t>741321002</t>
  </si>
  <si>
    <t>Montáž proudových chráničů se zapojením vodičů dvoupólových nn do 25 A s krytem</t>
  </si>
  <si>
    <t>463654581</t>
  </si>
  <si>
    <t>149</t>
  </si>
  <si>
    <t>741320101</t>
  </si>
  <si>
    <t>Montáž jističů se zapojením vodičů jednopólových nn do 25 A s krytem</t>
  </si>
  <si>
    <t>1190356875</t>
  </si>
  <si>
    <t>150</t>
  </si>
  <si>
    <t>HZS.001</t>
  </si>
  <si>
    <t>Montáž popisek do rozvaděče  2ks</t>
  </si>
  <si>
    <t>-1302605207</t>
  </si>
  <si>
    <t>Montáž popisek do rozvaděče 2ks</t>
  </si>
  <si>
    <t>151</t>
  </si>
  <si>
    <t>HZS.002</t>
  </si>
  <si>
    <t>Úpravu stávajícího rozvaděče</t>
  </si>
  <si>
    <t>227564503</t>
  </si>
  <si>
    <t>152</t>
  </si>
  <si>
    <t>HZS.003</t>
  </si>
  <si>
    <t>Ukončení kabelů smršťovací záklopkou nebo páskou se zapojením bez letování na přístroji nebo svorkovnici v rozvaděči</t>
  </si>
  <si>
    <t>-1654653822</t>
  </si>
  <si>
    <t>153</t>
  </si>
  <si>
    <t>HZS.004</t>
  </si>
  <si>
    <t>Dokumentace skutečného provedení</t>
  </si>
  <si>
    <t>-839939917</t>
  </si>
  <si>
    <t>154</t>
  </si>
  <si>
    <t>HZS.005</t>
  </si>
  <si>
    <t>Práce nezahrnuté v cenících 21_M, 46 -M, PSV 800-741, PSV 800-742 a zapsané v montážním deníku a potvrzené investorem</t>
  </si>
  <si>
    <t>-1951326320</t>
  </si>
  <si>
    <t>155</t>
  </si>
  <si>
    <t>HZS.006</t>
  </si>
  <si>
    <t>Podíl prací jiných profesí než elektro ( zednické, zámečnické…práce)</t>
  </si>
  <si>
    <t>57544580</t>
  </si>
  <si>
    <t>156</t>
  </si>
  <si>
    <t>HZS.007</t>
  </si>
  <si>
    <t>Zkoušky a prohlídky elektrických rozvodů a zařízení celková prohlídka a vyhotovení revizní zprávy pro objem montážních prací do 100 000,-Kč</t>
  </si>
  <si>
    <t>-5962297</t>
  </si>
  <si>
    <t>157</t>
  </si>
  <si>
    <t>HZS.008</t>
  </si>
  <si>
    <t>Měření osvětlovacího zařízení intenzity osvětlení na pracovišti</t>
  </si>
  <si>
    <t>-1197732418</t>
  </si>
  <si>
    <t>158</t>
  </si>
  <si>
    <t>HZS.009</t>
  </si>
  <si>
    <t>Demontáž stávajícíelektroinstalace</t>
  </si>
  <si>
    <t>-1369424259</t>
  </si>
  <si>
    <t>751</t>
  </si>
  <si>
    <t>Vzduchotechnika</t>
  </si>
  <si>
    <t>159</t>
  </si>
  <si>
    <t>Pol75</t>
  </si>
  <si>
    <t>D+M Ventilátor diagon.do kruh.potr. TD350/125 SILENT,   Qmax=130m3/h,  Pel=30W, 230V</t>
  </si>
  <si>
    <t>543398602</t>
  </si>
  <si>
    <t>D+M Ventilátor diagon.do kruh.potr. TD350/125 SILENT, Qmax=130m3/h, Pel=30W, 230V</t>
  </si>
  <si>
    <t>160</t>
  </si>
  <si>
    <t>Pol76</t>
  </si>
  <si>
    <t>D+M Zpetná klapka těsná D125</t>
  </si>
  <si>
    <t>-1667415393</t>
  </si>
  <si>
    <t>161</t>
  </si>
  <si>
    <t>Pol77</t>
  </si>
  <si>
    <t>D+M Ventilátor diagon.do kruh.potr. TD500/160 3V SILENT,   Qmax=245m3/h,  Pel=50W, 230V</t>
  </si>
  <si>
    <t>1355183282</t>
  </si>
  <si>
    <t>D+M Ventilátor diagon.do kruh.potr. TD500/160 3V SILENT, Qmax=245m3/h, Pel=50W, 230V</t>
  </si>
  <si>
    <t>162</t>
  </si>
  <si>
    <t>Pol78</t>
  </si>
  <si>
    <t>D+M Zpetná klapka těsná D160</t>
  </si>
  <si>
    <t>-1957118185</t>
  </si>
  <si>
    <t>163</t>
  </si>
  <si>
    <t>Pol79</t>
  </si>
  <si>
    <t>D+M Tal.ventil.kov.odvodní D100 vc. montážního kroužku</t>
  </si>
  <si>
    <t>-122158413</t>
  </si>
  <si>
    <t>164</t>
  </si>
  <si>
    <t>Pol80</t>
  </si>
  <si>
    <t>D+M Ohebná hadice SONO D100  5m bal.zvuk.izol.</t>
  </si>
  <si>
    <t>1608233535</t>
  </si>
  <si>
    <t>D+M Ohebná hadice SONO D100 5m bal.zvuk.izol.</t>
  </si>
  <si>
    <t>165</t>
  </si>
  <si>
    <t>Pol81</t>
  </si>
  <si>
    <t>D+M Spiro potrubí pozink DN 100/tvar. 10%</t>
  </si>
  <si>
    <t>bm</t>
  </si>
  <si>
    <t>-1941045043</t>
  </si>
  <si>
    <t>166</t>
  </si>
  <si>
    <t>Pol82</t>
  </si>
  <si>
    <t>D+M Spiro potrubí pozink DN 125/tvar. 20%</t>
  </si>
  <si>
    <t>-744488874</t>
  </si>
  <si>
    <t>167</t>
  </si>
  <si>
    <t>Pol83</t>
  </si>
  <si>
    <t>D+M Spiro potrubí pozink DN 160/tvar. 40%</t>
  </si>
  <si>
    <t>585373965</t>
  </si>
  <si>
    <t>763</t>
  </si>
  <si>
    <t>Konstrukce suché výstavby</t>
  </si>
  <si>
    <t>168</t>
  </si>
  <si>
    <t>763135101</t>
  </si>
  <si>
    <t>Montáž SDK kazetového podhledu z kazet 600x600 mm na zavěšenou viditelnou nosnou konstrukci</t>
  </si>
  <si>
    <t>1618204818</t>
  </si>
  <si>
    <t>Montáž sádrokartonového podhledu kazetového demontovatelného, velikosti kazet 600x600 mm včetně zavěšené nosné konstrukce viditelné</t>
  </si>
  <si>
    <t>https://podminky.urs.cz/item/CS_URS_2023_02/763135101</t>
  </si>
  <si>
    <t>169</t>
  </si>
  <si>
    <t>59030570.R</t>
  </si>
  <si>
    <t>podhled kazetový bez děrování viditelný rastr tl 10mm 600x600mm, omyvatelný povrch vodou a desinfekcí s atestem</t>
  </si>
  <si>
    <t>-414051465</t>
  </si>
  <si>
    <t>170</t>
  </si>
  <si>
    <t>763164541</t>
  </si>
  <si>
    <t>SDK obklad kcí tvaru L š do 0,8 m desky 1xH2 12,5</t>
  </si>
  <si>
    <t>1586200355</t>
  </si>
  <si>
    <t>Obklad konstrukcí sádrokartonovými deskami včetně ochranných úhelníků ve tvaru L rozvinuté šíře přes 0,4 do 0,8 m, opláštěný deskou impregnovanou H2, tl. 12,5 mm</t>
  </si>
  <si>
    <t>https://podminky.urs.cz/item/CS_URS_2023_02/763164541</t>
  </si>
  <si>
    <t>3,38</t>
  </si>
  <si>
    <t>171</t>
  </si>
  <si>
    <t>763411215</t>
  </si>
  <si>
    <t>Dělící přepážky k pisoárům, kompaktní desky tl 10 mm</t>
  </si>
  <si>
    <t>-1619748605</t>
  </si>
  <si>
    <t>Sanitární příčky vhodné do mokrého prostředí dělící přepážky k pisoárům z kompaktních desek tl. 10 mm</t>
  </si>
  <si>
    <t>https://podminky.urs.cz/item/CS_URS_2023_02/763411215</t>
  </si>
  <si>
    <t>1,00*0,54*2</t>
  </si>
  <si>
    <t>172</t>
  </si>
  <si>
    <t>998763402</t>
  </si>
  <si>
    <t>Přesun hmot procentní pro sádrokartonové konstrukce v objektech v přes 6 do 12 m</t>
  </si>
  <si>
    <t>651151697</t>
  </si>
  <si>
    <t>Přesun hmot pro konstrukce montované z desek stanovený procentní sazbou (%) z ceny vodorovná dopravní vzdálenost do 50 m v objektech výšky přes 6 do 12 m</t>
  </si>
  <si>
    <t>https://podminky.urs.cz/item/CS_URS_2023_02/998763402</t>
  </si>
  <si>
    <t>766</t>
  </si>
  <si>
    <t>Konstrukce truhlářské</t>
  </si>
  <si>
    <t>173</t>
  </si>
  <si>
    <t>766660001</t>
  </si>
  <si>
    <t>Montáž dveřních křídel otvíravých jednokřídlových š do 0,8 m do ocelové zárubně</t>
  </si>
  <si>
    <t>611130679</t>
  </si>
  <si>
    <t>Montáž dveřních křídel dřevěných nebo plastových otevíravých do ocelové zárubně povrchově upravených jednokřídlových, šířky do 800 mm</t>
  </si>
  <si>
    <t>https://podminky.urs.cz/item/CS_URS_2023_02/766660001</t>
  </si>
  <si>
    <t>174</t>
  </si>
  <si>
    <t>611100</t>
  </si>
  <si>
    <t>Dveře vnitřní jednokřídlové plné ozn. D1, 700x1970, dýhované, větrací mřížka plastová 400x100, kování WC</t>
  </si>
  <si>
    <t>864962702</t>
  </si>
  <si>
    <t>175</t>
  </si>
  <si>
    <t>611200</t>
  </si>
  <si>
    <t>Dveře vnitřní jednokřídlové plné ozn. D2, 800x1970, dýhované, větrací mřížka plastová 400x100, kování klika-klika</t>
  </si>
  <si>
    <t>1628281746</t>
  </si>
  <si>
    <t>176</t>
  </si>
  <si>
    <t>766691914</t>
  </si>
  <si>
    <t>Vyvěšení nebo zavěšení dřevěných křídel dveří pl do 2 m2</t>
  </si>
  <si>
    <t>693747469</t>
  </si>
  <si>
    <t>Ostatní práce vyvěšení nebo zavěšení křídel dřevěných dveřních, plochy do 2 m2</t>
  </si>
  <si>
    <t>https://podminky.urs.cz/item/CS_URS_2023_02/766691914</t>
  </si>
  <si>
    <t>177</t>
  </si>
  <si>
    <t>998766202</t>
  </si>
  <si>
    <t>Přesun hmot procentní pro kce truhlářské v objektech v přes 6 do 12 m</t>
  </si>
  <si>
    <t>191761941</t>
  </si>
  <si>
    <t>Přesun hmot pro konstrukce truhlářské stanovený procentní sazbou (%) z ceny vodorovná dopravní vzdálenost do 50 m v objektech výšky přes 6 do 12 m</t>
  </si>
  <si>
    <t>https://podminky.urs.cz/item/CS_URS_2023_02/998766202</t>
  </si>
  <si>
    <t>771</t>
  </si>
  <si>
    <t>Podlahy z dlaždic</t>
  </si>
  <si>
    <t>178</t>
  </si>
  <si>
    <t>771111011</t>
  </si>
  <si>
    <t>Vysátí podkladu před pokládkou dlažby</t>
  </si>
  <si>
    <t>-1462398049</t>
  </si>
  <si>
    <t>Příprava podkladu před provedením dlažby vysátí podlah</t>
  </si>
  <si>
    <t>https://podminky.urs.cz/item/CS_URS_2023_02/771111011</t>
  </si>
  <si>
    <t>179</t>
  </si>
  <si>
    <t>771121011</t>
  </si>
  <si>
    <t>Nátěr penetrační na podlahu</t>
  </si>
  <si>
    <t>1052848228</t>
  </si>
  <si>
    <t>Příprava podkladu před provedením dlažby nátěr penetrační na podlahu</t>
  </si>
  <si>
    <t>https://podminky.urs.cz/item/CS_URS_2023_02/771121011</t>
  </si>
  <si>
    <t>180</t>
  </si>
  <si>
    <t>771151011</t>
  </si>
  <si>
    <t>Samonivelační stěrka podlah pevnosti 20 MPa tl 3 mm</t>
  </si>
  <si>
    <t>-774132800</t>
  </si>
  <si>
    <t>Příprava podkladu před provedením dlažby samonivelační stěrka min.pevnosti 20 MPa, tloušťky do 3 mm</t>
  </si>
  <si>
    <t>https://podminky.urs.cz/item/CS_URS_2023_02/771151011</t>
  </si>
  <si>
    <t>181</t>
  </si>
  <si>
    <t>771573913</t>
  </si>
  <si>
    <t>Výměna dlaždice keramické lepené velikosti přes 9 do 12 ks/m2</t>
  </si>
  <si>
    <t>1758077525</t>
  </si>
  <si>
    <t>Výměna keramické dlaždice lepené velikosti přes 9 do 12 ks/m2</t>
  </si>
  <si>
    <t>https://podminky.urs.cz/item/CS_URS_2023_02/771573913</t>
  </si>
  <si>
    <t>"stávající chodba"10</t>
  </si>
  <si>
    <t>182</t>
  </si>
  <si>
    <t>59761135</t>
  </si>
  <si>
    <t>dlažba keramická slinutá nemrazuvzdorná do interiéru povrch hladký/matný tl do 10mm přes 9 do 12ks/m2</t>
  </si>
  <si>
    <t>251544544</t>
  </si>
  <si>
    <t>0,30*0,30*10</t>
  </si>
  <si>
    <t>183</t>
  </si>
  <si>
    <t>771574416</t>
  </si>
  <si>
    <t>Montáž podlah keramických hladkých lepených cementovým flexibilním lepidlem přes 9 do 12 ks/m2</t>
  </si>
  <si>
    <t>-1621034687</t>
  </si>
  <si>
    <t>Montáž podlah z dlaždic keramických lepených cementovým flexibilním lepidlem hladkých, tloušťky do 10 mm přes 9 do 12 ks/m2</t>
  </si>
  <si>
    <t>https://podminky.urs.cz/item/CS_URS_2023_02/771574416</t>
  </si>
  <si>
    <t>184</t>
  </si>
  <si>
    <t>59761160</t>
  </si>
  <si>
    <t>dlažba keramická slinutá mrazuvzdorná do interiéru i exteriéru povrch hladký/matný tl do 10mm přes 9 do 12ks/m2</t>
  </si>
  <si>
    <t>58451201</t>
  </si>
  <si>
    <t>21,34*1,1 "Přepočtené koeficientem množství</t>
  </si>
  <si>
    <t>185</t>
  </si>
  <si>
    <t>771591112</t>
  </si>
  <si>
    <t>Izolace pod dlažbu nátěrem nebo stěrkou ve dvou vrstvách</t>
  </si>
  <si>
    <t>-1893306905</t>
  </si>
  <si>
    <t>Izolace podlahy pod dlažbu nátěrem nebo stěrkou ve dvou vrstvách</t>
  </si>
  <si>
    <t>https://podminky.urs.cz/item/CS_URS_2023_02/771591112</t>
  </si>
  <si>
    <t>"1.01"(1,36+1,625)*2*1,00+0,35*1,00*2+(1,80+2,105)*2*1,00+(0,85+1,37)*2*1,00*2</t>
  </si>
  <si>
    <t>"1.02"(1,12+1,628)*2*1,00</t>
  </si>
  <si>
    <t>"1.03"(1,95+1,15)*2*1,00</t>
  </si>
  <si>
    <t>"1.04"(2,91+2,24)*2*1,00+(0,85+1,42)*2*1,00*2</t>
  </si>
  <si>
    <t>186</t>
  </si>
  <si>
    <t>771591115</t>
  </si>
  <si>
    <t>Podlahy spárování silikonem</t>
  </si>
  <si>
    <t>588494243</t>
  </si>
  <si>
    <t>Podlahy - dokončovací práce spárování silikonem</t>
  </si>
  <si>
    <t>https://podminky.urs.cz/item/CS_URS_2023_02/771591115</t>
  </si>
  <si>
    <t>"1.01"(1,36+1,625)*2+0,35*2+(1,80+2,105)*2+(0,85+1,37)*2*2</t>
  </si>
  <si>
    <t>"1.02"(1,12+1,628)*2</t>
  </si>
  <si>
    <t>"1.03"(1,95+1,15)*2</t>
  </si>
  <si>
    <t>"1.04"(2,91+2,24)*2+(0,85+1,42)*2*2</t>
  </si>
  <si>
    <t>187</t>
  </si>
  <si>
    <t>771591241</t>
  </si>
  <si>
    <t>Izolace těsnícími pásy vnitřní kout</t>
  </si>
  <si>
    <t>483898789</t>
  </si>
  <si>
    <t>Izolace podlahy pod dlažbu těsnícími izolačními pásy vnitřní kout</t>
  </si>
  <si>
    <t>https://podminky.urs.cz/item/CS_URS_2023_02/771591241</t>
  </si>
  <si>
    <t>14+4+4+13</t>
  </si>
  <si>
    <t>188</t>
  </si>
  <si>
    <t>771591242</t>
  </si>
  <si>
    <t>Izolace těsnícími pásy vnější roh</t>
  </si>
  <si>
    <t>-1076904068</t>
  </si>
  <si>
    <t>Izolace podlahy pod dlažbu těsnícími izolačními pásy vnější roh</t>
  </si>
  <si>
    <t>https://podminky.urs.cz/item/CS_URS_2023_02/771591242</t>
  </si>
  <si>
    <t>189</t>
  </si>
  <si>
    <t>771591264</t>
  </si>
  <si>
    <t>Izolace těsnícími pásy mezi podlahou a stěnou</t>
  </si>
  <si>
    <t>-40607028</t>
  </si>
  <si>
    <t>Izolace podlahy pod dlažbu těsnícími izolačními pásy mezi podlahou a stěnu</t>
  </si>
  <si>
    <t>https://podminky.urs.cz/item/CS_URS_2023_02/771591264</t>
  </si>
  <si>
    <t>190</t>
  </si>
  <si>
    <t>771592011</t>
  </si>
  <si>
    <t>Čištění vnitřních ploch podlah nebo schodišť po položení dlažby chemickými prostředky</t>
  </si>
  <si>
    <t>567947548</t>
  </si>
  <si>
    <t>Čištění vnitřních ploch po položení dlažby podlah nebo schodišť chemickými prostředky</t>
  </si>
  <si>
    <t>https://podminky.urs.cz/item/CS_URS_2023_02/771592011</t>
  </si>
  <si>
    <t>191</t>
  </si>
  <si>
    <t>998771202</t>
  </si>
  <si>
    <t>Přesun hmot procentní pro podlahy z dlaždic v objektech v přes 6 do 12 m</t>
  </si>
  <si>
    <t>-717384852</t>
  </si>
  <si>
    <t>Přesun hmot pro podlahy z dlaždic stanovený procentní sazbou (%) z ceny vodorovná dopravní vzdálenost do 50 m v objektech výšky přes 6 do 12 m</t>
  </si>
  <si>
    <t>https://podminky.urs.cz/item/CS_URS_2023_02/998771202</t>
  </si>
  <si>
    <t>781</t>
  </si>
  <si>
    <t>Dokončovací práce - obklady</t>
  </si>
  <si>
    <t>192</t>
  </si>
  <si>
    <t>781111011</t>
  </si>
  <si>
    <t>Ometení (oprášení) stěny při přípravě podkladu</t>
  </si>
  <si>
    <t>1751587878</t>
  </si>
  <si>
    <t>Příprava podkladu před provedením obkladu oprášení (ometení) stěny</t>
  </si>
  <si>
    <t>https://podminky.urs.cz/item/CS_URS_2023_02/781111011</t>
  </si>
  <si>
    <t>193</t>
  </si>
  <si>
    <t>781121011</t>
  </si>
  <si>
    <t>Nátěr penetrační na stěnu</t>
  </si>
  <si>
    <t>1973413455</t>
  </si>
  <si>
    <t>Příprava podkladu před provedením obkladu nátěr penetrační na stěnu</t>
  </si>
  <si>
    <t>https://podminky.urs.cz/item/CS_URS_2023_02/781121011</t>
  </si>
  <si>
    <t>194</t>
  </si>
  <si>
    <t>781131112</t>
  </si>
  <si>
    <t>Izolace pod obklad nátěrem nebo stěrkou ve dvou vrstvách</t>
  </si>
  <si>
    <t>1768597758</t>
  </si>
  <si>
    <t>Izolace stěny pod obklad izolace nátěrem nebo stěrkou ve dvou vrstvách</t>
  </si>
  <si>
    <t>https://podminky.urs.cz/item/CS_URS_2023_02/781131112</t>
  </si>
  <si>
    <t>195</t>
  </si>
  <si>
    <t>781474161</t>
  </si>
  <si>
    <t>Montáž obkladů vnitřních keramických velkoformátových z dekorů do 0,5 ks/m2 lepených flexibilním lepidlem</t>
  </si>
  <si>
    <t>1967969584</t>
  </si>
  <si>
    <t>Montáž obkladů vnitřních stěn z dlaždic keramických lepených flexibilním lepidlem velkoformátových reliéfních nebo z dekorů do 0,5 ks/m2</t>
  </si>
  <si>
    <t>https://podminky.urs.cz/item/CS_URS_2023_02/781474161</t>
  </si>
  <si>
    <t>196</t>
  </si>
  <si>
    <t>59761635</t>
  </si>
  <si>
    <t>obklad velkoformátový keramický reliéfní pro interiér do 0,5ks/m2</t>
  </si>
  <si>
    <t>-391602840</t>
  </si>
  <si>
    <t>93,75*1,15 "Přepočtené koeficientem množství</t>
  </si>
  <si>
    <t>197</t>
  </si>
  <si>
    <t>781492211</t>
  </si>
  <si>
    <t>Montáž profilů rohových lepených flexibilním cementovým lepidlem</t>
  </si>
  <si>
    <t>140505591</t>
  </si>
  <si>
    <t>Obklad - dokončující práce montáž profilu lepeného flexibilním cementovým lepidlem rohového</t>
  </si>
  <si>
    <t>https://podminky.urs.cz/item/CS_URS_2023_02/781492211</t>
  </si>
  <si>
    <t>2,10*3</t>
  </si>
  <si>
    <t>198</t>
  </si>
  <si>
    <t>19416011</t>
  </si>
  <si>
    <t>lišta ukončovací hliníková vysoký lesk 10mm</t>
  </si>
  <si>
    <t>723040729</t>
  </si>
  <si>
    <t>6,3*1,05 "Přepočtené koeficientem množství</t>
  </si>
  <si>
    <t>199</t>
  </si>
  <si>
    <t>781495115</t>
  </si>
  <si>
    <t>Spárování vnitřních obkladů silikonem</t>
  </si>
  <si>
    <t>249864965</t>
  </si>
  <si>
    <t>Obklad - dokončující práce ostatní práce spárování silikonem</t>
  </si>
  <si>
    <t>https://podminky.urs.cz/item/CS_URS_2023_02/781495115</t>
  </si>
  <si>
    <t>"1.01"2,10*14</t>
  </si>
  <si>
    <t>"1.02"2,10*4</t>
  </si>
  <si>
    <t>"1.03"2,10*4</t>
  </si>
  <si>
    <t>"1.04"2,10*13</t>
  </si>
  <si>
    <t>200</t>
  </si>
  <si>
    <t>781495211</t>
  </si>
  <si>
    <t>Čištění vnitřních ploch stěn po provedení obkladu chemickými prostředky</t>
  </si>
  <si>
    <t>1071536704</t>
  </si>
  <si>
    <t>Čištění vnitřních ploch po provedení obkladu stěn chemickými prostředky</t>
  </si>
  <si>
    <t>https://podminky.urs.cz/item/CS_URS_2023_02/781495211</t>
  </si>
  <si>
    <t>201</t>
  </si>
  <si>
    <t>998781202</t>
  </si>
  <si>
    <t>Přesun hmot procentní pro obklady keramické v objektech v přes 6 do 12 m</t>
  </si>
  <si>
    <t>-1153413307</t>
  </si>
  <si>
    <t>Přesun hmot pro obklady keramické stanovený procentní sazbou (%) z ceny vodorovná dopravní vzdálenost do 50 m v objektech výšky přes 6 do 12 m</t>
  </si>
  <si>
    <t>https://podminky.urs.cz/item/CS_URS_2023_02/998781202</t>
  </si>
  <si>
    <t>783</t>
  </si>
  <si>
    <t>Dokončovací práce - nátěry</t>
  </si>
  <si>
    <t>202</t>
  </si>
  <si>
    <t>783314201</t>
  </si>
  <si>
    <t>Základní antikorozní jednonásobný syntetický standardní nátěr zámečnických konstrukcí</t>
  </si>
  <si>
    <t>863025001</t>
  </si>
  <si>
    <t>Základní antikorozní nátěr zámečnických konstrukcí jednonásobný syntetický standardní</t>
  </si>
  <si>
    <t>https://podminky.urs.cz/item/CS_URS_2023_02/783314201</t>
  </si>
  <si>
    <t>"zárubně"(0,70+2,00*2)*0,20*5+(0,80+2,00*2)*0,20*3</t>
  </si>
  <si>
    <t>203</t>
  </si>
  <si>
    <t>783315101</t>
  </si>
  <si>
    <t>Mezinátěr jednonásobný syntetický standardní zámečnických konstrukcí</t>
  </si>
  <si>
    <t>-66891278</t>
  </si>
  <si>
    <t>Mezinátěr zámečnických konstrukcí jednonásobný syntetický standardní</t>
  </si>
  <si>
    <t>https://podminky.urs.cz/item/CS_URS_2023_02/783315101</t>
  </si>
  <si>
    <t>204</t>
  </si>
  <si>
    <t>783317101</t>
  </si>
  <si>
    <t>Krycí jednonásobný syntetický standardní nátěr zámečnických konstrukcí</t>
  </si>
  <si>
    <t>-1107476126</t>
  </si>
  <si>
    <t>Krycí nátěr (email) zámečnických konstrukcí jednonásobný syntetický standardní</t>
  </si>
  <si>
    <t>https://podminky.urs.cz/item/CS_URS_2023_02/783317101</t>
  </si>
  <si>
    <t>784</t>
  </si>
  <si>
    <t>Dokončovací práce - malby a tapety</t>
  </si>
  <si>
    <t>205</t>
  </si>
  <si>
    <t>784181101</t>
  </si>
  <si>
    <t>Základní akrylátová jednonásobná bezbarvá penetrace podkladu v místnostech v do 3,80 m</t>
  </si>
  <si>
    <t>-1638973048</t>
  </si>
  <si>
    <t>Penetrace podkladu jednonásobná základní akrylátová bezbarvá v místnostech výšky do 3,80 m</t>
  </si>
  <si>
    <t>https://podminky.urs.cz/item/CS_URS_2023_02/784181101</t>
  </si>
  <si>
    <t>22,35+48,83</t>
  </si>
  <si>
    <t>206</t>
  </si>
  <si>
    <t>784211101</t>
  </si>
  <si>
    <t>Dvojnásobné bílé malby ze směsí za mokra výborně oděruvzdorných v místnostech v do 3,80 m</t>
  </si>
  <si>
    <t>-1722500173</t>
  </si>
  <si>
    <t>Malby z malířských směsí oděruvzdorných za mokra dvojnásobné, bílé za mokra oděruvzdorné výborně v místnostech výšky do 3,80 m</t>
  </si>
  <si>
    <t>https://podminky.urs.cz/item/CS_URS_2023_02/784211101</t>
  </si>
  <si>
    <t>999</t>
  </si>
  <si>
    <t>Ostatní</t>
  </si>
  <si>
    <t>207</t>
  </si>
  <si>
    <t>999100</t>
  </si>
  <si>
    <t>D+M zrcadlo s LED osvětlením 1300x400</t>
  </si>
  <si>
    <t>-225233128</t>
  </si>
  <si>
    <t>208</t>
  </si>
  <si>
    <t>999101</t>
  </si>
  <si>
    <t>D+M zásobník na papírové ručníky, bílý plast</t>
  </si>
  <si>
    <t>480131900</t>
  </si>
  <si>
    <t>209</t>
  </si>
  <si>
    <t>999102</t>
  </si>
  <si>
    <t>D+M  věšák na zeď - 2 háčky nerezový</t>
  </si>
  <si>
    <t>359031180</t>
  </si>
  <si>
    <t>210</t>
  </si>
  <si>
    <t>999103</t>
  </si>
  <si>
    <t>D+M odkládací polička</t>
  </si>
  <si>
    <t>-796859516</t>
  </si>
  <si>
    <t>211</t>
  </si>
  <si>
    <t>999104</t>
  </si>
  <si>
    <t>D+M zásobník na velký toalrtní papír nerezový</t>
  </si>
  <si>
    <t>-1687866618</t>
  </si>
  <si>
    <t>212</t>
  </si>
  <si>
    <t>999105</t>
  </si>
  <si>
    <t>D+M automatický dávkovač na mýdlo, bílý plast,  objem 1 l</t>
  </si>
  <si>
    <t>2049064943</t>
  </si>
  <si>
    <t>D+M automatický dávkovač na mýdlo, bílý plast, objem 1 l</t>
  </si>
  <si>
    <t>213</t>
  </si>
  <si>
    <t>999106</t>
  </si>
  <si>
    <t>Toaletní WC kartýč verez</t>
  </si>
  <si>
    <t>-1577793231</t>
  </si>
  <si>
    <t>214</t>
  </si>
  <si>
    <t>999107</t>
  </si>
  <si>
    <t>Odpadkový koš 5 l nerezový</t>
  </si>
  <si>
    <t>-1617176689</t>
  </si>
  <si>
    <t>06 - SO 06 3.NP WC 2 - WC 2</t>
  </si>
  <si>
    <t xml:space="preserve">    731 - Ústřední vytápění </t>
  </si>
  <si>
    <t>45713035</t>
  </si>
  <si>
    <t>-593457624</t>
  </si>
  <si>
    <t>"IPE 100"1,10*3*6,00*0,001</t>
  </si>
  <si>
    <t>-1919032201</t>
  </si>
  <si>
    <t>1,10*0,10*2*3</t>
  </si>
  <si>
    <t>259465011</t>
  </si>
  <si>
    <t>"pro zavěšené WC"(0,82+0,90+1,08+0,90)*1,20</t>
  </si>
  <si>
    <t>-636862018</t>
  </si>
  <si>
    <t>2*3</t>
  </si>
  <si>
    <t>-1511504443</t>
  </si>
  <si>
    <t>37,68</t>
  </si>
  <si>
    <t>385651709</t>
  </si>
  <si>
    <t>"ocelový překlad"1,50*0,40*3</t>
  </si>
  <si>
    <t>-577643884</t>
  </si>
  <si>
    <t>nad obklady</t>
  </si>
  <si>
    <t>"3.01"(2,89+1,68)*2*1,00</t>
  </si>
  <si>
    <t>"3.02"(1,90+2,36)*2*1,00</t>
  </si>
  <si>
    <t>"3.03"(0,90+1,34)*2*1,00</t>
  </si>
  <si>
    <t>"3.04"(1,36+0,92)*2*1,00</t>
  </si>
  <si>
    <t>"3.05"(2,20+3,40)*2*1,00</t>
  </si>
  <si>
    <t>"3.06"(1,08+1,32)*2*1,00</t>
  </si>
  <si>
    <t>"3.07"(0,98+1,31)*2*1,00</t>
  </si>
  <si>
    <t>1688133362</t>
  </si>
  <si>
    <t>pro obklady</t>
  </si>
  <si>
    <t>"3.01"(2,89+1,68)*2*2,10-0,80*1,97*2</t>
  </si>
  <si>
    <t>"3.02"(1,90+2,36)*2*2,10-(0,80*1,97+0,70*1,97*2)</t>
  </si>
  <si>
    <t>"3.03"(0,90+1,34)*2*2,10-0,70*1,97</t>
  </si>
  <si>
    <t>"3.04"(1,36+0,92)*2*2,10-0,70*1,97</t>
  </si>
  <si>
    <t>"3.05"(2,20+3,40)*2*2,10-(0,80*1,97+0,70*1,97*2)</t>
  </si>
  <si>
    <t>"3.06"(1,08+1,32)*2*2,10-0,70*1,97</t>
  </si>
  <si>
    <t>"3.07"(0,98+1,31)*2*2,10-0,70*1,97</t>
  </si>
  <si>
    <t>-1935239368</t>
  </si>
  <si>
    <t>-2095950827</t>
  </si>
  <si>
    <t>(4,85+4,01+0,94+1,00+3,25+1,18+0,97)*0,058</t>
  </si>
  <si>
    <t>1663928036</t>
  </si>
  <si>
    <t>1749641123</t>
  </si>
  <si>
    <t>(4,85+4,01+0,94+1,00+3,25+1,18+0,97)*7,90*0,001*1,20</t>
  </si>
  <si>
    <t>1553425231</t>
  </si>
  <si>
    <t>4+3</t>
  </si>
  <si>
    <t>1854127784</t>
  </si>
  <si>
    <t>322636202</t>
  </si>
  <si>
    <t>1650195755</t>
  </si>
  <si>
    <t>(4,85+4,01+0,94+1,00+3,25+1,18+0,97)</t>
  </si>
  <si>
    <t>1978524776</t>
  </si>
  <si>
    <t>159610634</t>
  </si>
  <si>
    <t>(1,57+1,22+1,45+1,32)*0,078</t>
  </si>
  <si>
    <t>-687393349</t>
  </si>
  <si>
    <t>(4,86+4,00+5,22)*0,078</t>
  </si>
  <si>
    <t>-1637619166</t>
  </si>
  <si>
    <t>4,86+4,00+1,17+1,22+5,22+1,45+1,22</t>
  </si>
  <si>
    <t>-448402614</t>
  </si>
  <si>
    <t>0,60*1,97*4+0,80*1,97*3</t>
  </si>
  <si>
    <t>1473133453</t>
  </si>
  <si>
    <t>1,10*3</t>
  </si>
  <si>
    <t>-1980452248</t>
  </si>
  <si>
    <t>-734940404</t>
  </si>
  <si>
    <t>2040170648</t>
  </si>
  <si>
    <t>"3.01"(2,89+1,68)*2*1,50</t>
  </si>
  <si>
    <t>"3.02"(1,90+2,36)*2*1,50</t>
  </si>
  <si>
    <t>"3.03"(0,90+1,34)*2*1,50</t>
  </si>
  <si>
    <t>"3.04"(1,36+0,92)*2*1,50</t>
  </si>
  <si>
    <t>"3.05"(2,20+3,40)*2*1,50</t>
  </si>
  <si>
    <t>"3.06"(1,08+1,32)*2*1,50</t>
  </si>
  <si>
    <t>"3.07"(0,98+1,31)*2*1,50</t>
  </si>
  <si>
    <t>384981257</t>
  </si>
  <si>
    <t>850274003</t>
  </si>
  <si>
    <t>-885581916</t>
  </si>
  <si>
    <t>-949626115</t>
  </si>
  <si>
    <t>13,68*5</t>
  </si>
  <si>
    <t>-131434619</t>
  </si>
  <si>
    <t>1199574998</t>
  </si>
  <si>
    <t>-362904415</t>
  </si>
  <si>
    <t>"3.01"4,85+(2,89+1,68)*2*0,10</t>
  </si>
  <si>
    <t>"3.02"4,01+(1,90+2,36)*2*0,10</t>
  </si>
  <si>
    <t>"3.03"0,94+(0,90+1,34)*2*0,10</t>
  </si>
  <si>
    <t>"3.04"1,00+(1,36+0,92)*2*0,10</t>
  </si>
  <si>
    <t>"3.05"3,25+(2,20+3,40)*2*0,10</t>
  </si>
  <si>
    <t>"3.06"1,18+(1,08+1,32)*2*0,10</t>
  </si>
  <si>
    <t>"3.07"0,97+(0,98+1,31)*2*0,10</t>
  </si>
  <si>
    <t>-758560214</t>
  </si>
  <si>
    <t>20,93*1,1655 "Přepočtené koeficientem množství</t>
  </si>
  <si>
    <t>-1694781660</t>
  </si>
  <si>
    <t>2060338124</t>
  </si>
  <si>
    <t>1584063118</t>
  </si>
  <si>
    <t>16,2*1,05 "Přepočtené koeficientem množství</t>
  </si>
  <si>
    <t>-1219991135</t>
  </si>
  <si>
    <t xml:space="preserve">Ústřední vytápění </t>
  </si>
  <si>
    <t>-25956613</t>
  </si>
  <si>
    <t>Pol134</t>
  </si>
  <si>
    <t>-1221427984</t>
  </si>
  <si>
    <t>Pol119</t>
  </si>
  <si>
    <t>Propláchnutí + tlaková zkouška potrubí do DN 35                                                                                                          (V ceně jsou zakalkulovány i náklady na dodávku vody, uzavření a zabezpečení konců potrubí)</t>
  </si>
  <si>
    <t>-64351621</t>
  </si>
  <si>
    <t>Propláchnutí + tlaková zkouška potrubí do DN 35 (V ceně jsou zakalkulovány i náklady na dodávku vody, uzavření a zabezpečení konců potrubí)</t>
  </si>
  <si>
    <t>Pol162</t>
  </si>
  <si>
    <t>Přesun hmot pro rozvody potrubí v objektech v od 6 do 24 m</t>
  </si>
  <si>
    <t>1898532245</t>
  </si>
  <si>
    <t>D+M  hlavice termostatická pro veřejné budovy</t>
  </si>
  <si>
    <t>1336308040</t>
  </si>
  <si>
    <t>D+M hlavice termostatická, pro veřejné budovy</t>
  </si>
  <si>
    <t>Pol163</t>
  </si>
  <si>
    <t>Přesun hmot pro armatury v objektech v od 6 do 12 m</t>
  </si>
  <si>
    <t>-840543551</t>
  </si>
  <si>
    <t>Pol122</t>
  </si>
  <si>
    <t xml:space="preserve"> 10 VK  300/500 (White RAL 9016)</t>
  </si>
  <si>
    <t>-365450231</t>
  </si>
  <si>
    <t>10 VK 300/500 (White RAL 9016)</t>
  </si>
  <si>
    <t>Pol123</t>
  </si>
  <si>
    <t>10 VK  500/500 (White RAL 9016)</t>
  </si>
  <si>
    <t>-1309406797</t>
  </si>
  <si>
    <t xml:space="preserve"> 10 VK 500/500 (White RAL 9016)</t>
  </si>
  <si>
    <t>Pol151</t>
  </si>
  <si>
    <t xml:space="preserve"> 11 VK  400/500 (White RAL 9016)</t>
  </si>
  <si>
    <t>1773732539</t>
  </si>
  <si>
    <t xml:space="preserve"> 11 VK 400/500 (White RAL 9016)</t>
  </si>
  <si>
    <t xml:space="preserve"> 11 VK  600/600 (White RAL 9016)</t>
  </si>
  <si>
    <t>-335535530</t>
  </si>
  <si>
    <t xml:space="preserve"> 11 VK 600/600 (White RAL 9016)</t>
  </si>
  <si>
    <t>Pol139</t>
  </si>
  <si>
    <t xml:space="preserve"> 21 VK  900/700 (White RAL 9016)</t>
  </si>
  <si>
    <t>2026743934</t>
  </si>
  <si>
    <t>21 VK 900/700 (White RAL 9016)</t>
  </si>
  <si>
    <t>Pol164</t>
  </si>
  <si>
    <t>Přemístění vybouraných hmot - potrubí, H od 6 do 12 m</t>
  </si>
  <si>
    <t>1738056225</t>
  </si>
  <si>
    <t>608342345</t>
  </si>
  <si>
    <t>Pol165</t>
  </si>
  <si>
    <t>Přemístění vybouraných hmot - potrubí, H od 6 do 24 m</t>
  </si>
  <si>
    <t>724323233</t>
  </si>
  <si>
    <t>-655990376</t>
  </si>
  <si>
    <t>1583556207</t>
  </si>
  <si>
    <t>Pol52</t>
  </si>
  <si>
    <t>Vypuštění a napuštění systému</t>
  </si>
  <si>
    <t>Kpl</t>
  </si>
  <si>
    <t>-868043748</t>
  </si>
  <si>
    <t>Pol166</t>
  </si>
  <si>
    <t>Přemístění vybouraných hmot - otop.těles, H od 6 do 12 m</t>
  </si>
  <si>
    <t>-406889794</t>
  </si>
  <si>
    <t>1585332303</t>
  </si>
  <si>
    <t>Pol167</t>
  </si>
  <si>
    <t>-1938331979</t>
  </si>
  <si>
    <t>965731727</t>
  </si>
  <si>
    <t>2089656457</t>
  </si>
  <si>
    <t>Pol168</t>
  </si>
  <si>
    <t>-1923498396</t>
  </si>
  <si>
    <t>Pol169</t>
  </si>
  <si>
    <t>819039662</t>
  </si>
  <si>
    <t>Pol170</t>
  </si>
  <si>
    <t>-1950941704</t>
  </si>
  <si>
    <t>Pol171</t>
  </si>
  <si>
    <t>-1738057417</t>
  </si>
  <si>
    <t>-33238866</t>
  </si>
  <si>
    <t>976310492</t>
  </si>
  <si>
    <t>268520449</t>
  </si>
  <si>
    <t>Pol172</t>
  </si>
  <si>
    <t>-443374402</t>
  </si>
  <si>
    <t>Pol173</t>
  </si>
  <si>
    <t>-592036817</t>
  </si>
  <si>
    <t>1145938272</t>
  </si>
  <si>
    <t>-444585027</t>
  </si>
  <si>
    <t>-1948889365</t>
  </si>
  <si>
    <t>-2013181169</t>
  </si>
  <si>
    <t>-182362695</t>
  </si>
  <si>
    <t>2001240892</t>
  </si>
  <si>
    <t>-980759574</t>
  </si>
  <si>
    <t>1943590451</t>
  </si>
  <si>
    <t>1850501265</t>
  </si>
  <si>
    <t>-764467235</t>
  </si>
  <si>
    <t>-1265768310</t>
  </si>
  <si>
    <t>182290682</t>
  </si>
  <si>
    <t>-1945950776</t>
  </si>
  <si>
    <t>45910961</t>
  </si>
  <si>
    <t xml:space="preserve">Y - NOUZOVÉ SVÍTIDLO LED S PIKTOGRAMEM S BATERIÍ 1h </t>
  </si>
  <si>
    <t>-1471042782</t>
  </si>
  <si>
    <t>R0006</t>
  </si>
  <si>
    <t>-61611777</t>
  </si>
  <si>
    <t>371644109</t>
  </si>
  <si>
    <t>-596231640</t>
  </si>
  <si>
    <t>-1790076901</t>
  </si>
  <si>
    <t>345000005</t>
  </si>
  <si>
    <t>-2026231160</t>
  </si>
  <si>
    <t>341000005</t>
  </si>
  <si>
    <t>-2056849474</t>
  </si>
  <si>
    <t>914528879</t>
  </si>
  <si>
    <t>-1942442558</t>
  </si>
  <si>
    <t>1380003901</t>
  </si>
  <si>
    <t>1154811094</t>
  </si>
  <si>
    <t>-1774026456</t>
  </si>
  <si>
    <t>1062880328</t>
  </si>
  <si>
    <t>1235207586</t>
  </si>
  <si>
    <t>-1590785829</t>
  </si>
  <si>
    <t>-1036165525</t>
  </si>
  <si>
    <t>-967908581</t>
  </si>
  <si>
    <t>-1762500320</t>
  </si>
  <si>
    <t>-692617176</t>
  </si>
  <si>
    <t>927147346</t>
  </si>
  <si>
    <t>-1186725122</t>
  </si>
  <si>
    <t>HZS.046</t>
  </si>
  <si>
    <t>-885949741</t>
  </si>
  <si>
    <t>HZS.047</t>
  </si>
  <si>
    <t>-1088307532</t>
  </si>
  <si>
    <t>HZS.048</t>
  </si>
  <si>
    <t>1611355489</t>
  </si>
  <si>
    <t>HZS.049</t>
  </si>
  <si>
    <t>1374027451</t>
  </si>
  <si>
    <t>HZS.050</t>
  </si>
  <si>
    <t>-205603561</t>
  </si>
  <si>
    <t>HZS.051</t>
  </si>
  <si>
    <t>-509760110</t>
  </si>
  <si>
    <t>HZS.052</t>
  </si>
  <si>
    <t>-1320838968</t>
  </si>
  <si>
    <t>HZS.053</t>
  </si>
  <si>
    <t>-1470855418</t>
  </si>
  <si>
    <t>HZS.054</t>
  </si>
  <si>
    <t>-1566672894</t>
  </si>
  <si>
    <t>132275928</t>
  </si>
  <si>
    <t>1555099343</t>
  </si>
  <si>
    <t>1422489465</t>
  </si>
  <si>
    <t>D+M Ohebná hadice D100  5m bal.zvuk.izol.</t>
  </si>
  <si>
    <t>1643381430</t>
  </si>
  <si>
    <t>D+M Ohebná hadice D100 5m bal.zvuk.izol.</t>
  </si>
  <si>
    <t>D+M  potrubí pozink DN 100/tvar. 10%</t>
  </si>
  <si>
    <t>-816935190</t>
  </si>
  <si>
    <t>D+M potrubí pozink DN 100/tvar. 10%</t>
  </si>
  <si>
    <t>Pol86</t>
  </si>
  <si>
    <t>D+M  potrubí pozink DN 125/tvar. 30%</t>
  </si>
  <si>
    <t>876810087</t>
  </si>
  <si>
    <t>D+M potrubí pozink DN 125/tvar. 30%</t>
  </si>
  <si>
    <t>805103529</t>
  </si>
  <si>
    <t>1046571906</t>
  </si>
  <si>
    <t>1147359846</t>
  </si>
  <si>
    <t>3,10</t>
  </si>
  <si>
    <t>-1731226661</t>
  </si>
  <si>
    <t>629995437</t>
  </si>
  <si>
    <t>-1956595894</t>
  </si>
  <si>
    <t>230355938</t>
  </si>
  <si>
    <t>131324348</t>
  </si>
  <si>
    <t>1451144183</t>
  </si>
  <si>
    <t>192796407</t>
  </si>
  <si>
    <t>2091282015</t>
  </si>
  <si>
    <t>-666899293</t>
  </si>
  <si>
    <t>1480920300</t>
  </si>
  <si>
    <t>646244971</t>
  </si>
  <si>
    <t>506355129</t>
  </si>
  <si>
    <t>4,85+4,01+0,94+1,00+3,25+1,18+0,97</t>
  </si>
  <si>
    <t>1189586861</t>
  </si>
  <si>
    <t>16,2*1,1 "Přepočtené koeficientem množství</t>
  </si>
  <si>
    <t>1732039904</t>
  </si>
  <si>
    <t>1474435666</t>
  </si>
  <si>
    <t>"3.01"(2,89+1,68)*2</t>
  </si>
  <si>
    <t>"3.02"(1,90+2,36)*2</t>
  </si>
  <si>
    <t>"3.03"(0,90+1,34)*2</t>
  </si>
  <si>
    <t>"3.04"(1,36+0,92)*2</t>
  </si>
  <si>
    <t>"3.05"(2,20+3,40)*2</t>
  </si>
  <si>
    <t>"3.06"(1,08+1,32)*2</t>
  </si>
  <si>
    <t>"3.07"(0,98+1,31)*2</t>
  </si>
  <si>
    <t>-1111930738</t>
  </si>
  <si>
    <t>4+5+4+4+9+5+4</t>
  </si>
  <si>
    <t>-259286348</t>
  </si>
  <si>
    <t>1+1+1+1++1</t>
  </si>
  <si>
    <t>-698482975</t>
  </si>
  <si>
    <t>1115132665</t>
  </si>
  <si>
    <t>-381691426</t>
  </si>
  <si>
    <t>689587785</t>
  </si>
  <si>
    <t>250029188</t>
  </si>
  <si>
    <t>351463820</t>
  </si>
  <si>
    <t>"3.03"(0,90+1,34)*2*1,0</t>
  </si>
  <si>
    <t>-1968996210</t>
  </si>
  <si>
    <t>-364634846</t>
  </si>
  <si>
    <t>81,96*1,15 "Přepočtené koeficientem množství</t>
  </si>
  <si>
    <t>-16471287</t>
  </si>
  <si>
    <t>2,10*5</t>
  </si>
  <si>
    <t>-2060286426</t>
  </si>
  <si>
    <t>10,5*1,05 "Přepočtené koeficientem množství</t>
  </si>
  <si>
    <t>841880582</t>
  </si>
  <si>
    <t>"3.01"2,10*4</t>
  </si>
  <si>
    <t>"3.02"2,10*5</t>
  </si>
  <si>
    <t>"3.03"2,120*4</t>
  </si>
  <si>
    <t>"3.04"2,10*4</t>
  </si>
  <si>
    <t>"3.05"2,10*9</t>
  </si>
  <si>
    <t>"3.06"2,10*4</t>
  </si>
  <si>
    <t>"3.07"2,10*5</t>
  </si>
  <si>
    <t>-75359793</t>
  </si>
  <si>
    <t>-2124447695</t>
  </si>
  <si>
    <t>-101444689</t>
  </si>
  <si>
    <t>"zárubně"(0,70+2,00*2)*0,20*4+(0,80+2,00*2)*0,20*3</t>
  </si>
  <si>
    <t>-696188328</t>
  </si>
  <si>
    <t>-1970656695</t>
  </si>
  <si>
    <t>275070619</t>
  </si>
  <si>
    <t>47,28</t>
  </si>
  <si>
    <t>-194668735</t>
  </si>
  <si>
    <t>-609455801</t>
  </si>
  <si>
    <t>1612432224</t>
  </si>
  <si>
    <t>909267788</t>
  </si>
  <si>
    <t>-1289115315</t>
  </si>
  <si>
    <t>-1219675739</t>
  </si>
  <si>
    <t>683120269</t>
  </si>
  <si>
    <t>-1534640739</t>
  </si>
  <si>
    <t>-1279185747</t>
  </si>
  <si>
    <t>08 - SO 08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</si>
  <si>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</si>
  <si>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</si>
  <si>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</si>
  <si>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</si>
  <si>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</si>
  <si>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</si>
  <si>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</si>
  <si>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</si>
  <si>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</si>
  <si>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</si>
  <si>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Kč</t>
  </si>
  <si>
    <t>1024</t>
  </si>
  <si>
    <t>-1719334590</t>
  </si>
  <si>
    <t>https://podminky.urs.cz/item/CS_URS_2023_02/013254000</t>
  </si>
  <si>
    <t>VRN3</t>
  </si>
  <si>
    <t>Zařízení staveniště</t>
  </si>
  <si>
    <t>030001000</t>
  </si>
  <si>
    <t>-305689686</t>
  </si>
  <si>
    <t>https://podminky.urs.cz/item/CS_URS_2023_02/030001000</t>
  </si>
  <si>
    <t>VRN7</t>
  </si>
  <si>
    <t>Provozní vlivy</t>
  </si>
  <si>
    <t>070001000</t>
  </si>
  <si>
    <t>567892115</t>
  </si>
  <si>
    <t>https://podminky.urs.cz/item/CS_URS_2023_02/070001000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</si>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</sst>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4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4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2/962031133" TargetMode="External"/><Relationship Id="rId21" Type="http://schemas.openxmlformats.org/officeDocument/2006/relationships/hyperlink" Target="https://podminky.urs.cz/item/CS_URS_2023_02/631362021" TargetMode="External"/><Relationship Id="rId42" Type="http://schemas.openxmlformats.org/officeDocument/2006/relationships/hyperlink" Target="https://podminky.urs.cz/item/CS_URS_2023_02/711471051" TargetMode="External"/><Relationship Id="rId47" Type="http://schemas.openxmlformats.org/officeDocument/2006/relationships/hyperlink" Target="https://podminky.urs.cz/item/CS_URS_2023_02/763164541" TargetMode="External"/><Relationship Id="rId63" Type="http://schemas.openxmlformats.org/officeDocument/2006/relationships/hyperlink" Target="https://podminky.urs.cz/item/CS_URS_2023_02/771592011" TargetMode="External"/><Relationship Id="rId68" Type="http://schemas.openxmlformats.org/officeDocument/2006/relationships/hyperlink" Target="https://podminky.urs.cz/item/CS_URS_2023_02/781474161" TargetMode="External"/><Relationship Id="rId16" Type="http://schemas.openxmlformats.org/officeDocument/2006/relationships/hyperlink" Target="https://podminky.urs.cz/item/CS_URS_2023_02/612321141" TargetMode="External"/><Relationship Id="rId11" Type="http://schemas.openxmlformats.org/officeDocument/2006/relationships/hyperlink" Target="https://podminky.urs.cz/item/CS_URS_2023_02/413232211" TargetMode="External"/><Relationship Id="rId24" Type="http://schemas.openxmlformats.org/officeDocument/2006/relationships/hyperlink" Target="https://podminky.urs.cz/item/CS_URS_2023_02/952901111" TargetMode="External"/><Relationship Id="rId32" Type="http://schemas.openxmlformats.org/officeDocument/2006/relationships/hyperlink" Target="https://podminky.urs.cz/item/CS_URS_2023_02/974031664" TargetMode="External"/><Relationship Id="rId37" Type="http://schemas.openxmlformats.org/officeDocument/2006/relationships/hyperlink" Target="https://podminky.urs.cz/item/CS_URS_2023_02/997013213" TargetMode="External"/><Relationship Id="rId40" Type="http://schemas.openxmlformats.org/officeDocument/2006/relationships/hyperlink" Target="https://podminky.urs.cz/item/CS_URS_2023_02/997013631" TargetMode="External"/><Relationship Id="rId45" Type="http://schemas.openxmlformats.org/officeDocument/2006/relationships/hyperlink" Target="https://podminky.urs.cz/item/CS_URS_2023_02/998713202" TargetMode="External"/><Relationship Id="rId53" Type="http://schemas.openxmlformats.org/officeDocument/2006/relationships/hyperlink" Target="https://podminky.urs.cz/item/CS_URS_2023_02/771111011" TargetMode="External"/><Relationship Id="rId58" Type="http://schemas.openxmlformats.org/officeDocument/2006/relationships/hyperlink" Target="https://podminky.urs.cz/item/CS_URS_2023_02/771591112" TargetMode="External"/><Relationship Id="rId66" Type="http://schemas.openxmlformats.org/officeDocument/2006/relationships/hyperlink" Target="https://podminky.urs.cz/item/CS_URS_2023_02/781121011" TargetMode="External"/><Relationship Id="rId74" Type="http://schemas.openxmlformats.org/officeDocument/2006/relationships/hyperlink" Target="https://podminky.urs.cz/item/CS_URS_2023_02/783315101" TargetMode="External"/><Relationship Id="rId5" Type="http://schemas.openxmlformats.org/officeDocument/2006/relationships/hyperlink" Target="https://podminky.urs.cz/item/CS_URS_2023_02/340271045" TargetMode="External"/><Relationship Id="rId61" Type="http://schemas.openxmlformats.org/officeDocument/2006/relationships/hyperlink" Target="https://podminky.urs.cz/item/CS_URS_2023_02/771591242" TargetMode="External"/><Relationship Id="rId19" Type="http://schemas.openxmlformats.org/officeDocument/2006/relationships/hyperlink" Target="https://podminky.urs.cz/item/CS_URS_2023_02/631311115" TargetMode="External"/><Relationship Id="rId14" Type="http://schemas.openxmlformats.org/officeDocument/2006/relationships/hyperlink" Target="https://podminky.urs.cz/item/CS_URS_2023_02/612311131" TargetMode="External"/><Relationship Id="rId22" Type="http://schemas.openxmlformats.org/officeDocument/2006/relationships/hyperlink" Target="https://podminky.urs.cz/item/CS_URS_2023_02/642942611" TargetMode="External"/><Relationship Id="rId27" Type="http://schemas.openxmlformats.org/officeDocument/2006/relationships/hyperlink" Target="https://podminky.urs.cz/item/CS_URS_2023_02/962032231" TargetMode="External"/><Relationship Id="rId30" Type="http://schemas.openxmlformats.org/officeDocument/2006/relationships/hyperlink" Target="https://podminky.urs.cz/item/CS_URS_2023_02/965081213" TargetMode="External"/><Relationship Id="rId35" Type="http://schemas.openxmlformats.org/officeDocument/2006/relationships/hyperlink" Target="https://podminky.urs.cz/item/CS_URS_2023_02/978059541" TargetMode="External"/><Relationship Id="rId43" Type="http://schemas.openxmlformats.org/officeDocument/2006/relationships/hyperlink" Target="https://podminky.urs.cz/item/CS_URS_2023_02/998711202" TargetMode="External"/><Relationship Id="rId48" Type="http://schemas.openxmlformats.org/officeDocument/2006/relationships/hyperlink" Target="https://podminky.urs.cz/item/CS_URS_2023_02/763411215" TargetMode="External"/><Relationship Id="rId56" Type="http://schemas.openxmlformats.org/officeDocument/2006/relationships/hyperlink" Target="https://podminky.urs.cz/item/CS_URS_2023_02/771573913" TargetMode="External"/><Relationship Id="rId64" Type="http://schemas.openxmlformats.org/officeDocument/2006/relationships/hyperlink" Target="https://podminky.urs.cz/item/CS_URS_2023_02/998771202" TargetMode="External"/><Relationship Id="rId69" Type="http://schemas.openxmlformats.org/officeDocument/2006/relationships/hyperlink" Target="https://podminky.urs.cz/item/CS_URS_2023_02/781492211" TargetMode="External"/><Relationship Id="rId77" Type="http://schemas.openxmlformats.org/officeDocument/2006/relationships/hyperlink" Target="https://podminky.urs.cz/item/CS_URS_2023_02/784211101" TargetMode="External"/><Relationship Id="rId8" Type="http://schemas.openxmlformats.org/officeDocument/2006/relationships/hyperlink" Target="https://podminky.urs.cz/item/CS_URS_2023_02/342291121" TargetMode="External"/><Relationship Id="rId51" Type="http://schemas.openxmlformats.org/officeDocument/2006/relationships/hyperlink" Target="https://podminky.urs.cz/item/CS_URS_2023_02/766691914" TargetMode="External"/><Relationship Id="rId72" Type="http://schemas.openxmlformats.org/officeDocument/2006/relationships/hyperlink" Target="https://podminky.urs.cz/item/CS_URS_2023_02/998781202" TargetMode="External"/><Relationship Id="rId3" Type="http://schemas.openxmlformats.org/officeDocument/2006/relationships/hyperlink" Target="https://podminky.urs.cz/item/CS_URS_2023_02/317944321" TargetMode="External"/><Relationship Id="rId12" Type="http://schemas.openxmlformats.org/officeDocument/2006/relationships/hyperlink" Target="https://podminky.urs.cz/item/CS_URS_2023_02/612131121" TargetMode="External"/><Relationship Id="rId17" Type="http://schemas.openxmlformats.org/officeDocument/2006/relationships/hyperlink" Target="https://podminky.urs.cz/item/CS_URS_2023_02/612325302" TargetMode="External"/><Relationship Id="rId25" Type="http://schemas.openxmlformats.org/officeDocument/2006/relationships/hyperlink" Target="https://podminky.urs.cz/item/CS_URS_2023_02/962031132" TargetMode="External"/><Relationship Id="rId33" Type="http://schemas.openxmlformats.org/officeDocument/2006/relationships/hyperlink" Target="https://podminky.urs.cz/item/CS_URS_2023_02/978013121" TargetMode="External"/><Relationship Id="rId38" Type="http://schemas.openxmlformats.org/officeDocument/2006/relationships/hyperlink" Target="https://podminky.urs.cz/item/CS_URS_2023_02/997013501" TargetMode="External"/><Relationship Id="rId46" Type="http://schemas.openxmlformats.org/officeDocument/2006/relationships/hyperlink" Target="https://podminky.urs.cz/item/CS_URS_2023_02/763135101" TargetMode="External"/><Relationship Id="rId59" Type="http://schemas.openxmlformats.org/officeDocument/2006/relationships/hyperlink" Target="https://podminky.urs.cz/item/CS_URS_2023_02/771591115" TargetMode="External"/><Relationship Id="rId67" Type="http://schemas.openxmlformats.org/officeDocument/2006/relationships/hyperlink" Target="https://podminky.urs.cz/item/CS_URS_2023_02/781131112" TargetMode="External"/><Relationship Id="rId20" Type="http://schemas.openxmlformats.org/officeDocument/2006/relationships/hyperlink" Target="https://podminky.urs.cz/item/CS_URS_2023_02/631319171" TargetMode="External"/><Relationship Id="rId41" Type="http://schemas.openxmlformats.org/officeDocument/2006/relationships/hyperlink" Target="https://podminky.urs.cz/item/CS_URS_2023_02/998018002" TargetMode="External"/><Relationship Id="rId54" Type="http://schemas.openxmlformats.org/officeDocument/2006/relationships/hyperlink" Target="https://podminky.urs.cz/item/CS_URS_2023_02/771121011" TargetMode="External"/><Relationship Id="rId62" Type="http://schemas.openxmlformats.org/officeDocument/2006/relationships/hyperlink" Target="https://podminky.urs.cz/item/CS_URS_2023_02/771591264" TargetMode="External"/><Relationship Id="rId70" Type="http://schemas.openxmlformats.org/officeDocument/2006/relationships/hyperlink" Target="https://podminky.urs.cz/item/CS_URS_2023_02/781495115" TargetMode="External"/><Relationship Id="rId75" Type="http://schemas.openxmlformats.org/officeDocument/2006/relationships/hyperlink" Target="https://podminky.urs.cz/item/CS_URS_2023_02/783317101" TargetMode="External"/><Relationship Id="rId1" Type="http://schemas.openxmlformats.org/officeDocument/2006/relationships/hyperlink" Target="https://podminky.urs.cz/item/CS_URS_2023_02/317142422" TargetMode="External"/><Relationship Id="rId6" Type="http://schemas.openxmlformats.org/officeDocument/2006/relationships/hyperlink" Target="https://podminky.urs.cz/item/CS_URS_2023_02/342272225" TargetMode="External"/><Relationship Id="rId15" Type="http://schemas.openxmlformats.org/officeDocument/2006/relationships/hyperlink" Target="https://podminky.urs.cz/item/CS_URS_2023_02/612321121" TargetMode="External"/><Relationship Id="rId23" Type="http://schemas.openxmlformats.org/officeDocument/2006/relationships/hyperlink" Target="https://podminky.urs.cz/item/CS_URS_2023_02/949101111" TargetMode="External"/><Relationship Id="rId28" Type="http://schemas.openxmlformats.org/officeDocument/2006/relationships/hyperlink" Target="https://podminky.urs.cz/item/CS_URS_2023_02/965042131" TargetMode="External"/><Relationship Id="rId36" Type="http://schemas.openxmlformats.org/officeDocument/2006/relationships/hyperlink" Target="https://podminky.urs.cz/item/CS_URS_2023_02/997002611" TargetMode="External"/><Relationship Id="rId49" Type="http://schemas.openxmlformats.org/officeDocument/2006/relationships/hyperlink" Target="https://podminky.urs.cz/item/CS_URS_2023_02/998763402" TargetMode="External"/><Relationship Id="rId57" Type="http://schemas.openxmlformats.org/officeDocument/2006/relationships/hyperlink" Target="https://podminky.urs.cz/item/CS_URS_2023_02/771574416" TargetMode="External"/><Relationship Id="rId10" Type="http://schemas.openxmlformats.org/officeDocument/2006/relationships/hyperlink" Target="https://podminky.urs.cz/item/CS_URS_2023_02/346272256" TargetMode="External"/><Relationship Id="rId31" Type="http://schemas.openxmlformats.org/officeDocument/2006/relationships/hyperlink" Target="https://podminky.urs.cz/item/CS_URS_2023_02/968072455" TargetMode="External"/><Relationship Id="rId44" Type="http://schemas.openxmlformats.org/officeDocument/2006/relationships/hyperlink" Target="https://podminky.urs.cz/item/CS_URS_2023_02/713121111" TargetMode="External"/><Relationship Id="rId52" Type="http://schemas.openxmlformats.org/officeDocument/2006/relationships/hyperlink" Target="https://podminky.urs.cz/item/CS_URS_2023_02/998766202" TargetMode="External"/><Relationship Id="rId60" Type="http://schemas.openxmlformats.org/officeDocument/2006/relationships/hyperlink" Target="https://podminky.urs.cz/item/CS_URS_2023_02/771591241" TargetMode="External"/><Relationship Id="rId65" Type="http://schemas.openxmlformats.org/officeDocument/2006/relationships/hyperlink" Target="https://podminky.urs.cz/item/CS_URS_2023_02/781111011" TargetMode="External"/><Relationship Id="rId73" Type="http://schemas.openxmlformats.org/officeDocument/2006/relationships/hyperlink" Target="https://podminky.urs.cz/item/CS_URS_2023_02/783314201" TargetMode="External"/><Relationship Id="rId78" Type="http://schemas.openxmlformats.org/officeDocument/2006/relationships/drawing" Target="../drawings/drawing2.xml"/><Relationship Id="rId4" Type="http://schemas.openxmlformats.org/officeDocument/2006/relationships/hyperlink" Target="https://podminky.urs.cz/item/CS_URS_2023_02/340271025" TargetMode="External"/><Relationship Id="rId9" Type="http://schemas.openxmlformats.org/officeDocument/2006/relationships/hyperlink" Target="https://podminky.urs.cz/item/CS_URS_2023_02/346244381" TargetMode="External"/><Relationship Id="rId13" Type="http://schemas.openxmlformats.org/officeDocument/2006/relationships/hyperlink" Target="https://podminky.urs.cz/item/CS_URS_2023_02/612142001" TargetMode="External"/><Relationship Id="rId18" Type="http://schemas.openxmlformats.org/officeDocument/2006/relationships/hyperlink" Target="https://podminky.urs.cz/item/CS_URS_2023_02/612325421" TargetMode="External"/><Relationship Id="rId39" Type="http://schemas.openxmlformats.org/officeDocument/2006/relationships/hyperlink" Target="https://podminky.urs.cz/item/CS_URS_2023_02/997013509" TargetMode="External"/><Relationship Id="rId34" Type="http://schemas.openxmlformats.org/officeDocument/2006/relationships/hyperlink" Target="https://podminky.urs.cz/item/CS_URS_2023_02/978013191" TargetMode="External"/><Relationship Id="rId50" Type="http://schemas.openxmlformats.org/officeDocument/2006/relationships/hyperlink" Target="https://podminky.urs.cz/item/CS_URS_2023_02/766660001" TargetMode="External"/><Relationship Id="rId55" Type="http://schemas.openxmlformats.org/officeDocument/2006/relationships/hyperlink" Target="https://podminky.urs.cz/item/CS_URS_2023_02/771151011" TargetMode="External"/><Relationship Id="rId76" Type="http://schemas.openxmlformats.org/officeDocument/2006/relationships/hyperlink" Target="https://podminky.urs.cz/item/CS_URS_2023_02/784181101" TargetMode="External"/><Relationship Id="rId7" Type="http://schemas.openxmlformats.org/officeDocument/2006/relationships/hyperlink" Target="https://podminky.urs.cz/item/CS_URS_2023_02/342291111" TargetMode="External"/><Relationship Id="rId71" Type="http://schemas.openxmlformats.org/officeDocument/2006/relationships/hyperlink" Target="https://podminky.urs.cz/item/CS_URS_2023_02/781495211" TargetMode="External"/><Relationship Id="rId2" Type="http://schemas.openxmlformats.org/officeDocument/2006/relationships/hyperlink" Target="https://podminky.urs.cz/item/CS_URS_2023_02/317234410" TargetMode="External"/><Relationship Id="rId29" Type="http://schemas.openxmlformats.org/officeDocument/2006/relationships/hyperlink" Target="https://podminky.urs.cz/item/CS_URS_2023_02/965042141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2/997013213" TargetMode="External"/><Relationship Id="rId21" Type="http://schemas.openxmlformats.org/officeDocument/2006/relationships/hyperlink" Target="https://podminky.urs.cz/item/CS_URS_2023_02/974031664" TargetMode="External"/><Relationship Id="rId34" Type="http://schemas.openxmlformats.org/officeDocument/2006/relationships/hyperlink" Target="https://podminky.urs.cz/item/CS_URS_2023_02/998713202" TargetMode="External"/><Relationship Id="rId42" Type="http://schemas.openxmlformats.org/officeDocument/2006/relationships/hyperlink" Target="https://podminky.urs.cz/item/CS_URS_2023_02/771121011" TargetMode="External"/><Relationship Id="rId47" Type="http://schemas.openxmlformats.org/officeDocument/2006/relationships/hyperlink" Target="https://podminky.urs.cz/item/CS_URS_2023_02/771591115" TargetMode="External"/><Relationship Id="rId50" Type="http://schemas.openxmlformats.org/officeDocument/2006/relationships/hyperlink" Target="https://podminky.urs.cz/item/CS_URS_2023_02/771591264" TargetMode="External"/><Relationship Id="rId55" Type="http://schemas.openxmlformats.org/officeDocument/2006/relationships/hyperlink" Target="https://podminky.urs.cz/item/CS_URS_2023_02/781131112" TargetMode="External"/><Relationship Id="rId63" Type="http://schemas.openxmlformats.org/officeDocument/2006/relationships/hyperlink" Target="https://podminky.urs.cz/item/CS_URS_2023_02/783317101" TargetMode="External"/><Relationship Id="rId7" Type="http://schemas.openxmlformats.org/officeDocument/2006/relationships/hyperlink" Target="https://podminky.urs.cz/item/CS_URS_2023_02/612142001" TargetMode="External"/><Relationship Id="rId2" Type="http://schemas.openxmlformats.org/officeDocument/2006/relationships/hyperlink" Target="https://podminky.urs.cz/item/CS_URS_2023_02/317944321" TargetMode="External"/><Relationship Id="rId16" Type="http://schemas.openxmlformats.org/officeDocument/2006/relationships/hyperlink" Target="https://podminky.urs.cz/item/CS_URS_2023_02/952901111" TargetMode="External"/><Relationship Id="rId29" Type="http://schemas.openxmlformats.org/officeDocument/2006/relationships/hyperlink" Target="https://podminky.urs.cz/item/CS_URS_2023_02/997013631" TargetMode="External"/><Relationship Id="rId11" Type="http://schemas.openxmlformats.org/officeDocument/2006/relationships/hyperlink" Target="https://podminky.urs.cz/item/CS_URS_2023_02/631311115" TargetMode="External"/><Relationship Id="rId24" Type="http://schemas.openxmlformats.org/officeDocument/2006/relationships/hyperlink" Target="https://podminky.urs.cz/item/CS_URS_2023_02/978059541" TargetMode="External"/><Relationship Id="rId32" Type="http://schemas.openxmlformats.org/officeDocument/2006/relationships/hyperlink" Target="https://podminky.urs.cz/item/CS_URS_2023_02/998711202" TargetMode="External"/><Relationship Id="rId37" Type="http://schemas.openxmlformats.org/officeDocument/2006/relationships/hyperlink" Target="https://podminky.urs.cz/item/CS_URS_2023_02/998763402" TargetMode="External"/><Relationship Id="rId40" Type="http://schemas.openxmlformats.org/officeDocument/2006/relationships/hyperlink" Target="https://podminky.urs.cz/item/CS_URS_2023_02/998766202" TargetMode="External"/><Relationship Id="rId45" Type="http://schemas.openxmlformats.org/officeDocument/2006/relationships/hyperlink" Target="https://podminky.urs.cz/item/CS_URS_2023_02/771574416" TargetMode="External"/><Relationship Id="rId53" Type="http://schemas.openxmlformats.org/officeDocument/2006/relationships/hyperlink" Target="https://podminky.urs.cz/item/CS_URS_2023_02/781111011" TargetMode="External"/><Relationship Id="rId58" Type="http://schemas.openxmlformats.org/officeDocument/2006/relationships/hyperlink" Target="https://podminky.urs.cz/item/CS_URS_2023_02/781495115" TargetMode="External"/><Relationship Id="rId66" Type="http://schemas.openxmlformats.org/officeDocument/2006/relationships/drawing" Target="../drawings/drawing3.xml"/><Relationship Id="rId5" Type="http://schemas.openxmlformats.org/officeDocument/2006/relationships/hyperlink" Target="https://podminky.urs.cz/item/CS_URS_2023_02/413232211" TargetMode="External"/><Relationship Id="rId61" Type="http://schemas.openxmlformats.org/officeDocument/2006/relationships/hyperlink" Target="https://podminky.urs.cz/item/CS_URS_2023_02/783314201" TargetMode="External"/><Relationship Id="rId19" Type="http://schemas.openxmlformats.org/officeDocument/2006/relationships/hyperlink" Target="https://podminky.urs.cz/item/CS_URS_2023_02/965081213" TargetMode="External"/><Relationship Id="rId14" Type="http://schemas.openxmlformats.org/officeDocument/2006/relationships/hyperlink" Target="https://podminky.urs.cz/item/CS_URS_2023_02/642942611" TargetMode="External"/><Relationship Id="rId22" Type="http://schemas.openxmlformats.org/officeDocument/2006/relationships/hyperlink" Target="https://podminky.urs.cz/item/CS_URS_2023_02/978013121" TargetMode="External"/><Relationship Id="rId27" Type="http://schemas.openxmlformats.org/officeDocument/2006/relationships/hyperlink" Target="https://podminky.urs.cz/item/CS_URS_2023_02/997013501" TargetMode="External"/><Relationship Id="rId30" Type="http://schemas.openxmlformats.org/officeDocument/2006/relationships/hyperlink" Target="https://podminky.urs.cz/item/CS_URS_2023_02/998018002" TargetMode="External"/><Relationship Id="rId35" Type="http://schemas.openxmlformats.org/officeDocument/2006/relationships/hyperlink" Target="https://podminky.urs.cz/item/CS_URS_2023_02/763135101" TargetMode="External"/><Relationship Id="rId43" Type="http://schemas.openxmlformats.org/officeDocument/2006/relationships/hyperlink" Target="https://podminky.urs.cz/item/CS_URS_2023_02/771151011" TargetMode="External"/><Relationship Id="rId48" Type="http://schemas.openxmlformats.org/officeDocument/2006/relationships/hyperlink" Target="https://podminky.urs.cz/item/CS_URS_2023_02/771591241" TargetMode="External"/><Relationship Id="rId56" Type="http://schemas.openxmlformats.org/officeDocument/2006/relationships/hyperlink" Target="https://podminky.urs.cz/item/CS_URS_2023_02/781474161" TargetMode="External"/><Relationship Id="rId64" Type="http://schemas.openxmlformats.org/officeDocument/2006/relationships/hyperlink" Target="https://podminky.urs.cz/item/CS_URS_2023_02/784181101" TargetMode="External"/><Relationship Id="rId8" Type="http://schemas.openxmlformats.org/officeDocument/2006/relationships/hyperlink" Target="https://podminky.urs.cz/item/CS_URS_2023_02/612311131" TargetMode="External"/><Relationship Id="rId51" Type="http://schemas.openxmlformats.org/officeDocument/2006/relationships/hyperlink" Target="https://podminky.urs.cz/item/CS_URS_2023_02/771592011" TargetMode="External"/><Relationship Id="rId3" Type="http://schemas.openxmlformats.org/officeDocument/2006/relationships/hyperlink" Target="https://podminky.urs.cz/item/CS_URS_2023_02/346244381" TargetMode="External"/><Relationship Id="rId12" Type="http://schemas.openxmlformats.org/officeDocument/2006/relationships/hyperlink" Target="https://podminky.urs.cz/item/CS_URS_2023_02/631319171" TargetMode="External"/><Relationship Id="rId17" Type="http://schemas.openxmlformats.org/officeDocument/2006/relationships/hyperlink" Target="https://podminky.urs.cz/item/CS_URS_2023_02/965042131" TargetMode="External"/><Relationship Id="rId25" Type="http://schemas.openxmlformats.org/officeDocument/2006/relationships/hyperlink" Target="https://podminky.urs.cz/item/CS_URS_2023_02/997002611" TargetMode="External"/><Relationship Id="rId33" Type="http://schemas.openxmlformats.org/officeDocument/2006/relationships/hyperlink" Target="https://podminky.urs.cz/item/CS_URS_2023_02/713121111" TargetMode="External"/><Relationship Id="rId38" Type="http://schemas.openxmlformats.org/officeDocument/2006/relationships/hyperlink" Target="https://podminky.urs.cz/item/CS_URS_2023_02/766660001" TargetMode="External"/><Relationship Id="rId46" Type="http://schemas.openxmlformats.org/officeDocument/2006/relationships/hyperlink" Target="https://podminky.urs.cz/item/CS_URS_2023_02/771591112" TargetMode="External"/><Relationship Id="rId59" Type="http://schemas.openxmlformats.org/officeDocument/2006/relationships/hyperlink" Target="https://podminky.urs.cz/item/CS_URS_2023_02/781495211" TargetMode="External"/><Relationship Id="rId20" Type="http://schemas.openxmlformats.org/officeDocument/2006/relationships/hyperlink" Target="https://podminky.urs.cz/item/CS_URS_2023_02/968072455" TargetMode="External"/><Relationship Id="rId41" Type="http://schemas.openxmlformats.org/officeDocument/2006/relationships/hyperlink" Target="https://podminky.urs.cz/item/CS_URS_2023_02/771111011" TargetMode="External"/><Relationship Id="rId54" Type="http://schemas.openxmlformats.org/officeDocument/2006/relationships/hyperlink" Target="https://podminky.urs.cz/item/CS_URS_2023_02/781121011" TargetMode="External"/><Relationship Id="rId62" Type="http://schemas.openxmlformats.org/officeDocument/2006/relationships/hyperlink" Target="https://podminky.urs.cz/item/CS_URS_2023_02/783315101" TargetMode="External"/><Relationship Id="rId1" Type="http://schemas.openxmlformats.org/officeDocument/2006/relationships/hyperlink" Target="https://podminky.urs.cz/item/CS_URS_2023_02/317142422" TargetMode="External"/><Relationship Id="rId6" Type="http://schemas.openxmlformats.org/officeDocument/2006/relationships/hyperlink" Target="https://podminky.urs.cz/item/CS_URS_2023_02/612131121" TargetMode="External"/><Relationship Id="rId15" Type="http://schemas.openxmlformats.org/officeDocument/2006/relationships/hyperlink" Target="https://podminky.urs.cz/item/CS_URS_2023_02/949101111" TargetMode="External"/><Relationship Id="rId23" Type="http://schemas.openxmlformats.org/officeDocument/2006/relationships/hyperlink" Target="https://podminky.urs.cz/item/CS_URS_2023_02/978013191" TargetMode="External"/><Relationship Id="rId28" Type="http://schemas.openxmlformats.org/officeDocument/2006/relationships/hyperlink" Target="https://podminky.urs.cz/item/CS_URS_2023_02/997013509" TargetMode="External"/><Relationship Id="rId36" Type="http://schemas.openxmlformats.org/officeDocument/2006/relationships/hyperlink" Target="https://podminky.urs.cz/item/CS_URS_2023_02/763164541" TargetMode="External"/><Relationship Id="rId49" Type="http://schemas.openxmlformats.org/officeDocument/2006/relationships/hyperlink" Target="https://podminky.urs.cz/item/CS_URS_2023_02/771591242" TargetMode="External"/><Relationship Id="rId57" Type="http://schemas.openxmlformats.org/officeDocument/2006/relationships/hyperlink" Target="https://podminky.urs.cz/item/CS_URS_2023_02/781492211" TargetMode="External"/><Relationship Id="rId10" Type="http://schemas.openxmlformats.org/officeDocument/2006/relationships/hyperlink" Target="https://podminky.urs.cz/item/CS_URS_2023_02/612325421" TargetMode="External"/><Relationship Id="rId31" Type="http://schemas.openxmlformats.org/officeDocument/2006/relationships/hyperlink" Target="https://podminky.urs.cz/item/CS_URS_2023_02/711471051" TargetMode="External"/><Relationship Id="rId44" Type="http://schemas.openxmlformats.org/officeDocument/2006/relationships/hyperlink" Target="https://podminky.urs.cz/item/CS_URS_2023_02/771573913" TargetMode="External"/><Relationship Id="rId52" Type="http://schemas.openxmlformats.org/officeDocument/2006/relationships/hyperlink" Target="https://podminky.urs.cz/item/CS_URS_2023_02/998771202" TargetMode="External"/><Relationship Id="rId60" Type="http://schemas.openxmlformats.org/officeDocument/2006/relationships/hyperlink" Target="https://podminky.urs.cz/item/CS_URS_2023_02/998781202" TargetMode="External"/><Relationship Id="rId65" Type="http://schemas.openxmlformats.org/officeDocument/2006/relationships/hyperlink" Target="https://podminky.urs.cz/item/CS_URS_2023_02/784211101" TargetMode="External"/><Relationship Id="rId4" Type="http://schemas.openxmlformats.org/officeDocument/2006/relationships/hyperlink" Target="https://podminky.urs.cz/item/CS_URS_2023_02/346272256" TargetMode="External"/><Relationship Id="rId9" Type="http://schemas.openxmlformats.org/officeDocument/2006/relationships/hyperlink" Target="https://podminky.urs.cz/item/CS_URS_2023_02/612321121" TargetMode="External"/><Relationship Id="rId13" Type="http://schemas.openxmlformats.org/officeDocument/2006/relationships/hyperlink" Target="https://podminky.urs.cz/item/CS_URS_2023_02/631362021" TargetMode="External"/><Relationship Id="rId18" Type="http://schemas.openxmlformats.org/officeDocument/2006/relationships/hyperlink" Target="https://podminky.urs.cz/item/CS_URS_2023_02/965042141" TargetMode="External"/><Relationship Id="rId39" Type="http://schemas.openxmlformats.org/officeDocument/2006/relationships/hyperlink" Target="https://podminky.urs.cz/item/CS_URS_2023_02/76669191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3_02/070001000" TargetMode="External"/><Relationship Id="rId2" Type="http://schemas.openxmlformats.org/officeDocument/2006/relationships/hyperlink" Target="https://podminky.urs.cz/item/CS_URS_2023_02/030001000" TargetMode="External"/><Relationship Id="rId1" Type="http://schemas.openxmlformats.org/officeDocument/2006/relationships/hyperlink" Target="https://podminky.urs.cz/item/CS_URS_2023_02/013254000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" customHeight="1"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S2" s="19" t="s">
        <v>6</v>
      </c>
      <c r="BT2" s="19" t="s">
        <v>7</v>
      </c>
    </row>
    <row r="3" spans="1:74" s="1" customFormat="1" ht="6.9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6</v>
      </c>
    </row>
    <row r="5" spans="1:74" s="1" customFormat="1" ht="12" customHeight="1">
      <c r="B5" s="23"/>
      <c r="C5" s="24"/>
      <c r="D5" s="28" t="s">
        <v>12</v>
      </c>
      <c r="E5" s="24"/>
      <c r="F5" s="24"/>
      <c r="G5" s="24"/>
      <c r="H5" s="24"/>
      <c r="I5" s="24"/>
      <c r="J5" s="24"/>
      <c r="K5" s="329" t="s">
        <v>13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24"/>
      <c r="AQ5" s="24"/>
      <c r="AR5" s="22"/>
      <c r="BE5" s="326" t="s">
        <v>14</v>
      </c>
      <c r="BS5" s="19" t="s">
        <v>6</v>
      </c>
    </row>
    <row r="6" spans="1:74" s="1" customFormat="1" ht="36.9" customHeight="1">
      <c r="B6" s="23"/>
      <c r="C6" s="24"/>
      <c r="D6" s="30" t="s">
        <v>15</v>
      </c>
      <c r="E6" s="24"/>
      <c r="F6" s="24"/>
      <c r="G6" s="24"/>
      <c r="H6" s="24"/>
      <c r="I6" s="24"/>
      <c r="J6" s="24"/>
      <c r="K6" s="331" t="s">
        <v>16</v>
      </c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24"/>
      <c r="AQ6" s="24"/>
      <c r="AR6" s="22"/>
      <c r="BE6" s="327"/>
      <c r="BS6" s="19" t="s">
        <v>6</v>
      </c>
    </row>
    <row r="7" spans="1:74" s="1" customFormat="1" ht="12" customHeight="1">
      <c r="B7" s="23"/>
      <c r="C7" s="24"/>
      <c r="D7" s="31" t="s">
        <v>17</v>
      </c>
      <c r="E7" s="24"/>
      <c r="F7" s="24"/>
      <c r="G7" s="24"/>
      <c r="H7" s="24"/>
      <c r="I7" s="24"/>
      <c r="J7" s="24"/>
      <c r="K7" s="29" t="s">
        <v>18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19</v>
      </c>
      <c r="AL7" s="24"/>
      <c r="AM7" s="24"/>
      <c r="AN7" s="29" t="s">
        <v>18</v>
      </c>
      <c r="AO7" s="24"/>
      <c r="AP7" s="24"/>
      <c r="AQ7" s="24"/>
      <c r="AR7" s="22"/>
      <c r="BE7" s="327"/>
      <c r="BS7" s="19" t="s">
        <v>6</v>
      </c>
    </row>
    <row r="8" spans="1:74" s="1" customFormat="1" ht="12" customHeight="1">
      <c r="B8" s="23"/>
      <c r="C8" s="24"/>
      <c r="D8" s="31" t="s">
        <v>20</v>
      </c>
      <c r="E8" s="24"/>
      <c r="F8" s="24"/>
      <c r="G8" s="24"/>
      <c r="H8" s="24"/>
      <c r="I8" s="24"/>
      <c r="J8" s="24"/>
      <c r="K8" s="29" t="s">
        <v>21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22</v>
      </c>
      <c r="AL8" s="24"/>
      <c r="AM8" s="24"/>
      <c r="AN8" s="32" t="s">
        <v>23</v>
      </c>
      <c r="AO8" s="24"/>
      <c r="AP8" s="24"/>
      <c r="AQ8" s="24"/>
      <c r="AR8" s="22"/>
      <c r="BE8" s="327"/>
      <c r="BS8" s="19" t="s">
        <v>6</v>
      </c>
    </row>
    <row r="9" spans="1:74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27"/>
      <c r="BS9" s="19" t="s">
        <v>6</v>
      </c>
    </row>
    <row r="10" spans="1:74" s="1" customFormat="1" ht="12" customHeight="1">
      <c r="B10" s="23"/>
      <c r="C10" s="24"/>
      <c r="D10" s="31" t="s">
        <v>24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25</v>
      </c>
      <c r="AL10" s="24"/>
      <c r="AM10" s="24"/>
      <c r="AN10" s="29" t="s">
        <v>18</v>
      </c>
      <c r="AO10" s="24"/>
      <c r="AP10" s="24"/>
      <c r="AQ10" s="24"/>
      <c r="AR10" s="22"/>
      <c r="BE10" s="327"/>
      <c r="BS10" s="19" t="s">
        <v>6</v>
      </c>
    </row>
    <row r="11" spans="1:74" s="1" customFormat="1" ht="18.45" customHeight="1">
      <c r="B11" s="23"/>
      <c r="C11" s="24"/>
      <c r="D11" s="24"/>
      <c r="E11" s="29" t="s">
        <v>21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26</v>
      </c>
      <c r="AL11" s="24"/>
      <c r="AM11" s="24"/>
      <c r="AN11" s="29" t="s">
        <v>18</v>
      </c>
      <c r="AO11" s="24"/>
      <c r="AP11" s="24"/>
      <c r="AQ11" s="24"/>
      <c r="AR11" s="22"/>
      <c r="BE11" s="327"/>
      <c r="BS11" s="19" t="s">
        <v>6</v>
      </c>
    </row>
    <row r="12" spans="1:74" s="1" customFormat="1" ht="6.9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27"/>
      <c r="BS12" s="19" t="s">
        <v>6</v>
      </c>
    </row>
    <row r="13" spans="1:74" s="1" customFormat="1" ht="12" customHeight="1">
      <c r="B13" s="23"/>
      <c r="C13" s="24"/>
      <c r="D13" s="31" t="s">
        <v>27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25</v>
      </c>
      <c r="AL13" s="24"/>
      <c r="AM13" s="24"/>
      <c r="AN13" s="33" t="s">
        <v>28</v>
      </c>
      <c r="AO13" s="24"/>
      <c r="AP13" s="24"/>
      <c r="AQ13" s="24"/>
      <c r="AR13" s="22"/>
      <c r="BE13" s="327"/>
      <c r="BS13" s="19" t="s">
        <v>6</v>
      </c>
    </row>
    <row r="14" spans="1:74" ht="13.2">
      <c r="B14" s="23"/>
      <c r="C14" s="24"/>
      <c r="D14" s="24"/>
      <c r="E14" s="332" t="s">
        <v>28</v>
      </c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1" t="s">
        <v>26</v>
      </c>
      <c r="AL14" s="24"/>
      <c r="AM14" s="24"/>
      <c r="AN14" s="33" t="s">
        <v>28</v>
      </c>
      <c r="AO14" s="24"/>
      <c r="AP14" s="24"/>
      <c r="AQ14" s="24"/>
      <c r="AR14" s="22"/>
      <c r="BE14" s="327"/>
      <c r="BS14" s="19" t="s">
        <v>6</v>
      </c>
    </row>
    <row r="15" spans="1:74" s="1" customFormat="1" ht="6.9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27"/>
      <c r="BS15" s="19" t="s">
        <v>4</v>
      </c>
    </row>
    <row r="16" spans="1:74" s="1" customFormat="1" ht="12" customHeight="1">
      <c r="B16" s="23"/>
      <c r="C16" s="24"/>
      <c r="D16" s="31" t="s">
        <v>29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25</v>
      </c>
      <c r="AL16" s="24"/>
      <c r="AM16" s="24"/>
      <c r="AN16" s="29" t="s">
        <v>18</v>
      </c>
      <c r="AO16" s="24"/>
      <c r="AP16" s="24"/>
      <c r="AQ16" s="24"/>
      <c r="AR16" s="22"/>
      <c r="BE16" s="327"/>
      <c r="BS16" s="19" t="s">
        <v>4</v>
      </c>
    </row>
    <row r="17" spans="1:71" s="1" customFormat="1" ht="18.45" customHeight="1">
      <c r="B17" s="23"/>
      <c r="C17" s="24"/>
      <c r="D17" s="24"/>
      <c r="E17" s="29" t="s">
        <v>21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26</v>
      </c>
      <c r="AL17" s="24"/>
      <c r="AM17" s="24"/>
      <c r="AN17" s="29" t="s">
        <v>18</v>
      </c>
      <c r="AO17" s="24"/>
      <c r="AP17" s="24"/>
      <c r="AQ17" s="24"/>
      <c r="AR17" s="22"/>
      <c r="BE17" s="327"/>
      <c r="BS17" s="19" t="s">
        <v>30</v>
      </c>
    </row>
    <row r="18" spans="1:71" s="1" customFormat="1" ht="6.9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27"/>
      <c r="BS18" s="19" t="s">
        <v>6</v>
      </c>
    </row>
    <row r="19" spans="1:71" s="1" customFormat="1" ht="12" customHeight="1">
      <c r="B19" s="23"/>
      <c r="C19" s="24"/>
      <c r="D19" s="31" t="s">
        <v>31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25</v>
      </c>
      <c r="AL19" s="24"/>
      <c r="AM19" s="24"/>
      <c r="AN19" s="29" t="s">
        <v>18</v>
      </c>
      <c r="AO19" s="24"/>
      <c r="AP19" s="24"/>
      <c r="AQ19" s="24"/>
      <c r="AR19" s="22"/>
      <c r="BE19" s="327"/>
      <c r="BS19" s="19" t="s">
        <v>6</v>
      </c>
    </row>
    <row r="20" spans="1:71" s="1" customFormat="1" ht="18.45" customHeight="1">
      <c r="B20" s="23"/>
      <c r="C20" s="24"/>
      <c r="D20" s="24"/>
      <c r="E20" s="29" t="s">
        <v>21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26</v>
      </c>
      <c r="AL20" s="24"/>
      <c r="AM20" s="24"/>
      <c r="AN20" s="29" t="s">
        <v>18</v>
      </c>
      <c r="AO20" s="24"/>
      <c r="AP20" s="24"/>
      <c r="AQ20" s="24"/>
      <c r="AR20" s="22"/>
      <c r="BE20" s="327"/>
      <c r="BS20" s="19" t="s">
        <v>30</v>
      </c>
    </row>
    <row r="21" spans="1:71" s="1" customFormat="1" ht="6.9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27"/>
    </row>
    <row r="22" spans="1:71" s="1" customFormat="1" ht="12" customHeight="1">
      <c r="B22" s="23"/>
      <c r="C22" s="24"/>
      <c r="D22" s="31" t="s">
        <v>32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27"/>
    </row>
    <row r="23" spans="1:71" s="1" customFormat="1" ht="47.25" customHeight="1">
      <c r="B23" s="23"/>
      <c r="C23" s="24"/>
      <c r="D23" s="24"/>
      <c r="E23" s="334" t="s">
        <v>33</v>
      </c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24"/>
      <c r="AP23" s="24"/>
      <c r="AQ23" s="24"/>
      <c r="AR23" s="22"/>
      <c r="BE23" s="327"/>
    </row>
    <row r="24" spans="1:71" s="1" customFormat="1" ht="6.9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27"/>
    </row>
    <row r="25" spans="1:71" s="1" customFormat="1" ht="6.9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27"/>
    </row>
    <row r="26" spans="1:71" s="2" customFormat="1" ht="25.95" customHeight="1">
      <c r="A26" s="36"/>
      <c r="B26" s="37"/>
      <c r="C26" s="38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35">
        <f>ROUND(AG54,2)</f>
        <v>0</v>
      </c>
      <c r="AL26" s="336"/>
      <c r="AM26" s="336"/>
      <c r="AN26" s="336"/>
      <c r="AO26" s="336"/>
      <c r="AP26" s="38"/>
      <c r="AQ26" s="38"/>
      <c r="AR26" s="41"/>
      <c r="BE26" s="327"/>
    </row>
    <row r="27" spans="1:71" s="2" customFormat="1" ht="6.9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27"/>
    </row>
    <row r="28" spans="1:71" s="2" customFormat="1" ht="13.2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37" t="s">
        <v>35</v>
      </c>
      <c r="M28" s="337"/>
      <c r="N28" s="337"/>
      <c r="O28" s="337"/>
      <c r="P28" s="337"/>
      <c r="Q28" s="38"/>
      <c r="R28" s="38"/>
      <c r="S28" s="38"/>
      <c r="T28" s="38"/>
      <c r="U28" s="38"/>
      <c r="V28" s="38"/>
      <c r="W28" s="337" t="s">
        <v>36</v>
      </c>
      <c r="X28" s="337"/>
      <c r="Y28" s="337"/>
      <c r="Z28" s="337"/>
      <c r="AA28" s="337"/>
      <c r="AB28" s="337"/>
      <c r="AC28" s="337"/>
      <c r="AD28" s="337"/>
      <c r="AE28" s="337"/>
      <c r="AF28" s="38"/>
      <c r="AG28" s="38"/>
      <c r="AH28" s="38"/>
      <c r="AI28" s="38"/>
      <c r="AJ28" s="38"/>
      <c r="AK28" s="337" t="s">
        <v>37</v>
      </c>
      <c r="AL28" s="337"/>
      <c r="AM28" s="337"/>
      <c r="AN28" s="337"/>
      <c r="AO28" s="337"/>
      <c r="AP28" s="38"/>
      <c r="AQ28" s="38"/>
      <c r="AR28" s="41"/>
      <c r="BE28" s="327"/>
    </row>
    <row r="29" spans="1:71" s="3" customFormat="1" ht="14.4" customHeight="1">
      <c r="B29" s="42"/>
      <c r="C29" s="43"/>
      <c r="D29" s="31" t="s">
        <v>38</v>
      </c>
      <c r="E29" s="43"/>
      <c r="F29" s="31" t="s">
        <v>39</v>
      </c>
      <c r="G29" s="43"/>
      <c r="H29" s="43"/>
      <c r="I29" s="43"/>
      <c r="J29" s="43"/>
      <c r="K29" s="43"/>
      <c r="L29" s="340">
        <v>0.21</v>
      </c>
      <c r="M29" s="339"/>
      <c r="N29" s="339"/>
      <c r="O29" s="339"/>
      <c r="P29" s="339"/>
      <c r="Q29" s="43"/>
      <c r="R29" s="43"/>
      <c r="S29" s="43"/>
      <c r="T29" s="43"/>
      <c r="U29" s="43"/>
      <c r="V29" s="43"/>
      <c r="W29" s="338">
        <f>ROUND(AZ54, 2)</f>
        <v>0</v>
      </c>
      <c r="X29" s="339"/>
      <c r="Y29" s="339"/>
      <c r="Z29" s="339"/>
      <c r="AA29" s="339"/>
      <c r="AB29" s="339"/>
      <c r="AC29" s="339"/>
      <c r="AD29" s="339"/>
      <c r="AE29" s="339"/>
      <c r="AF29" s="43"/>
      <c r="AG29" s="43"/>
      <c r="AH29" s="43"/>
      <c r="AI29" s="43"/>
      <c r="AJ29" s="43"/>
      <c r="AK29" s="338">
        <f>ROUND(AV54, 2)</f>
        <v>0</v>
      </c>
      <c r="AL29" s="339"/>
      <c r="AM29" s="339"/>
      <c r="AN29" s="339"/>
      <c r="AO29" s="339"/>
      <c r="AP29" s="43"/>
      <c r="AQ29" s="43"/>
      <c r="AR29" s="44"/>
      <c r="BE29" s="328"/>
    </row>
    <row r="30" spans="1:71" s="3" customFormat="1" ht="14.4" customHeight="1">
      <c r="B30" s="42"/>
      <c r="C30" s="43"/>
      <c r="D30" s="43"/>
      <c r="E30" s="43"/>
      <c r="F30" s="31" t="s">
        <v>40</v>
      </c>
      <c r="G30" s="43"/>
      <c r="H30" s="43"/>
      <c r="I30" s="43"/>
      <c r="J30" s="43"/>
      <c r="K30" s="43"/>
      <c r="L30" s="340">
        <v>0.15</v>
      </c>
      <c r="M30" s="339"/>
      <c r="N30" s="339"/>
      <c r="O30" s="339"/>
      <c r="P30" s="339"/>
      <c r="Q30" s="43"/>
      <c r="R30" s="43"/>
      <c r="S30" s="43"/>
      <c r="T30" s="43"/>
      <c r="U30" s="43"/>
      <c r="V30" s="43"/>
      <c r="W30" s="338">
        <f>ROUND(BA54, 2)</f>
        <v>0</v>
      </c>
      <c r="X30" s="339"/>
      <c r="Y30" s="339"/>
      <c r="Z30" s="339"/>
      <c r="AA30" s="339"/>
      <c r="AB30" s="339"/>
      <c r="AC30" s="339"/>
      <c r="AD30" s="339"/>
      <c r="AE30" s="339"/>
      <c r="AF30" s="43"/>
      <c r="AG30" s="43"/>
      <c r="AH30" s="43"/>
      <c r="AI30" s="43"/>
      <c r="AJ30" s="43"/>
      <c r="AK30" s="338">
        <f>ROUND(AW54, 2)</f>
        <v>0</v>
      </c>
      <c r="AL30" s="339"/>
      <c r="AM30" s="339"/>
      <c r="AN30" s="339"/>
      <c r="AO30" s="339"/>
      <c r="AP30" s="43"/>
      <c r="AQ30" s="43"/>
      <c r="AR30" s="44"/>
      <c r="BE30" s="328"/>
    </row>
    <row r="31" spans="1:71" s="3" customFormat="1" ht="14.4" hidden="1" customHeight="1">
      <c r="B31" s="42"/>
      <c r="C31" s="43"/>
      <c r="D31" s="43"/>
      <c r="E31" s="43"/>
      <c r="F31" s="31" t="s">
        <v>41</v>
      </c>
      <c r="G31" s="43"/>
      <c r="H31" s="43"/>
      <c r="I31" s="43"/>
      <c r="J31" s="43"/>
      <c r="K31" s="43"/>
      <c r="L31" s="340">
        <v>0.21</v>
      </c>
      <c r="M31" s="339"/>
      <c r="N31" s="339"/>
      <c r="O31" s="339"/>
      <c r="P31" s="339"/>
      <c r="Q31" s="43"/>
      <c r="R31" s="43"/>
      <c r="S31" s="43"/>
      <c r="T31" s="43"/>
      <c r="U31" s="43"/>
      <c r="V31" s="43"/>
      <c r="W31" s="338">
        <f>ROUND(BB54, 2)</f>
        <v>0</v>
      </c>
      <c r="X31" s="339"/>
      <c r="Y31" s="339"/>
      <c r="Z31" s="339"/>
      <c r="AA31" s="339"/>
      <c r="AB31" s="339"/>
      <c r="AC31" s="339"/>
      <c r="AD31" s="339"/>
      <c r="AE31" s="339"/>
      <c r="AF31" s="43"/>
      <c r="AG31" s="43"/>
      <c r="AH31" s="43"/>
      <c r="AI31" s="43"/>
      <c r="AJ31" s="43"/>
      <c r="AK31" s="338">
        <v>0</v>
      </c>
      <c r="AL31" s="339"/>
      <c r="AM31" s="339"/>
      <c r="AN31" s="339"/>
      <c r="AO31" s="339"/>
      <c r="AP31" s="43"/>
      <c r="AQ31" s="43"/>
      <c r="AR31" s="44"/>
      <c r="BE31" s="328"/>
    </row>
    <row r="32" spans="1:71" s="3" customFormat="1" ht="14.4" hidden="1" customHeight="1">
      <c r="B32" s="42"/>
      <c r="C32" s="43"/>
      <c r="D32" s="43"/>
      <c r="E32" s="43"/>
      <c r="F32" s="31" t="s">
        <v>42</v>
      </c>
      <c r="G32" s="43"/>
      <c r="H32" s="43"/>
      <c r="I32" s="43"/>
      <c r="J32" s="43"/>
      <c r="K32" s="43"/>
      <c r="L32" s="340">
        <v>0.15</v>
      </c>
      <c r="M32" s="339"/>
      <c r="N32" s="339"/>
      <c r="O32" s="339"/>
      <c r="P32" s="339"/>
      <c r="Q32" s="43"/>
      <c r="R32" s="43"/>
      <c r="S32" s="43"/>
      <c r="T32" s="43"/>
      <c r="U32" s="43"/>
      <c r="V32" s="43"/>
      <c r="W32" s="338">
        <f>ROUND(BC54, 2)</f>
        <v>0</v>
      </c>
      <c r="X32" s="339"/>
      <c r="Y32" s="339"/>
      <c r="Z32" s="339"/>
      <c r="AA32" s="339"/>
      <c r="AB32" s="339"/>
      <c r="AC32" s="339"/>
      <c r="AD32" s="339"/>
      <c r="AE32" s="339"/>
      <c r="AF32" s="43"/>
      <c r="AG32" s="43"/>
      <c r="AH32" s="43"/>
      <c r="AI32" s="43"/>
      <c r="AJ32" s="43"/>
      <c r="AK32" s="338">
        <v>0</v>
      </c>
      <c r="AL32" s="339"/>
      <c r="AM32" s="339"/>
      <c r="AN32" s="339"/>
      <c r="AO32" s="339"/>
      <c r="AP32" s="43"/>
      <c r="AQ32" s="43"/>
      <c r="AR32" s="44"/>
      <c r="BE32" s="328"/>
    </row>
    <row r="33" spans="1:57" s="3" customFormat="1" ht="14.4" hidden="1" customHeight="1">
      <c r="B33" s="42"/>
      <c r="C33" s="43"/>
      <c r="D33" s="43"/>
      <c r="E33" s="43"/>
      <c r="F33" s="31" t="s">
        <v>43</v>
      </c>
      <c r="G33" s="43"/>
      <c r="H33" s="43"/>
      <c r="I33" s="43"/>
      <c r="J33" s="43"/>
      <c r="K33" s="43"/>
      <c r="L33" s="340">
        <v>0</v>
      </c>
      <c r="M33" s="339"/>
      <c r="N33" s="339"/>
      <c r="O33" s="339"/>
      <c r="P33" s="339"/>
      <c r="Q33" s="43"/>
      <c r="R33" s="43"/>
      <c r="S33" s="43"/>
      <c r="T33" s="43"/>
      <c r="U33" s="43"/>
      <c r="V33" s="43"/>
      <c r="W33" s="338">
        <f>ROUND(BD54, 2)</f>
        <v>0</v>
      </c>
      <c r="X33" s="339"/>
      <c r="Y33" s="339"/>
      <c r="Z33" s="339"/>
      <c r="AA33" s="339"/>
      <c r="AB33" s="339"/>
      <c r="AC33" s="339"/>
      <c r="AD33" s="339"/>
      <c r="AE33" s="339"/>
      <c r="AF33" s="43"/>
      <c r="AG33" s="43"/>
      <c r="AH33" s="43"/>
      <c r="AI33" s="43"/>
      <c r="AJ33" s="43"/>
      <c r="AK33" s="338">
        <v>0</v>
      </c>
      <c r="AL33" s="339"/>
      <c r="AM33" s="339"/>
      <c r="AN33" s="339"/>
      <c r="AO33" s="339"/>
      <c r="AP33" s="43"/>
      <c r="AQ33" s="43"/>
      <c r="AR33" s="44"/>
    </row>
    <row r="34" spans="1:57" s="2" customFormat="1" ht="6.9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5" customHeight="1">
      <c r="A35" s="36"/>
      <c r="B35" s="37"/>
      <c r="C35" s="45"/>
      <c r="D35" s="46" t="s">
        <v>44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45</v>
      </c>
      <c r="U35" s="47"/>
      <c r="V35" s="47"/>
      <c r="W35" s="47"/>
      <c r="X35" s="341" t="s">
        <v>46</v>
      </c>
      <c r="Y35" s="342"/>
      <c r="Z35" s="342"/>
      <c r="AA35" s="342"/>
      <c r="AB35" s="342"/>
      <c r="AC35" s="47"/>
      <c r="AD35" s="47"/>
      <c r="AE35" s="47"/>
      <c r="AF35" s="47"/>
      <c r="AG35" s="47"/>
      <c r="AH35" s="47"/>
      <c r="AI35" s="47"/>
      <c r="AJ35" s="47"/>
      <c r="AK35" s="343">
        <f>SUM(AK26:AK33)</f>
        <v>0</v>
      </c>
      <c r="AL35" s="342"/>
      <c r="AM35" s="342"/>
      <c r="AN35" s="342"/>
      <c r="AO35" s="344"/>
      <c r="AP35" s="45"/>
      <c r="AQ35" s="45"/>
      <c r="AR35" s="41"/>
      <c r="BE35" s="36"/>
    </row>
    <row r="36" spans="1:57" s="2" customFormat="1" ht="6.9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" customHeight="1">
      <c r="A42" s="36"/>
      <c r="B42" s="37"/>
      <c r="C42" s="25" t="s">
        <v>47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12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11223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" customHeight="1">
      <c r="B45" s="56"/>
      <c r="C45" s="57" t="s">
        <v>15</v>
      </c>
      <c r="D45" s="58"/>
      <c r="E45" s="58"/>
      <c r="F45" s="58"/>
      <c r="G45" s="58"/>
      <c r="H45" s="58"/>
      <c r="I45" s="58"/>
      <c r="J45" s="58"/>
      <c r="K45" s="58"/>
      <c r="L45" s="345" t="str">
        <f>K6</f>
        <v>11223 Plzeň, ZU, Jungmannova - rekonstrukce sociálního zázemí</v>
      </c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58"/>
      <c r="AQ45" s="58"/>
      <c r="AR45" s="59"/>
    </row>
    <row r="46" spans="1:57" s="2" customFormat="1" ht="6.9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20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 xml:space="preserve"> 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22</v>
      </c>
      <c r="AJ47" s="38"/>
      <c r="AK47" s="38"/>
      <c r="AL47" s="38"/>
      <c r="AM47" s="347" t="str">
        <f>IF(AN8= "","",AN8)</f>
        <v>26. 9. 2023</v>
      </c>
      <c r="AN47" s="347"/>
      <c r="AO47" s="38"/>
      <c r="AP47" s="38"/>
      <c r="AQ47" s="38"/>
      <c r="AR47" s="41"/>
      <c r="BE47" s="36"/>
    </row>
    <row r="48" spans="1:57" s="2" customFormat="1" ht="6.9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15" customHeight="1">
      <c r="A49" s="36"/>
      <c r="B49" s="37"/>
      <c r="C49" s="31" t="s">
        <v>24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 xml:space="preserve"> 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29</v>
      </c>
      <c r="AJ49" s="38"/>
      <c r="AK49" s="38"/>
      <c r="AL49" s="38"/>
      <c r="AM49" s="348" t="str">
        <f>IF(E17="","",E17)</f>
        <v xml:space="preserve"> </v>
      </c>
      <c r="AN49" s="349"/>
      <c r="AO49" s="349"/>
      <c r="AP49" s="349"/>
      <c r="AQ49" s="38"/>
      <c r="AR49" s="41"/>
      <c r="AS49" s="350" t="s">
        <v>48</v>
      </c>
      <c r="AT49" s="351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15" customHeight="1">
      <c r="A50" s="36"/>
      <c r="B50" s="37"/>
      <c r="C50" s="31" t="s">
        <v>27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31</v>
      </c>
      <c r="AJ50" s="38"/>
      <c r="AK50" s="38"/>
      <c r="AL50" s="38"/>
      <c r="AM50" s="348" t="str">
        <f>IF(E20="","",E20)</f>
        <v xml:space="preserve"> </v>
      </c>
      <c r="AN50" s="349"/>
      <c r="AO50" s="349"/>
      <c r="AP50" s="349"/>
      <c r="AQ50" s="38"/>
      <c r="AR50" s="41"/>
      <c r="AS50" s="352"/>
      <c r="AT50" s="353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8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54"/>
      <c r="AT51" s="355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56" t="s">
        <v>49</v>
      </c>
      <c r="D52" s="357"/>
      <c r="E52" s="357"/>
      <c r="F52" s="357"/>
      <c r="G52" s="357"/>
      <c r="H52" s="68"/>
      <c r="I52" s="358" t="s">
        <v>50</v>
      </c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9" t="s">
        <v>51</v>
      </c>
      <c r="AH52" s="357"/>
      <c r="AI52" s="357"/>
      <c r="AJ52" s="357"/>
      <c r="AK52" s="357"/>
      <c r="AL52" s="357"/>
      <c r="AM52" s="357"/>
      <c r="AN52" s="358" t="s">
        <v>52</v>
      </c>
      <c r="AO52" s="357"/>
      <c r="AP52" s="357"/>
      <c r="AQ52" s="69" t="s">
        <v>53</v>
      </c>
      <c r="AR52" s="41"/>
      <c r="AS52" s="70" t="s">
        <v>54</v>
      </c>
      <c r="AT52" s="71" t="s">
        <v>55</v>
      </c>
      <c r="AU52" s="71" t="s">
        <v>56</v>
      </c>
      <c r="AV52" s="71" t="s">
        <v>57</v>
      </c>
      <c r="AW52" s="71" t="s">
        <v>58</v>
      </c>
      <c r="AX52" s="71" t="s">
        <v>59</v>
      </c>
      <c r="AY52" s="71" t="s">
        <v>60</v>
      </c>
      <c r="AZ52" s="71" t="s">
        <v>61</v>
      </c>
      <c r="BA52" s="71" t="s">
        <v>62</v>
      </c>
      <c r="BB52" s="71" t="s">
        <v>63</v>
      </c>
      <c r="BC52" s="71" t="s">
        <v>64</v>
      </c>
      <c r="BD52" s="72" t="s">
        <v>65</v>
      </c>
      <c r="BE52" s="36"/>
    </row>
    <row r="53" spans="1:91" s="2" customFormat="1" ht="10.8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" customHeight="1">
      <c r="B54" s="76"/>
      <c r="C54" s="77" t="s">
        <v>66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63">
        <f>ROUND(SUM(AG55:AG57),2)</f>
        <v>0</v>
      </c>
      <c r="AH54" s="363"/>
      <c r="AI54" s="363"/>
      <c r="AJ54" s="363"/>
      <c r="AK54" s="363"/>
      <c r="AL54" s="363"/>
      <c r="AM54" s="363"/>
      <c r="AN54" s="364">
        <f>SUM(AG54,AT54)</f>
        <v>0</v>
      </c>
      <c r="AO54" s="364"/>
      <c r="AP54" s="364"/>
      <c r="AQ54" s="80" t="s">
        <v>18</v>
      </c>
      <c r="AR54" s="81"/>
      <c r="AS54" s="82">
        <f>ROUND(SUM(AS55:AS57),2)</f>
        <v>0</v>
      </c>
      <c r="AT54" s="83">
        <f>ROUND(SUM(AV54:AW54),2)</f>
        <v>0</v>
      </c>
      <c r="AU54" s="84">
        <f>ROUND(SUM(AU55:AU57),5)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ROUND(SUM(AZ55:AZ57),2)</f>
        <v>0</v>
      </c>
      <c r="BA54" s="83">
        <f>ROUND(SUM(BA55:BA57),2)</f>
        <v>0</v>
      </c>
      <c r="BB54" s="83">
        <f>ROUND(SUM(BB55:BB57),2)</f>
        <v>0</v>
      </c>
      <c r="BC54" s="83">
        <f>ROUND(SUM(BC55:BC57),2)</f>
        <v>0</v>
      </c>
      <c r="BD54" s="85">
        <f>ROUND(SUM(BD55:BD57),2)</f>
        <v>0</v>
      </c>
      <c r="BS54" s="86" t="s">
        <v>67</v>
      </c>
      <c r="BT54" s="86" t="s">
        <v>68</v>
      </c>
      <c r="BU54" s="87" t="s">
        <v>69</v>
      </c>
      <c r="BV54" s="86" t="s">
        <v>70</v>
      </c>
      <c r="BW54" s="86" t="s">
        <v>5</v>
      </c>
      <c r="BX54" s="86" t="s">
        <v>71</v>
      </c>
      <c r="CL54" s="86" t="s">
        <v>18</v>
      </c>
    </row>
    <row r="55" spans="1:91" s="7" customFormat="1" ht="16.5" customHeight="1">
      <c r="A55" s="88" t="s">
        <v>72</v>
      </c>
      <c r="B55" s="89"/>
      <c r="C55" s="90"/>
      <c r="D55" s="362" t="s">
        <v>73</v>
      </c>
      <c r="E55" s="362"/>
      <c r="F55" s="362"/>
      <c r="G55" s="362"/>
      <c r="H55" s="362"/>
      <c r="I55" s="91"/>
      <c r="J55" s="362" t="s">
        <v>74</v>
      </c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0">
        <f>'01 - SO 01 WC 1. NP - WC 1'!J30</f>
        <v>0</v>
      </c>
      <c r="AH55" s="361"/>
      <c r="AI55" s="361"/>
      <c r="AJ55" s="361"/>
      <c r="AK55" s="361"/>
      <c r="AL55" s="361"/>
      <c r="AM55" s="361"/>
      <c r="AN55" s="360">
        <f>SUM(AG55,AT55)</f>
        <v>0</v>
      </c>
      <c r="AO55" s="361"/>
      <c r="AP55" s="361"/>
      <c r="AQ55" s="92" t="s">
        <v>75</v>
      </c>
      <c r="AR55" s="93"/>
      <c r="AS55" s="94">
        <v>0</v>
      </c>
      <c r="AT55" s="95">
        <f>ROUND(SUM(AV55:AW55),2)</f>
        <v>0</v>
      </c>
      <c r="AU55" s="96">
        <f>'01 - SO 01 WC 1. NP - WC 1'!P101</f>
        <v>0</v>
      </c>
      <c r="AV55" s="95">
        <f>'01 - SO 01 WC 1. NP - WC 1'!J33</f>
        <v>0</v>
      </c>
      <c r="AW55" s="95">
        <f>'01 - SO 01 WC 1. NP - WC 1'!J34</f>
        <v>0</v>
      </c>
      <c r="AX55" s="95">
        <f>'01 - SO 01 WC 1. NP - WC 1'!J35</f>
        <v>0</v>
      </c>
      <c r="AY55" s="95">
        <f>'01 - SO 01 WC 1. NP - WC 1'!J36</f>
        <v>0</v>
      </c>
      <c r="AZ55" s="95">
        <f>'01 - SO 01 WC 1. NP - WC 1'!F33</f>
        <v>0</v>
      </c>
      <c r="BA55" s="95">
        <f>'01 - SO 01 WC 1. NP - WC 1'!F34</f>
        <v>0</v>
      </c>
      <c r="BB55" s="95">
        <f>'01 - SO 01 WC 1. NP - WC 1'!F35</f>
        <v>0</v>
      </c>
      <c r="BC55" s="95">
        <f>'01 - SO 01 WC 1. NP - WC 1'!F36</f>
        <v>0</v>
      </c>
      <c r="BD55" s="97">
        <f>'01 - SO 01 WC 1. NP - WC 1'!F37</f>
        <v>0</v>
      </c>
      <c r="BT55" s="98" t="s">
        <v>76</v>
      </c>
      <c r="BV55" s="98" t="s">
        <v>70</v>
      </c>
      <c r="BW55" s="98" t="s">
        <v>77</v>
      </c>
      <c r="BX55" s="98" t="s">
        <v>5</v>
      </c>
      <c r="CL55" s="98" t="s">
        <v>18</v>
      </c>
      <c r="CM55" s="98" t="s">
        <v>78</v>
      </c>
    </row>
    <row r="56" spans="1:91" s="7" customFormat="1" ht="16.5" customHeight="1">
      <c r="A56" s="88" t="s">
        <v>72</v>
      </c>
      <c r="B56" s="89"/>
      <c r="C56" s="90"/>
      <c r="D56" s="362" t="s">
        <v>79</v>
      </c>
      <c r="E56" s="362"/>
      <c r="F56" s="362"/>
      <c r="G56" s="362"/>
      <c r="H56" s="362"/>
      <c r="I56" s="91"/>
      <c r="J56" s="362" t="s">
        <v>80</v>
      </c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0">
        <f>'06 - SO 06 3.NP WC 2 - WC 2'!J30</f>
        <v>0</v>
      </c>
      <c r="AH56" s="361"/>
      <c r="AI56" s="361"/>
      <c r="AJ56" s="361"/>
      <c r="AK56" s="361"/>
      <c r="AL56" s="361"/>
      <c r="AM56" s="361"/>
      <c r="AN56" s="360">
        <f>SUM(AG56,AT56)</f>
        <v>0</v>
      </c>
      <c r="AO56" s="361"/>
      <c r="AP56" s="361"/>
      <c r="AQ56" s="92" t="s">
        <v>75</v>
      </c>
      <c r="AR56" s="93"/>
      <c r="AS56" s="94">
        <v>0</v>
      </c>
      <c r="AT56" s="95">
        <f>ROUND(SUM(AV56:AW56),2)</f>
        <v>0</v>
      </c>
      <c r="AU56" s="96">
        <f>'06 - SO 06 3.NP WC 2 - WC 2'!P100</f>
        <v>0</v>
      </c>
      <c r="AV56" s="95">
        <f>'06 - SO 06 3.NP WC 2 - WC 2'!J33</f>
        <v>0</v>
      </c>
      <c r="AW56" s="95">
        <f>'06 - SO 06 3.NP WC 2 - WC 2'!J34</f>
        <v>0</v>
      </c>
      <c r="AX56" s="95">
        <f>'06 - SO 06 3.NP WC 2 - WC 2'!J35</f>
        <v>0</v>
      </c>
      <c r="AY56" s="95">
        <f>'06 - SO 06 3.NP WC 2 - WC 2'!J36</f>
        <v>0</v>
      </c>
      <c r="AZ56" s="95">
        <f>'06 - SO 06 3.NP WC 2 - WC 2'!F33</f>
        <v>0</v>
      </c>
      <c r="BA56" s="95">
        <f>'06 - SO 06 3.NP WC 2 - WC 2'!F34</f>
        <v>0</v>
      </c>
      <c r="BB56" s="95">
        <f>'06 - SO 06 3.NP WC 2 - WC 2'!F35</f>
        <v>0</v>
      </c>
      <c r="BC56" s="95">
        <f>'06 - SO 06 3.NP WC 2 - WC 2'!F36</f>
        <v>0</v>
      </c>
      <c r="BD56" s="97">
        <f>'06 - SO 06 3.NP WC 2 - WC 2'!F37</f>
        <v>0</v>
      </c>
      <c r="BT56" s="98" t="s">
        <v>76</v>
      </c>
      <c r="BV56" s="98" t="s">
        <v>70</v>
      </c>
      <c r="BW56" s="98" t="s">
        <v>81</v>
      </c>
      <c r="BX56" s="98" t="s">
        <v>5</v>
      </c>
      <c r="CL56" s="98" t="s">
        <v>18</v>
      </c>
      <c r="CM56" s="98" t="s">
        <v>78</v>
      </c>
    </row>
    <row r="57" spans="1:91" s="7" customFormat="1" ht="16.5" customHeight="1">
      <c r="A57" s="88" t="s">
        <v>72</v>
      </c>
      <c r="B57" s="89"/>
      <c r="C57" s="90"/>
      <c r="D57" s="362" t="s">
        <v>82</v>
      </c>
      <c r="E57" s="362"/>
      <c r="F57" s="362"/>
      <c r="G57" s="362"/>
      <c r="H57" s="362"/>
      <c r="I57" s="91"/>
      <c r="J57" s="362" t="s">
        <v>83</v>
      </c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0">
        <f>'08 - SO 08 Vedlejší a ost...'!J30</f>
        <v>0</v>
      </c>
      <c r="AH57" s="361"/>
      <c r="AI57" s="361"/>
      <c r="AJ57" s="361"/>
      <c r="AK57" s="361"/>
      <c r="AL57" s="361"/>
      <c r="AM57" s="361"/>
      <c r="AN57" s="360">
        <f>SUM(AG57,AT57)</f>
        <v>0</v>
      </c>
      <c r="AO57" s="361"/>
      <c r="AP57" s="361"/>
      <c r="AQ57" s="92" t="s">
        <v>75</v>
      </c>
      <c r="AR57" s="93"/>
      <c r="AS57" s="99">
        <v>0</v>
      </c>
      <c r="AT57" s="100">
        <f>ROUND(SUM(AV57:AW57),2)</f>
        <v>0</v>
      </c>
      <c r="AU57" s="101">
        <f>'08 - SO 08 Vedlejší a ost...'!P83</f>
        <v>0</v>
      </c>
      <c r="AV57" s="100">
        <f>'08 - SO 08 Vedlejší a ost...'!J33</f>
        <v>0</v>
      </c>
      <c r="AW57" s="100">
        <f>'08 - SO 08 Vedlejší a ost...'!J34</f>
        <v>0</v>
      </c>
      <c r="AX57" s="100">
        <f>'08 - SO 08 Vedlejší a ost...'!J35</f>
        <v>0</v>
      </c>
      <c r="AY57" s="100">
        <f>'08 - SO 08 Vedlejší a ost...'!J36</f>
        <v>0</v>
      </c>
      <c r="AZ57" s="100">
        <f>'08 - SO 08 Vedlejší a ost...'!F33</f>
        <v>0</v>
      </c>
      <c r="BA57" s="100">
        <f>'08 - SO 08 Vedlejší a ost...'!F34</f>
        <v>0</v>
      </c>
      <c r="BB57" s="100">
        <f>'08 - SO 08 Vedlejší a ost...'!F35</f>
        <v>0</v>
      </c>
      <c r="BC57" s="100">
        <f>'08 - SO 08 Vedlejší a ost...'!F36</f>
        <v>0</v>
      </c>
      <c r="BD57" s="102">
        <f>'08 - SO 08 Vedlejší a ost...'!F37</f>
        <v>0</v>
      </c>
      <c r="BT57" s="98" t="s">
        <v>76</v>
      </c>
      <c r="BV57" s="98" t="s">
        <v>70</v>
      </c>
      <c r="BW57" s="98" t="s">
        <v>84</v>
      </c>
      <c r="BX57" s="98" t="s">
        <v>5</v>
      </c>
      <c r="CL57" s="98" t="s">
        <v>18</v>
      </c>
      <c r="CM57" s="98" t="s">
        <v>78</v>
      </c>
    </row>
    <row r="58" spans="1:91" s="2" customFormat="1" ht="30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4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  <row r="59" spans="1:91" s="2" customFormat="1" ht="6.9" customHeight="1">
      <c r="A59" s="36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4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</sheetData>
  <sheetProtection algorithmName="SHA-512" hashValue="GI6K8sxnfHOEp6EDqGtdWKMYZhvZMtQkMB5Nj4ZsrZASJhz6h2KOHsRKt81gh42SBuQ+mUC17Gk47dWK7vSedg==" saltValue="AzJ7JlCjHyTRnvMXJS9Ll0NjuYNAv6x6gKtBdnX0WZOc7VXblOILhcgVS3f8z4zmjbNIQeK8plwHuVZZ1vhSXQ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 - SO 01 WC 1. NP - WC 1'!C2" display="/" xr:uid="{00000000-0004-0000-0000-000000000000}"/>
    <hyperlink ref="A56" location="'06 - SO 06 3.NP WC 2 - WC 2'!C2" display="/" xr:uid="{00000000-0004-0000-0000-000001000000}"/>
    <hyperlink ref="A57" location="'08 - SO 08 Vedlejší a ost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754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9" t="s">
        <v>77</v>
      </c>
    </row>
    <row r="3" spans="1:46" s="1" customFormat="1" ht="6.9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78</v>
      </c>
    </row>
    <row r="4" spans="1:46" s="1" customFormat="1" ht="24.9" customHeight="1">
      <c r="B4" s="22"/>
      <c r="D4" s="105" t="s">
        <v>85</v>
      </c>
      <c r="L4" s="22"/>
      <c r="M4" s="106" t="s">
        <v>10</v>
      </c>
      <c r="AT4" s="19" t="s">
        <v>4</v>
      </c>
    </row>
    <row r="5" spans="1:46" s="1" customFormat="1" ht="6.9" customHeight="1">
      <c r="B5" s="22"/>
      <c r="L5" s="22"/>
    </row>
    <row r="6" spans="1:46" s="1" customFormat="1" ht="12" customHeight="1">
      <c r="B6" s="22"/>
      <c r="D6" s="107" t="s">
        <v>15</v>
      </c>
      <c r="L6" s="22"/>
    </row>
    <row r="7" spans="1:46" s="1" customFormat="1" ht="16.5" customHeight="1">
      <c r="B7" s="22"/>
      <c r="E7" s="366" t="str">
        <f>'Rekapitulace stavby'!K6</f>
        <v>11223 Plzeň, ZU, Jungmannova - rekonstrukce sociálního zázemí</v>
      </c>
      <c r="F7" s="367"/>
      <c r="G7" s="367"/>
      <c r="H7" s="367"/>
      <c r="L7" s="22"/>
    </row>
    <row r="8" spans="1:46" s="2" customFormat="1" ht="12" customHeight="1">
      <c r="A8" s="36"/>
      <c r="B8" s="41"/>
      <c r="C8" s="36"/>
      <c r="D8" s="107" t="s">
        <v>86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68" t="s">
        <v>87</v>
      </c>
      <c r="F9" s="369"/>
      <c r="G9" s="369"/>
      <c r="H9" s="369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0.199999999999999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17</v>
      </c>
      <c r="E11" s="36"/>
      <c r="F11" s="109" t="s">
        <v>18</v>
      </c>
      <c r="G11" s="36"/>
      <c r="H11" s="36"/>
      <c r="I11" s="107" t="s">
        <v>19</v>
      </c>
      <c r="J11" s="109" t="s">
        <v>18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20</v>
      </c>
      <c r="E12" s="36"/>
      <c r="F12" s="109" t="s">
        <v>21</v>
      </c>
      <c r="G12" s="36"/>
      <c r="H12" s="36"/>
      <c r="I12" s="107" t="s">
        <v>22</v>
      </c>
      <c r="J12" s="110" t="str">
        <f>'Rekapitulace stavby'!AN8</f>
        <v>26. 9. 2023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8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18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21</v>
      </c>
      <c r="F15" s="36"/>
      <c r="G15" s="36"/>
      <c r="H15" s="36"/>
      <c r="I15" s="107" t="s">
        <v>26</v>
      </c>
      <c r="J15" s="109" t="s">
        <v>18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27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0" t="str">
        <f>'Rekapitulace stavby'!E14</f>
        <v>Vyplň údaj</v>
      </c>
      <c r="F18" s="371"/>
      <c r="G18" s="371"/>
      <c r="H18" s="371"/>
      <c r="I18" s="107" t="s">
        <v>26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29</v>
      </c>
      <c r="E20" s="36"/>
      <c r="F20" s="36"/>
      <c r="G20" s="36"/>
      <c r="H20" s="36"/>
      <c r="I20" s="107" t="s">
        <v>25</v>
      </c>
      <c r="J20" s="109" t="s">
        <v>18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21</v>
      </c>
      <c r="F21" s="36"/>
      <c r="G21" s="36"/>
      <c r="H21" s="36"/>
      <c r="I21" s="107" t="s">
        <v>26</v>
      </c>
      <c r="J21" s="109" t="s">
        <v>18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31</v>
      </c>
      <c r="E23" s="36"/>
      <c r="F23" s="36"/>
      <c r="G23" s="36"/>
      <c r="H23" s="36"/>
      <c r="I23" s="107" t="s">
        <v>25</v>
      </c>
      <c r="J23" s="109" t="s">
        <v>18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21</v>
      </c>
      <c r="F24" s="36"/>
      <c r="G24" s="36"/>
      <c r="H24" s="36"/>
      <c r="I24" s="107" t="s">
        <v>26</v>
      </c>
      <c r="J24" s="109" t="s">
        <v>18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32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72" t="s">
        <v>18</v>
      </c>
      <c r="F27" s="372"/>
      <c r="G27" s="372"/>
      <c r="H27" s="372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34</v>
      </c>
      <c r="E30" s="36"/>
      <c r="F30" s="36"/>
      <c r="G30" s="36"/>
      <c r="H30" s="36"/>
      <c r="I30" s="36"/>
      <c r="J30" s="116">
        <f>ROUND(J101,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" customHeight="1">
      <c r="A32" s="36"/>
      <c r="B32" s="41"/>
      <c r="C32" s="36"/>
      <c r="D32" s="36"/>
      <c r="E32" s="36"/>
      <c r="F32" s="117" t="s">
        <v>36</v>
      </c>
      <c r="G32" s="36"/>
      <c r="H32" s="36"/>
      <c r="I32" s="117" t="s">
        <v>35</v>
      </c>
      <c r="J32" s="117" t="s">
        <v>37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" customHeight="1">
      <c r="A33" s="36"/>
      <c r="B33" s="41"/>
      <c r="C33" s="36"/>
      <c r="D33" s="118" t="s">
        <v>38</v>
      </c>
      <c r="E33" s="107" t="s">
        <v>39</v>
      </c>
      <c r="F33" s="119">
        <f>ROUND((SUM(BE101:BE753)),  2)</f>
        <v>0</v>
      </c>
      <c r="G33" s="36"/>
      <c r="H33" s="36"/>
      <c r="I33" s="120">
        <v>0.21</v>
      </c>
      <c r="J33" s="119">
        <f>ROUND(((SUM(BE101:BE753))*I33),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" customHeight="1">
      <c r="A34" s="36"/>
      <c r="B34" s="41"/>
      <c r="C34" s="36"/>
      <c r="D34" s="36"/>
      <c r="E34" s="107" t="s">
        <v>40</v>
      </c>
      <c r="F34" s="119">
        <f>ROUND((SUM(BF101:BF753)),  2)</f>
        <v>0</v>
      </c>
      <c r="G34" s="36"/>
      <c r="H34" s="36"/>
      <c r="I34" s="120">
        <v>0.15</v>
      </c>
      <c r="J34" s="119">
        <f>ROUND(((SUM(BF101:BF753))*I34),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" hidden="1" customHeight="1">
      <c r="A35" s="36"/>
      <c r="B35" s="41"/>
      <c r="C35" s="36"/>
      <c r="D35" s="36"/>
      <c r="E35" s="107" t="s">
        <v>41</v>
      </c>
      <c r="F35" s="119">
        <f>ROUND((SUM(BG101:BG753)),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" hidden="1" customHeight="1">
      <c r="A36" s="36"/>
      <c r="B36" s="41"/>
      <c r="C36" s="36"/>
      <c r="D36" s="36"/>
      <c r="E36" s="107" t="s">
        <v>42</v>
      </c>
      <c r="F36" s="119">
        <f>ROUND((SUM(BH101:BH753)),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" hidden="1" customHeight="1">
      <c r="A37" s="36"/>
      <c r="B37" s="41"/>
      <c r="C37" s="36"/>
      <c r="D37" s="36"/>
      <c r="E37" s="107" t="s">
        <v>43</v>
      </c>
      <c r="F37" s="119">
        <f>ROUND((SUM(BI101:BI753)),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44</v>
      </c>
      <c r="E39" s="123"/>
      <c r="F39" s="123"/>
      <c r="G39" s="124" t="s">
        <v>45</v>
      </c>
      <c r="H39" s="125" t="s">
        <v>46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" customHeight="1">
      <c r="A45" s="36"/>
      <c r="B45" s="37"/>
      <c r="C45" s="25" t="s">
        <v>88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15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3" t="str">
        <f>E7</f>
        <v>11223 Plzeň, ZU, Jungmannova - rekonstrukce sociálního zázemí</v>
      </c>
      <c r="F48" s="374"/>
      <c r="G48" s="374"/>
      <c r="H48" s="374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45" t="str">
        <f>E9</f>
        <v>01 - SO 01 WC 1. NP - WC 1</v>
      </c>
      <c r="F50" s="375"/>
      <c r="G50" s="375"/>
      <c r="H50" s="375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20</v>
      </c>
      <c r="D52" s="38"/>
      <c r="E52" s="38"/>
      <c r="F52" s="29" t="str">
        <f>F12</f>
        <v xml:space="preserve"> </v>
      </c>
      <c r="G52" s="38"/>
      <c r="H52" s="38"/>
      <c r="I52" s="31" t="s">
        <v>22</v>
      </c>
      <c r="J52" s="61" t="str">
        <f>IF(J12="","",J12)</f>
        <v>26. 9. 2023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15" customHeight="1">
      <c r="A54" s="36"/>
      <c r="B54" s="37"/>
      <c r="C54" s="31" t="s">
        <v>24</v>
      </c>
      <c r="D54" s="38"/>
      <c r="E54" s="38"/>
      <c r="F54" s="29" t="str">
        <f>E15</f>
        <v xml:space="preserve"> </v>
      </c>
      <c r="G54" s="38"/>
      <c r="H54" s="38"/>
      <c r="I54" s="31" t="s">
        <v>29</v>
      </c>
      <c r="J54" s="34" t="str">
        <f>E21</f>
        <v xml:space="preserve">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15" customHeight="1">
      <c r="A55" s="36"/>
      <c r="B55" s="37"/>
      <c r="C55" s="31" t="s">
        <v>27</v>
      </c>
      <c r="D55" s="38"/>
      <c r="E55" s="38"/>
      <c r="F55" s="29" t="str">
        <f>IF(E18="","",E18)</f>
        <v>Vyplň údaj</v>
      </c>
      <c r="G55" s="38"/>
      <c r="H55" s="38"/>
      <c r="I55" s="31" t="s">
        <v>31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89</v>
      </c>
      <c r="D57" s="133"/>
      <c r="E57" s="133"/>
      <c r="F57" s="133"/>
      <c r="G57" s="133"/>
      <c r="H57" s="133"/>
      <c r="I57" s="133"/>
      <c r="J57" s="134" t="s">
        <v>90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8" customHeight="1">
      <c r="A59" s="36"/>
      <c r="B59" s="37"/>
      <c r="C59" s="135" t="s">
        <v>66</v>
      </c>
      <c r="D59" s="38"/>
      <c r="E59" s="38"/>
      <c r="F59" s="38"/>
      <c r="G59" s="38"/>
      <c r="H59" s="38"/>
      <c r="I59" s="38"/>
      <c r="J59" s="79">
        <f>J101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91</v>
      </c>
    </row>
    <row r="60" spans="1:47" s="9" customFormat="1" ht="24.9" customHeight="1">
      <c r="B60" s="136"/>
      <c r="C60" s="137"/>
      <c r="D60" s="138" t="s">
        <v>92</v>
      </c>
      <c r="E60" s="139"/>
      <c r="F60" s="139"/>
      <c r="G60" s="139"/>
      <c r="H60" s="139"/>
      <c r="I60" s="139"/>
      <c r="J60" s="140">
        <f>J102</f>
        <v>0</v>
      </c>
      <c r="K60" s="137"/>
      <c r="L60" s="141"/>
    </row>
    <row r="61" spans="1:47" s="10" customFormat="1" ht="19.95" customHeight="1">
      <c r="B61" s="142"/>
      <c r="C61" s="143"/>
      <c r="D61" s="144" t="s">
        <v>93</v>
      </c>
      <c r="E61" s="145"/>
      <c r="F61" s="145"/>
      <c r="G61" s="145"/>
      <c r="H61" s="145"/>
      <c r="I61" s="145"/>
      <c r="J61" s="146">
        <f>J103</f>
        <v>0</v>
      </c>
      <c r="K61" s="143"/>
      <c r="L61" s="147"/>
    </row>
    <row r="62" spans="1:47" s="10" customFormat="1" ht="19.95" customHeight="1">
      <c r="B62" s="142"/>
      <c r="C62" s="143"/>
      <c r="D62" s="144" t="s">
        <v>94</v>
      </c>
      <c r="E62" s="145"/>
      <c r="F62" s="145"/>
      <c r="G62" s="145"/>
      <c r="H62" s="145"/>
      <c r="I62" s="145"/>
      <c r="J62" s="146">
        <f>J144</f>
        <v>0</v>
      </c>
      <c r="K62" s="143"/>
      <c r="L62" s="147"/>
    </row>
    <row r="63" spans="1:47" s="10" customFormat="1" ht="19.95" customHeight="1">
      <c r="B63" s="142"/>
      <c r="C63" s="143"/>
      <c r="D63" s="144" t="s">
        <v>95</v>
      </c>
      <c r="E63" s="145"/>
      <c r="F63" s="145"/>
      <c r="G63" s="145"/>
      <c r="H63" s="145"/>
      <c r="I63" s="145"/>
      <c r="J63" s="146">
        <f>J149</f>
        <v>0</v>
      </c>
      <c r="K63" s="143"/>
      <c r="L63" s="147"/>
    </row>
    <row r="64" spans="1:47" s="10" customFormat="1" ht="19.95" customHeight="1">
      <c r="B64" s="142"/>
      <c r="C64" s="143"/>
      <c r="D64" s="144" t="s">
        <v>96</v>
      </c>
      <c r="E64" s="145"/>
      <c r="F64" s="145"/>
      <c r="G64" s="145"/>
      <c r="H64" s="145"/>
      <c r="I64" s="145"/>
      <c r="J64" s="146">
        <f>J216</f>
        <v>0</v>
      </c>
      <c r="K64" s="143"/>
      <c r="L64" s="147"/>
    </row>
    <row r="65" spans="2:12" s="10" customFormat="1" ht="19.95" customHeight="1">
      <c r="B65" s="142"/>
      <c r="C65" s="143"/>
      <c r="D65" s="144" t="s">
        <v>97</v>
      </c>
      <c r="E65" s="145"/>
      <c r="F65" s="145"/>
      <c r="G65" s="145"/>
      <c r="H65" s="145"/>
      <c r="I65" s="145"/>
      <c r="J65" s="146">
        <f>J282</f>
        <v>0</v>
      </c>
      <c r="K65" s="143"/>
      <c r="L65" s="147"/>
    </row>
    <row r="66" spans="2:12" s="10" customFormat="1" ht="19.95" customHeight="1">
      <c r="B66" s="142"/>
      <c r="C66" s="143"/>
      <c r="D66" s="144" t="s">
        <v>98</v>
      </c>
      <c r="E66" s="145"/>
      <c r="F66" s="145"/>
      <c r="G66" s="145"/>
      <c r="H66" s="145"/>
      <c r="I66" s="145"/>
      <c r="J66" s="146">
        <f>J299</f>
        <v>0</v>
      </c>
      <c r="K66" s="143"/>
      <c r="L66" s="147"/>
    </row>
    <row r="67" spans="2:12" s="9" customFormat="1" ht="24.9" customHeight="1">
      <c r="B67" s="136"/>
      <c r="C67" s="137"/>
      <c r="D67" s="138" t="s">
        <v>99</v>
      </c>
      <c r="E67" s="139"/>
      <c r="F67" s="139"/>
      <c r="G67" s="139"/>
      <c r="H67" s="139"/>
      <c r="I67" s="139"/>
      <c r="J67" s="140">
        <f>J303</f>
        <v>0</v>
      </c>
      <c r="K67" s="137"/>
      <c r="L67" s="141"/>
    </row>
    <row r="68" spans="2:12" s="10" customFormat="1" ht="19.95" customHeight="1">
      <c r="B68" s="142"/>
      <c r="C68" s="143"/>
      <c r="D68" s="144" t="s">
        <v>100</v>
      </c>
      <c r="E68" s="145"/>
      <c r="F68" s="145"/>
      <c r="G68" s="145"/>
      <c r="H68" s="145"/>
      <c r="I68" s="145"/>
      <c r="J68" s="146">
        <f>J304</f>
        <v>0</v>
      </c>
      <c r="K68" s="143"/>
      <c r="L68" s="147"/>
    </row>
    <row r="69" spans="2:12" s="10" customFormat="1" ht="19.95" customHeight="1">
      <c r="B69" s="142"/>
      <c r="C69" s="143"/>
      <c r="D69" s="144" t="s">
        <v>101</v>
      </c>
      <c r="E69" s="145"/>
      <c r="F69" s="145"/>
      <c r="G69" s="145"/>
      <c r="H69" s="145"/>
      <c r="I69" s="145"/>
      <c r="J69" s="146">
        <f>J319</f>
        <v>0</v>
      </c>
      <c r="K69" s="143"/>
      <c r="L69" s="147"/>
    </row>
    <row r="70" spans="2:12" s="10" customFormat="1" ht="19.95" customHeight="1">
      <c r="B70" s="142"/>
      <c r="C70" s="143"/>
      <c r="D70" s="144" t="s">
        <v>102</v>
      </c>
      <c r="E70" s="145"/>
      <c r="F70" s="145"/>
      <c r="G70" s="145"/>
      <c r="H70" s="145"/>
      <c r="I70" s="145"/>
      <c r="J70" s="146">
        <f>J330</f>
        <v>0</v>
      </c>
      <c r="K70" s="143"/>
      <c r="L70" s="147"/>
    </row>
    <row r="71" spans="2:12" s="10" customFormat="1" ht="19.95" customHeight="1">
      <c r="B71" s="142"/>
      <c r="C71" s="143"/>
      <c r="D71" s="144" t="s">
        <v>103</v>
      </c>
      <c r="E71" s="145"/>
      <c r="F71" s="145"/>
      <c r="G71" s="145"/>
      <c r="H71" s="145"/>
      <c r="I71" s="145"/>
      <c r="J71" s="146">
        <f>J417</f>
        <v>0</v>
      </c>
      <c r="K71" s="143"/>
      <c r="L71" s="147"/>
    </row>
    <row r="72" spans="2:12" s="10" customFormat="1" ht="19.95" customHeight="1">
      <c r="B72" s="142"/>
      <c r="C72" s="143"/>
      <c r="D72" s="144" t="s">
        <v>104</v>
      </c>
      <c r="E72" s="145"/>
      <c r="F72" s="145"/>
      <c r="G72" s="145"/>
      <c r="H72" s="145"/>
      <c r="I72" s="145"/>
      <c r="J72" s="146">
        <f>J462</f>
        <v>0</v>
      </c>
      <c r="K72" s="143"/>
      <c r="L72" s="147"/>
    </row>
    <row r="73" spans="2:12" s="10" customFormat="1" ht="19.95" customHeight="1">
      <c r="B73" s="142"/>
      <c r="C73" s="143"/>
      <c r="D73" s="144" t="s">
        <v>105</v>
      </c>
      <c r="E73" s="145"/>
      <c r="F73" s="145"/>
      <c r="G73" s="145"/>
      <c r="H73" s="145"/>
      <c r="I73" s="145"/>
      <c r="J73" s="146">
        <f>J505</f>
        <v>0</v>
      </c>
      <c r="K73" s="143"/>
      <c r="L73" s="147"/>
    </row>
    <row r="74" spans="2:12" s="10" customFormat="1" ht="19.95" customHeight="1">
      <c r="B74" s="142"/>
      <c r="C74" s="143"/>
      <c r="D74" s="144" t="s">
        <v>106</v>
      </c>
      <c r="E74" s="145"/>
      <c r="F74" s="145"/>
      <c r="G74" s="145"/>
      <c r="H74" s="145"/>
      <c r="I74" s="145"/>
      <c r="J74" s="146">
        <f>J552</f>
        <v>0</v>
      </c>
      <c r="K74" s="143"/>
      <c r="L74" s="147"/>
    </row>
    <row r="75" spans="2:12" s="10" customFormat="1" ht="19.95" customHeight="1">
      <c r="B75" s="142"/>
      <c r="C75" s="143"/>
      <c r="D75" s="144" t="s">
        <v>107</v>
      </c>
      <c r="E75" s="145"/>
      <c r="F75" s="145"/>
      <c r="G75" s="145"/>
      <c r="H75" s="145"/>
      <c r="I75" s="145"/>
      <c r="J75" s="146">
        <f>J571</f>
        <v>0</v>
      </c>
      <c r="K75" s="143"/>
      <c r="L75" s="147"/>
    </row>
    <row r="76" spans="2:12" s="10" customFormat="1" ht="19.95" customHeight="1">
      <c r="B76" s="142"/>
      <c r="C76" s="143"/>
      <c r="D76" s="144" t="s">
        <v>108</v>
      </c>
      <c r="E76" s="145"/>
      <c r="F76" s="145"/>
      <c r="G76" s="145"/>
      <c r="H76" s="145"/>
      <c r="I76" s="145"/>
      <c r="J76" s="146">
        <f>J590</f>
        <v>0</v>
      </c>
      <c r="K76" s="143"/>
      <c r="L76" s="147"/>
    </row>
    <row r="77" spans="2:12" s="10" customFormat="1" ht="19.95" customHeight="1">
      <c r="B77" s="142"/>
      <c r="C77" s="143"/>
      <c r="D77" s="144" t="s">
        <v>109</v>
      </c>
      <c r="E77" s="145"/>
      <c r="F77" s="145"/>
      <c r="G77" s="145"/>
      <c r="H77" s="145"/>
      <c r="I77" s="145"/>
      <c r="J77" s="146">
        <f>J606</f>
        <v>0</v>
      </c>
      <c r="K77" s="143"/>
      <c r="L77" s="147"/>
    </row>
    <row r="78" spans="2:12" s="10" customFormat="1" ht="19.95" customHeight="1">
      <c r="B78" s="142"/>
      <c r="C78" s="143"/>
      <c r="D78" s="144" t="s">
        <v>110</v>
      </c>
      <c r="E78" s="145"/>
      <c r="F78" s="145"/>
      <c r="G78" s="145"/>
      <c r="H78" s="145"/>
      <c r="I78" s="145"/>
      <c r="J78" s="146">
        <f>J668</f>
        <v>0</v>
      </c>
      <c r="K78" s="143"/>
      <c r="L78" s="147"/>
    </row>
    <row r="79" spans="2:12" s="10" customFormat="1" ht="19.95" customHeight="1">
      <c r="B79" s="142"/>
      <c r="C79" s="143"/>
      <c r="D79" s="144" t="s">
        <v>111</v>
      </c>
      <c r="E79" s="145"/>
      <c r="F79" s="145"/>
      <c r="G79" s="145"/>
      <c r="H79" s="145"/>
      <c r="I79" s="145"/>
      <c r="J79" s="146">
        <f>J716</f>
        <v>0</v>
      </c>
      <c r="K79" s="143"/>
      <c r="L79" s="147"/>
    </row>
    <row r="80" spans="2:12" s="10" customFormat="1" ht="19.95" customHeight="1">
      <c r="B80" s="142"/>
      <c r="C80" s="143"/>
      <c r="D80" s="144" t="s">
        <v>112</v>
      </c>
      <c r="E80" s="145"/>
      <c r="F80" s="145"/>
      <c r="G80" s="145"/>
      <c r="H80" s="145"/>
      <c r="I80" s="145"/>
      <c r="J80" s="146">
        <f>J729</f>
        <v>0</v>
      </c>
      <c r="K80" s="143"/>
      <c r="L80" s="147"/>
    </row>
    <row r="81" spans="1:31" s="10" customFormat="1" ht="19.95" customHeight="1">
      <c r="B81" s="142"/>
      <c r="C81" s="143"/>
      <c r="D81" s="144" t="s">
        <v>113</v>
      </c>
      <c r="E81" s="145"/>
      <c r="F81" s="145"/>
      <c r="G81" s="145"/>
      <c r="H81" s="145"/>
      <c r="I81" s="145"/>
      <c r="J81" s="146">
        <f>J737</f>
        <v>0</v>
      </c>
      <c r="K81" s="143"/>
      <c r="L81" s="147"/>
    </row>
    <row r="82" spans="1:31" s="2" customFormat="1" ht="21.7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" customHeight="1">
      <c r="A83" s="36"/>
      <c r="B83" s="49"/>
      <c r="C83" s="50"/>
      <c r="D83" s="50"/>
      <c r="E83" s="50"/>
      <c r="F83" s="50"/>
      <c r="G83" s="50"/>
      <c r="H83" s="50"/>
      <c r="I83" s="50"/>
      <c r="J83" s="50"/>
      <c r="K83" s="50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7" spans="1:31" s="2" customFormat="1" ht="6.9" customHeight="1">
      <c r="A87" s="36"/>
      <c r="B87" s="51"/>
      <c r="C87" s="52"/>
      <c r="D87" s="52"/>
      <c r="E87" s="52"/>
      <c r="F87" s="52"/>
      <c r="G87" s="52"/>
      <c r="H87" s="52"/>
      <c r="I87" s="52"/>
      <c r="J87" s="52"/>
      <c r="K87" s="52"/>
      <c r="L87" s="10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24.9" customHeight="1">
      <c r="A88" s="36"/>
      <c r="B88" s="37"/>
      <c r="C88" s="25" t="s">
        <v>114</v>
      </c>
      <c r="D88" s="38"/>
      <c r="E88" s="38"/>
      <c r="F88" s="38"/>
      <c r="G88" s="38"/>
      <c r="H88" s="38"/>
      <c r="I88" s="38"/>
      <c r="J88" s="38"/>
      <c r="K88" s="38"/>
      <c r="L88" s="10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6.9" customHeight="1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10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>
      <c r="A90" s="36"/>
      <c r="B90" s="37"/>
      <c r="C90" s="31" t="s">
        <v>15</v>
      </c>
      <c r="D90" s="38"/>
      <c r="E90" s="38"/>
      <c r="F90" s="38"/>
      <c r="G90" s="38"/>
      <c r="H90" s="38"/>
      <c r="I90" s="38"/>
      <c r="J90" s="38"/>
      <c r="K90" s="38"/>
      <c r="L90" s="10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>
      <c r="A91" s="36"/>
      <c r="B91" s="37"/>
      <c r="C91" s="38"/>
      <c r="D91" s="38"/>
      <c r="E91" s="373" t="str">
        <f>E7</f>
        <v>11223 Plzeň, ZU, Jungmannova - rekonstrukce sociálního zázemí</v>
      </c>
      <c r="F91" s="374"/>
      <c r="G91" s="374"/>
      <c r="H91" s="374"/>
      <c r="I91" s="38"/>
      <c r="J91" s="38"/>
      <c r="K91" s="38"/>
      <c r="L91" s="108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12" customHeight="1">
      <c r="A92" s="36"/>
      <c r="B92" s="37"/>
      <c r="C92" s="31" t="s">
        <v>86</v>
      </c>
      <c r="D92" s="38"/>
      <c r="E92" s="38"/>
      <c r="F92" s="38"/>
      <c r="G92" s="38"/>
      <c r="H92" s="38"/>
      <c r="I92" s="38"/>
      <c r="J92" s="38"/>
      <c r="K92" s="38"/>
      <c r="L92" s="108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16.5" customHeight="1">
      <c r="A93" s="36"/>
      <c r="B93" s="37"/>
      <c r="C93" s="38"/>
      <c r="D93" s="38"/>
      <c r="E93" s="345" t="str">
        <f>E9</f>
        <v>01 - SO 01 WC 1. NP - WC 1</v>
      </c>
      <c r="F93" s="375"/>
      <c r="G93" s="375"/>
      <c r="H93" s="375"/>
      <c r="I93" s="38"/>
      <c r="J93" s="38"/>
      <c r="K93" s="38"/>
      <c r="L93" s="108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6.9" customHeight="1">
      <c r="A94" s="36"/>
      <c r="B94" s="37"/>
      <c r="C94" s="38"/>
      <c r="D94" s="38"/>
      <c r="E94" s="38"/>
      <c r="F94" s="38"/>
      <c r="G94" s="38"/>
      <c r="H94" s="38"/>
      <c r="I94" s="38"/>
      <c r="J94" s="38"/>
      <c r="K94" s="38"/>
      <c r="L94" s="108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2" customHeight="1">
      <c r="A95" s="36"/>
      <c r="B95" s="37"/>
      <c r="C95" s="31" t="s">
        <v>20</v>
      </c>
      <c r="D95" s="38"/>
      <c r="E95" s="38"/>
      <c r="F95" s="29" t="str">
        <f>F12</f>
        <v xml:space="preserve"> </v>
      </c>
      <c r="G95" s="38"/>
      <c r="H95" s="38"/>
      <c r="I95" s="31" t="s">
        <v>22</v>
      </c>
      <c r="J95" s="61" t="str">
        <f>IF(J12="","",J12)</f>
        <v>26. 9. 2023</v>
      </c>
      <c r="K95" s="38"/>
      <c r="L95" s="108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6.9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108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65" s="2" customFormat="1" ht="15.15" customHeight="1">
      <c r="A97" s="36"/>
      <c r="B97" s="37"/>
      <c r="C97" s="31" t="s">
        <v>24</v>
      </c>
      <c r="D97" s="38"/>
      <c r="E97" s="38"/>
      <c r="F97" s="29" t="str">
        <f>E15</f>
        <v xml:space="preserve"> </v>
      </c>
      <c r="G97" s="38"/>
      <c r="H97" s="38"/>
      <c r="I97" s="31" t="s">
        <v>29</v>
      </c>
      <c r="J97" s="34" t="str">
        <f>E21</f>
        <v xml:space="preserve"> </v>
      </c>
      <c r="K97" s="38"/>
      <c r="L97" s="108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65" s="2" customFormat="1" ht="15.15" customHeight="1">
      <c r="A98" s="36"/>
      <c r="B98" s="37"/>
      <c r="C98" s="31" t="s">
        <v>27</v>
      </c>
      <c r="D98" s="38"/>
      <c r="E98" s="38"/>
      <c r="F98" s="29" t="str">
        <f>IF(E18="","",E18)</f>
        <v>Vyplň údaj</v>
      </c>
      <c r="G98" s="38"/>
      <c r="H98" s="38"/>
      <c r="I98" s="31" t="s">
        <v>31</v>
      </c>
      <c r="J98" s="34" t="str">
        <f>E24</f>
        <v xml:space="preserve"> </v>
      </c>
      <c r="K98" s="38"/>
      <c r="L98" s="108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65" s="2" customFormat="1" ht="10.35" customHeight="1">
      <c r="A99" s="36"/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108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65" s="11" customFormat="1" ht="29.25" customHeight="1">
      <c r="A100" s="148"/>
      <c r="B100" s="149"/>
      <c r="C100" s="150" t="s">
        <v>115</v>
      </c>
      <c r="D100" s="151" t="s">
        <v>53</v>
      </c>
      <c r="E100" s="151" t="s">
        <v>49</v>
      </c>
      <c r="F100" s="151" t="s">
        <v>50</v>
      </c>
      <c r="G100" s="151" t="s">
        <v>116</v>
      </c>
      <c r="H100" s="151" t="s">
        <v>117</v>
      </c>
      <c r="I100" s="151" t="s">
        <v>118</v>
      </c>
      <c r="J100" s="151" t="s">
        <v>90</v>
      </c>
      <c r="K100" s="152" t="s">
        <v>119</v>
      </c>
      <c r="L100" s="153"/>
      <c r="M100" s="70" t="s">
        <v>18</v>
      </c>
      <c r="N100" s="71" t="s">
        <v>38</v>
      </c>
      <c r="O100" s="71" t="s">
        <v>120</v>
      </c>
      <c r="P100" s="71" t="s">
        <v>121</v>
      </c>
      <c r="Q100" s="71" t="s">
        <v>122</v>
      </c>
      <c r="R100" s="71" t="s">
        <v>123</v>
      </c>
      <c r="S100" s="71" t="s">
        <v>124</v>
      </c>
      <c r="T100" s="72" t="s">
        <v>125</v>
      </c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</row>
    <row r="101" spans="1:65" s="2" customFormat="1" ht="22.8" customHeight="1">
      <c r="A101" s="36"/>
      <c r="B101" s="37"/>
      <c r="C101" s="77" t="s">
        <v>126</v>
      </c>
      <c r="D101" s="38"/>
      <c r="E101" s="38"/>
      <c r="F101" s="38"/>
      <c r="G101" s="38"/>
      <c r="H101" s="38"/>
      <c r="I101" s="38"/>
      <c r="J101" s="154">
        <f>BK101</f>
        <v>0</v>
      </c>
      <c r="K101" s="38"/>
      <c r="L101" s="41"/>
      <c r="M101" s="73"/>
      <c r="N101" s="155"/>
      <c r="O101" s="74"/>
      <c r="P101" s="156">
        <f>P102+P303</f>
        <v>0</v>
      </c>
      <c r="Q101" s="74"/>
      <c r="R101" s="156">
        <f>R102+R303</f>
        <v>12.357844100000001</v>
      </c>
      <c r="S101" s="74"/>
      <c r="T101" s="157">
        <f>T102+T303</f>
        <v>15.955580000000001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67</v>
      </c>
      <c r="AU101" s="19" t="s">
        <v>91</v>
      </c>
      <c r="BK101" s="158">
        <f>BK102+BK303</f>
        <v>0</v>
      </c>
    </row>
    <row r="102" spans="1:65" s="12" customFormat="1" ht="25.95" customHeight="1">
      <c r="B102" s="159"/>
      <c r="C102" s="160"/>
      <c r="D102" s="161" t="s">
        <v>67</v>
      </c>
      <c r="E102" s="162" t="s">
        <v>127</v>
      </c>
      <c r="F102" s="162" t="s">
        <v>128</v>
      </c>
      <c r="G102" s="160"/>
      <c r="H102" s="160"/>
      <c r="I102" s="163"/>
      <c r="J102" s="164">
        <f>BK102</f>
        <v>0</v>
      </c>
      <c r="K102" s="160"/>
      <c r="L102" s="165"/>
      <c r="M102" s="166"/>
      <c r="N102" s="167"/>
      <c r="O102" s="167"/>
      <c r="P102" s="168">
        <f>P103+P144+P149+P216+P282+P299</f>
        <v>0</v>
      </c>
      <c r="Q102" s="167"/>
      <c r="R102" s="168">
        <f>R103+R144+R149+R216+R282+R299</f>
        <v>7.9861609000000007</v>
      </c>
      <c r="S102" s="167"/>
      <c r="T102" s="169">
        <f>T103+T144+T149+T216+T282+T299</f>
        <v>15.737380000000002</v>
      </c>
      <c r="AR102" s="170" t="s">
        <v>76</v>
      </c>
      <c r="AT102" s="171" t="s">
        <v>67</v>
      </c>
      <c r="AU102" s="171" t="s">
        <v>68</v>
      </c>
      <c r="AY102" s="170" t="s">
        <v>129</v>
      </c>
      <c r="BK102" s="172">
        <f>BK103+BK144+BK149+BK216+BK282+BK299</f>
        <v>0</v>
      </c>
    </row>
    <row r="103" spans="1:65" s="12" customFormat="1" ht="22.8" customHeight="1">
      <c r="B103" s="159"/>
      <c r="C103" s="160"/>
      <c r="D103" s="161" t="s">
        <v>67</v>
      </c>
      <c r="E103" s="173" t="s">
        <v>130</v>
      </c>
      <c r="F103" s="173" t="s">
        <v>131</v>
      </c>
      <c r="G103" s="160"/>
      <c r="H103" s="160"/>
      <c r="I103" s="163"/>
      <c r="J103" s="174">
        <f>BK103</f>
        <v>0</v>
      </c>
      <c r="K103" s="160"/>
      <c r="L103" s="165"/>
      <c r="M103" s="166"/>
      <c r="N103" s="167"/>
      <c r="O103" s="167"/>
      <c r="P103" s="168">
        <f>SUM(P104:P143)</f>
        <v>0</v>
      </c>
      <c r="Q103" s="167"/>
      <c r="R103" s="168">
        <f>SUM(R104:R143)</f>
        <v>1.9906185000000001</v>
      </c>
      <c r="S103" s="167"/>
      <c r="T103" s="169">
        <f>SUM(T104:T143)</f>
        <v>0</v>
      </c>
      <c r="AR103" s="170" t="s">
        <v>76</v>
      </c>
      <c r="AT103" s="171" t="s">
        <v>67</v>
      </c>
      <c r="AU103" s="171" t="s">
        <v>76</v>
      </c>
      <c r="AY103" s="170" t="s">
        <v>129</v>
      </c>
      <c r="BK103" s="172">
        <f>SUM(BK104:BK143)</f>
        <v>0</v>
      </c>
    </row>
    <row r="104" spans="1:65" s="2" customFormat="1" ht="21.75" customHeight="1">
      <c r="A104" s="36"/>
      <c r="B104" s="37"/>
      <c r="C104" s="175" t="s">
        <v>76</v>
      </c>
      <c r="D104" s="175" t="s">
        <v>132</v>
      </c>
      <c r="E104" s="176" t="s">
        <v>133</v>
      </c>
      <c r="F104" s="177" t="s">
        <v>134</v>
      </c>
      <c r="G104" s="178" t="s">
        <v>135</v>
      </c>
      <c r="H104" s="179">
        <v>6</v>
      </c>
      <c r="I104" s="180"/>
      <c r="J104" s="179">
        <f>ROUND(I104*H104,2)</f>
        <v>0</v>
      </c>
      <c r="K104" s="177" t="s">
        <v>136</v>
      </c>
      <c r="L104" s="41"/>
      <c r="M104" s="181" t="s">
        <v>18</v>
      </c>
      <c r="N104" s="182" t="s">
        <v>39</v>
      </c>
      <c r="O104" s="66"/>
      <c r="P104" s="183">
        <f>O104*H104</f>
        <v>0</v>
      </c>
      <c r="Q104" s="183">
        <v>2.6280000000000001E-2</v>
      </c>
      <c r="R104" s="183">
        <f>Q104*H104</f>
        <v>0.15768000000000001</v>
      </c>
      <c r="S104" s="183">
        <v>0</v>
      </c>
      <c r="T104" s="184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85" t="s">
        <v>137</v>
      </c>
      <c r="AT104" s="185" t="s">
        <v>132</v>
      </c>
      <c r="AU104" s="185" t="s">
        <v>78</v>
      </c>
      <c r="AY104" s="19" t="s">
        <v>129</v>
      </c>
      <c r="BE104" s="186">
        <f>IF(N104="základní",J104,0)</f>
        <v>0</v>
      </c>
      <c r="BF104" s="186">
        <f>IF(N104="snížená",J104,0)</f>
        <v>0</v>
      </c>
      <c r="BG104" s="186">
        <f>IF(N104="zákl. přenesená",J104,0)</f>
        <v>0</v>
      </c>
      <c r="BH104" s="186">
        <f>IF(N104="sníž. přenesená",J104,0)</f>
        <v>0</v>
      </c>
      <c r="BI104" s="186">
        <f>IF(N104="nulová",J104,0)</f>
        <v>0</v>
      </c>
      <c r="BJ104" s="19" t="s">
        <v>76</v>
      </c>
      <c r="BK104" s="186">
        <f>ROUND(I104*H104,2)</f>
        <v>0</v>
      </c>
      <c r="BL104" s="19" t="s">
        <v>137</v>
      </c>
      <c r="BM104" s="185" t="s">
        <v>138</v>
      </c>
    </row>
    <row r="105" spans="1:65" s="2" customFormat="1" ht="19.2">
      <c r="A105" s="36"/>
      <c r="B105" s="37"/>
      <c r="C105" s="38"/>
      <c r="D105" s="187" t="s">
        <v>139</v>
      </c>
      <c r="E105" s="38"/>
      <c r="F105" s="188" t="s">
        <v>140</v>
      </c>
      <c r="G105" s="38"/>
      <c r="H105" s="38"/>
      <c r="I105" s="189"/>
      <c r="J105" s="38"/>
      <c r="K105" s="38"/>
      <c r="L105" s="41"/>
      <c r="M105" s="190"/>
      <c r="N105" s="191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139</v>
      </c>
      <c r="AU105" s="19" t="s">
        <v>78</v>
      </c>
    </row>
    <row r="106" spans="1:65" s="2" customFormat="1" ht="10.199999999999999">
      <c r="A106" s="36"/>
      <c r="B106" s="37"/>
      <c r="C106" s="38"/>
      <c r="D106" s="192" t="s">
        <v>141</v>
      </c>
      <c r="E106" s="38"/>
      <c r="F106" s="193" t="s">
        <v>142</v>
      </c>
      <c r="G106" s="38"/>
      <c r="H106" s="38"/>
      <c r="I106" s="189"/>
      <c r="J106" s="38"/>
      <c r="K106" s="38"/>
      <c r="L106" s="41"/>
      <c r="M106" s="190"/>
      <c r="N106" s="191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141</v>
      </c>
      <c r="AU106" s="19" t="s">
        <v>78</v>
      </c>
    </row>
    <row r="107" spans="1:65" s="13" customFormat="1" ht="10.199999999999999">
      <c r="B107" s="194"/>
      <c r="C107" s="195"/>
      <c r="D107" s="187" t="s">
        <v>143</v>
      </c>
      <c r="E107" s="196" t="s">
        <v>18</v>
      </c>
      <c r="F107" s="197" t="s">
        <v>144</v>
      </c>
      <c r="G107" s="195"/>
      <c r="H107" s="198">
        <v>6</v>
      </c>
      <c r="I107" s="199"/>
      <c r="J107" s="195"/>
      <c r="K107" s="195"/>
      <c r="L107" s="200"/>
      <c r="M107" s="201"/>
      <c r="N107" s="202"/>
      <c r="O107" s="202"/>
      <c r="P107" s="202"/>
      <c r="Q107" s="202"/>
      <c r="R107" s="202"/>
      <c r="S107" s="202"/>
      <c r="T107" s="203"/>
      <c r="AT107" s="204" t="s">
        <v>143</v>
      </c>
      <c r="AU107" s="204" t="s">
        <v>78</v>
      </c>
      <c r="AV107" s="13" t="s">
        <v>78</v>
      </c>
      <c r="AW107" s="13" t="s">
        <v>30</v>
      </c>
      <c r="AX107" s="13" t="s">
        <v>76</v>
      </c>
      <c r="AY107" s="204" t="s">
        <v>129</v>
      </c>
    </row>
    <row r="108" spans="1:65" s="2" customFormat="1" ht="16.5" customHeight="1">
      <c r="A108" s="36"/>
      <c r="B108" s="37"/>
      <c r="C108" s="175" t="s">
        <v>78</v>
      </c>
      <c r="D108" s="175" t="s">
        <v>132</v>
      </c>
      <c r="E108" s="176" t="s">
        <v>145</v>
      </c>
      <c r="F108" s="177" t="s">
        <v>146</v>
      </c>
      <c r="G108" s="178" t="s">
        <v>147</v>
      </c>
      <c r="H108" s="179">
        <v>0.02</v>
      </c>
      <c r="I108" s="180"/>
      <c r="J108" s="179">
        <f>ROUND(I108*H108,2)</f>
        <v>0</v>
      </c>
      <c r="K108" s="177" t="s">
        <v>136</v>
      </c>
      <c r="L108" s="41"/>
      <c r="M108" s="181" t="s">
        <v>18</v>
      </c>
      <c r="N108" s="182" t="s">
        <v>39</v>
      </c>
      <c r="O108" s="66"/>
      <c r="P108" s="183">
        <f>O108*H108</f>
        <v>0</v>
      </c>
      <c r="Q108" s="183">
        <v>1.94302</v>
      </c>
      <c r="R108" s="183">
        <f>Q108*H108</f>
        <v>3.8860400000000003E-2</v>
      </c>
      <c r="S108" s="183">
        <v>0</v>
      </c>
      <c r="T108" s="184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5" t="s">
        <v>137</v>
      </c>
      <c r="AT108" s="185" t="s">
        <v>132</v>
      </c>
      <c r="AU108" s="185" t="s">
        <v>78</v>
      </c>
      <c r="AY108" s="19" t="s">
        <v>129</v>
      </c>
      <c r="BE108" s="186">
        <f>IF(N108="základní",J108,0)</f>
        <v>0</v>
      </c>
      <c r="BF108" s="186">
        <f>IF(N108="snížená",J108,0)</f>
        <v>0</v>
      </c>
      <c r="BG108" s="186">
        <f>IF(N108="zákl. přenesená",J108,0)</f>
        <v>0</v>
      </c>
      <c r="BH108" s="186">
        <f>IF(N108="sníž. přenesená",J108,0)</f>
        <v>0</v>
      </c>
      <c r="BI108" s="186">
        <f>IF(N108="nulová",J108,0)</f>
        <v>0</v>
      </c>
      <c r="BJ108" s="19" t="s">
        <v>76</v>
      </c>
      <c r="BK108" s="186">
        <f>ROUND(I108*H108,2)</f>
        <v>0</v>
      </c>
      <c r="BL108" s="19" t="s">
        <v>137</v>
      </c>
      <c r="BM108" s="185" t="s">
        <v>148</v>
      </c>
    </row>
    <row r="109" spans="1:65" s="2" customFormat="1" ht="10.199999999999999">
      <c r="A109" s="36"/>
      <c r="B109" s="37"/>
      <c r="C109" s="38"/>
      <c r="D109" s="187" t="s">
        <v>139</v>
      </c>
      <c r="E109" s="38"/>
      <c r="F109" s="188" t="s">
        <v>149</v>
      </c>
      <c r="G109" s="38"/>
      <c r="H109" s="38"/>
      <c r="I109" s="189"/>
      <c r="J109" s="38"/>
      <c r="K109" s="38"/>
      <c r="L109" s="41"/>
      <c r="M109" s="190"/>
      <c r="N109" s="191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139</v>
      </c>
      <c r="AU109" s="19" t="s">
        <v>78</v>
      </c>
    </row>
    <row r="110" spans="1:65" s="2" customFormat="1" ht="10.199999999999999">
      <c r="A110" s="36"/>
      <c r="B110" s="37"/>
      <c r="C110" s="38"/>
      <c r="D110" s="192" t="s">
        <v>141</v>
      </c>
      <c r="E110" s="38"/>
      <c r="F110" s="193" t="s">
        <v>150</v>
      </c>
      <c r="G110" s="38"/>
      <c r="H110" s="38"/>
      <c r="I110" s="189"/>
      <c r="J110" s="38"/>
      <c r="K110" s="38"/>
      <c r="L110" s="41"/>
      <c r="M110" s="190"/>
      <c r="N110" s="191"/>
      <c r="O110" s="66"/>
      <c r="P110" s="66"/>
      <c r="Q110" s="66"/>
      <c r="R110" s="66"/>
      <c r="S110" s="66"/>
      <c r="T110" s="67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141</v>
      </c>
      <c r="AU110" s="19" t="s">
        <v>78</v>
      </c>
    </row>
    <row r="111" spans="1:65" s="13" customFormat="1" ht="10.199999999999999">
      <c r="B111" s="194"/>
      <c r="C111" s="195"/>
      <c r="D111" s="187" t="s">
        <v>143</v>
      </c>
      <c r="E111" s="196" t="s">
        <v>18</v>
      </c>
      <c r="F111" s="197" t="s">
        <v>151</v>
      </c>
      <c r="G111" s="195"/>
      <c r="H111" s="198">
        <v>0.02</v>
      </c>
      <c r="I111" s="199"/>
      <c r="J111" s="195"/>
      <c r="K111" s="195"/>
      <c r="L111" s="200"/>
      <c r="M111" s="201"/>
      <c r="N111" s="202"/>
      <c r="O111" s="202"/>
      <c r="P111" s="202"/>
      <c r="Q111" s="202"/>
      <c r="R111" s="202"/>
      <c r="S111" s="202"/>
      <c r="T111" s="203"/>
      <c r="AT111" s="204" t="s">
        <v>143</v>
      </c>
      <c r="AU111" s="204" t="s">
        <v>78</v>
      </c>
      <c r="AV111" s="13" t="s">
        <v>78</v>
      </c>
      <c r="AW111" s="13" t="s">
        <v>30</v>
      </c>
      <c r="AX111" s="13" t="s">
        <v>76</v>
      </c>
      <c r="AY111" s="204" t="s">
        <v>129</v>
      </c>
    </row>
    <row r="112" spans="1:65" s="2" customFormat="1" ht="16.5" customHeight="1">
      <c r="A112" s="36"/>
      <c r="B112" s="37"/>
      <c r="C112" s="175" t="s">
        <v>130</v>
      </c>
      <c r="D112" s="175" t="s">
        <v>132</v>
      </c>
      <c r="E112" s="176" t="s">
        <v>152</v>
      </c>
      <c r="F112" s="177" t="s">
        <v>153</v>
      </c>
      <c r="G112" s="178" t="s">
        <v>154</v>
      </c>
      <c r="H112" s="179">
        <v>0.01</v>
      </c>
      <c r="I112" s="180"/>
      <c r="J112" s="179">
        <f>ROUND(I112*H112,2)</f>
        <v>0</v>
      </c>
      <c r="K112" s="177" t="s">
        <v>136</v>
      </c>
      <c r="L112" s="41"/>
      <c r="M112" s="181" t="s">
        <v>18</v>
      </c>
      <c r="N112" s="182" t="s">
        <v>39</v>
      </c>
      <c r="O112" s="66"/>
      <c r="P112" s="183">
        <f>O112*H112</f>
        <v>0</v>
      </c>
      <c r="Q112" s="183">
        <v>1.0900000000000001</v>
      </c>
      <c r="R112" s="183">
        <f>Q112*H112</f>
        <v>1.0900000000000002E-2</v>
      </c>
      <c r="S112" s="183">
        <v>0</v>
      </c>
      <c r="T112" s="184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85" t="s">
        <v>137</v>
      </c>
      <c r="AT112" s="185" t="s">
        <v>132</v>
      </c>
      <c r="AU112" s="185" t="s">
        <v>78</v>
      </c>
      <c r="AY112" s="19" t="s">
        <v>129</v>
      </c>
      <c r="BE112" s="186">
        <f>IF(N112="základní",J112,0)</f>
        <v>0</v>
      </c>
      <c r="BF112" s="186">
        <f>IF(N112="snížená",J112,0)</f>
        <v>0</v>
      </c>
      <c r="BG112" s="186">
        <f>IF(N112="zákl. přenesená",J112,0)</f>
        <v>0</v>
      </c>
      <c r="BH112" s="186">
        <f>IF(N112="sníž. přenesená",J112,0)</f>
        <v>0</v>
      </c>
      <c r="BI112" s="186">
        <f>IF(N112="nulová",J112,0)</f>
        <v>0</v>
      </c>
      <c r="BJ112" s="19" t="s">
        <v>76</v>
      </c>
      <c r="BK112" s="186">
        <f>ROUND(I112*H112,2)</f>
        <v>0</v>
      </c>
      <c r="BL112" s="19" t="s">
        <v>137</v>
      </c>
      <c r="BM112" s="185" t="s">
        <v>155</v>
      </c>
    </row>
    <row r="113" spans="1:65" s="2" customFormat="1" ht="10.199999999999999">
      <c r="A113" s="36"/>
      <c r="B113" s="37"/>
      <c r="C113" s="38"/>
      <c r="D113" s="187" t="s">
        <v>139</v>
      </c>
      <c r="E113" s="38"/>
      <c r="F113" s="188" t="s">
        <v>156</v>
      </c>
      <c r="G113" s="38"/>
      <c r="H113" s="38"/>
      <c r="I113" s="189"/>
      <c r="J113" s="38"/>
      <c r="K113" s="38"/>
      <c r="L113" s="41"/>
      <c r="M113" s="190"/>
      <c r="N113" s="191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139</v>
      </c>
      <c r="AU113" s="19" t="s">
        <v>78</v>
      </c>
    </row>
    <row r="114" spans="1:65" s="2" customFormat="1" ht="10.199999999999999">
      <c r="A114" s="36"/>
      <c r="B114" s="37"/>
      <c r="C114" s="38"/>
      <c r="D114" s="192" t="s">
        <v>141</v>
      </c>
      <c r="E114" s="38"/>
      <c r="F114" s="193" t="s">
        <v>157</v>
      </c>
      <c r="G114" s="38"/>
      <c r="H114" s="38"/>
      <c r="I114" s="189"/>
      <c r="J114" s="38"/>
      <c r="K114" s="38"/>
      <c r="L114" s="41"/>
      <c r="M114" s="190"/>
      <c r="N114" s="191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141</v>
      </c>
      <c r="AU114" s="19" t="s">
        <v>78</v>
      </c>
    </row>
    <row r="115" spans="1:65" s="13" customFormat="1" ht="10.199999999999999">
      <c r="B115" s="194"/>
      <c r="C115" s="195"/>
      <c r="D115" s="187" t="s">
        <v>143</v>
      </c>
      <c r="E115" s="196" t="s">
        <v>18</v>
      </c>
      <c r="F115" s="197" t="s">
        <v>158</v>
      </c>
      <c r="G115" s="195"/>
      <c r="H115" s="198">
        <v>0.01</v>
      </c>
      <c r="I115" s="199"/>
      <c r="J115" s="195"/>
      <c r="K115" s="195"/>
      <c r="L115" s="200"/>
      <c r="M115" s="201"/>
      <c r="N115" s="202"/>
      <c r="O115" s="202"/>
      <c r="P115" s="202"/>
      <c r="Q115" s="202"/>
      <c r="R115" s="202"/>
      <c r="S115" s="202"/>
      <c r="T115" s="203"/>
      <c r="AT115" s="204" t="s">
        <v>143</v>
      </c>
      <c r="AU115" s="204" t="s">
        <v>78</v>
      </c>
      <c r="AV115" s="13" t="s">
        <v>78</v>
      </c>
      <c r="AW115" s="13" t="s">
        <v>30</v>
      </c>
      <c r="AX115" s="13" t="s">
        <v>76</v>
      </c>
      <c r="AY115" s="204" t="s">
        <v>129</v>
      </c>
    </row>
    <row r="116" spans="1:65" s="2" customFormat="1" ht="21.75" customHeight="1">
      <c r="A116" s="36"/>
      <c r="B116" s="37"/>
      <c r="C116" s="175" t="s">
        <v>137</v>
      </c>
      <c r="D116" s="175" t="s">
        <v>132</v>
      </c>
      <c r="E116" s="176" t="s">
        <v>159</v>
      </c>
      <c r="F116" s="177" t="s">
        <v>160</v>
      </c>
      <c r="G116" s="178" t="s">
        <v>161</v>
      </c>
      <c r="H116" s="179">
        <v>1.18</v>
      </c>
      <c r="I116" s="180"/>
      <c r="J116" s="179">
        <f>ROUND(I116*H116,2)</f>
        <v>0</v>
      </c>
      <c r="K116" s="177" t="s">
        <v>136</v>
      </c>
      <c r="L116" s="41"/>
      <c r="M116" s="181" t="s">
        <v>18</v>
      </c>
      <c r="N116" s="182" t="s">
        <v>39</v>
      </c>
      <c r="O116" s="66"/>
      <c r="P116" s="183">
        <f>O116*H116</f>
        <v>0</v>
      </c>
      <c r="Q116" s="183">
        <v>6.1969999999999997E-2</v>
      </c>
      <c r="R116" s="183">
        <f>Q116*H116</f>
        <v>7.3124599999999998E-2</v>
      </c>
      <c r="S116" s="183">
        <v>0</v>
      </c>
      <c r="T116" s="184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85" t="s">
        <v>137</v>
      </c>
      <c r="AT116" s="185" t="s">
        <v>132</v>
      </c>
      <c r="AU116" s="185" t="s">
        <v>78</v>
      </c>
      <c r="AY116" s="19" t="s">
        <v>129</v>
      </c>
      <c r="BE116" s="186">
        <f>IF(N116="základní",J116,0)</f>
        <v>0</v>
      </c>
      <c r="BF116" s="186">
        <f>IF(N116="snížená",J116,0)</f>
        <v>0</v>
      </c>
      <c r="BG116" s="186">
        <f>IF(N116="zákl. přenesená",J116,0)</f>
        <v>0</v>
      </c>
      <c r="BH116" s="186">
        <f>IF(N116="sníž. přenesená",J116,0)</f>
        <v>0</v>
      </c>
      <c r="BI116" s="186">
        <f>IF(N116="nulová",J116,0)</f>
        <v>0</v>
      </c>
      <c r="BJ116" s="19" t="s">
        <v>76</v>
      </c>
      <c r="BK116" s="186">
        <f>ROUND(I116*H116,2)</f>
        <v>0</v>
      </c>
      <c r="BL116" s="19" t="s">
        <v>137</v>
      </c>
      <c r="BM116" s="185" t="s">
        <v>162</v>
      </c>
    </row>
    <row r="117" spans="1:65" s="2" customFormat="1" ht="19.2">
      <c r="A117" s="36"/>
      <c r="B117" s="37"/>
      <c r="C117" s="38"/>
      <c r="D117" s="187" t="s">
        <v>139</v>
      </c>
      <c r="E117" s="38"/>
      <c r="F117" s="188" t="s">
        <v>163</v>
      </c>
      <c r="G117" s="38"/>
      <c r="H117" s="38"/>
      <c r="I117" s="189"/>
      <c r="J117" s="38"/>
      <c r="K117" s="38"/>
      <c r="L117" s="41"/>
      <c r="M117" s="190"/>
      <c r="N117" s="191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139</v>
      </c>
      <c r="AU117" s="19" t="s">
        <v>78</v>
      </c>
    </row>
    <row r="118" spans="1:65" s="2" customFormat="1" ht="10.199999999999999">
      <c r="A118" s="36"/>
      <c r="B118" s="37"/>
      <c r="C118" s="38"/>
      <c r="D118" s="192" t="s">
        <v>141</v>
      </c>
      <c r="E118" s="38"/>
      <c r="F118" s="193" t="s">
        <v>164</v>
      </c>
      <c r="G118" s="38"/>
      <c r="H118" s="38"/>
      <c r="I118" s="189"/>
      <c r="J118" s="38"/>
      <c r="K118" s="38"/>
      <c r="L118" s="41"/>
      <c r="M118" s="190"/>
      <c r="N118" s="191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141</v>
      </c>
      <c r="AU118" s="19" t="s">
        <v>78</v>
      </c>
    </row>
    <row r="119" spans="1:65" s="13" customFormat="1" ht="10.199999999999999">
      <c r="B119" s="194"/>
      <c r="C119" s="195"/>
      <c r="D119" s="187" t="s">
        <v>143</v>
      </c>
      <c r="E119" s="196" t="s">
        <v>18</v>
      </c>
      <c r="F119" s="197" t="s">
        <v>165</v>
      </c>
      <c r="G119" s="195"/>
      <c r="H119" s="198">
        <v>1.18</v>
      </c>
      <c r="I119" s="199"/>
      <c r="J119" s="195"/>
      <c r="K119" s="195"/>
      <c r="L119" s="200"/>
      <c r="M119" s="201"/>
      <c r="N119" s="202"/>
      <c r="O119" s="202"/>
      <c r="P119" s="202"/>
      <c r="Q119" s="202"/>
      <c r="R119" s="202"/>
      <c r="S119" s="202"/>
      <c r="T119" s="203"/>
      <c r="AT119" s="204" t="s">
        <v>143</v>
      </c>
      <c r="AU119" s="204" t="s">
        <v>78</v>
      </c>
      <c r="AV119" s="13" t="s">
        <v>78</v>
      </c>
      <c r="AW119" s="13" t="s">
        <v>30</v>
      </c>
      <c r="AX119" s="13" t="s">
        <v>76</v>
      </c>
      <c r="AY119" s="204" t="s">
        <v>129</v>
      </c>
    </row>
    <row r="120" spans="1:65" s="2" customFormat="1" ht="21.75" customHeight="1">
      <c r="A120" s="36"/>
      <c r="B120" s="37"/>
      <c r="C120" s="175" t="s">
        <v>166</v>
      </c>
      <c r="D120" s="175" t="s">
        <v>132</v>
      </c>
      <c r="E120" s="176" t="s">
        <v>167</v>
      </c>
      <c r="F120" s="177" t="s">
        <v>168</v>
      </c>
      <c r="G120" s="178" t="s">
        <v>161</v>
      </c>
      <c r="H120" s="179">
        <v>2.31</v>
      </c>
      <c r="I120" s="180"/>
      <c r="J120" s="179">
        <f>ROUND(I120*H120,2)</f>
        <v>0</v>
      </c>
      <c r="K120" s="177" t="s">
        <v>136</v>
      </c>
      <c r="L120" s="41"/>
      <c r="M120" s="181" t="s">
        <v>18</v>
      </c>
      <c r="N120" s="182" t="s">
        <v>39</v>
      </c>
      <c r="O120" s="66"/>
      <c r="P120" s="183">
        <f>O120*H120</f>
        <v>0</v>
      </c>
      <c r="Q120" s="183">
        <v>7.9210000000000003E-2</v>
      </c>
      <c r="R120" s="183">
        <f>Q120*H120</f>
        <v>0.1829751</v>
      </c>
      <c r="S120" s="183">
        <v>0</v>
      </c>
      <c r="T120" s="184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5" t="s">
        <v>137</v>
      </c>
      <c r="AT120" s="185" t="s">
        <v>132</v>
      </c>
      <c r="AU120" s="185" t="s">
        <v>78</v>
      </c>
      <c r="AY120" s="19" t="s">
        <v>129</v>
      </c>
      <c r="BE120" s="186">
        <f>IF(N120="základní",J120,0)</f>
        <v>0</v>
      </c>
      <c r="BF120" s="186">
        <f>IF(N120="snížená",J120,0)</f>
        <v>0</v>
      </c>
      <c r="BG120" s="186">
        <f>IF(N120="zákl. přenesená",J120,0)</f>
        <v>0</v>
      </c>
      <c r="BH120" s="186">
        <f>IF(N120="sníž. přenesená",J120,0)</f>
        <v>0</v>
      </c>
      <c r="BI120" s="186">
        <f>IF(N120="nulová",J120,0)</f>
        <v>0</v>
      </c>
      <c r="BJ120" s="19" t="s">
        <v>76</v>
      </c>
      <c r="BK120" s="186">
        <f>ROUND(I120*H120,2)</f>
        <v>0</v>
      </c>
      <c r="BL120" s="19" t="s">
        <v>137</v>
      </c>
      <c r="BM120" s="185" t="s">
        <v>169</v>
      </c>
    </row>
    <row r="121" spans="1:65" s="2" customFormat="1" ht="19.2">
      <c r="A121" s="36"/>
      <c r="B121" s="37"/>
      <c r="C121" s="38"/>
      <c r="D121" s="187" t="s">
        <v>139</v>
      </c>
      <c r="E121" s="38"/>
      <c r="F121" s="188" t="s">
        <v>170</v>
      </c>
      <c r="G121" s="38"/>
      <c r="H121" s="38"/>
      <c r="I121" s="189"/>
      <c r="J121" s="38"/>
      <c r="K121" s="38"/>
      <c r="L121" s="41"/>
      <c r="M121" s="190"/>
      <c r="N121" s="191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139</v>
      </c>
      <c r="AU121" s="19" t="s">
        <v>78</v>
      </c>
    </row>
    <row r="122" spans="1:65" s="2" customFormat="1" ht="10.199999999999999">
      <c r="A122" s="36"/>
      <c r="B122" s="37"/>
      <c r="C122" s="38"/>
      <c r="D122" s="192" t="s">
        <v>141</v>
      </c>
      <c r="E122" s="38"/>
      <c r="F122" s="193" t="s">
        <v>171</v>
      </c>
      <c r="G122" s="38"/>
      <c r="H122" s="38"/>
      <c r="I122" s="189"/>
      <c r="J122" s="38"/>
      <c r="K122" s="38"/>
      <c r="L122" s="41"/>
      <c r="M122" s="190"/>
      <c r="N122" s="191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141</v>
      </c>
      <c r="AU122" s="19" t="s">
        <v>78</v>
      </c>
    </row>
    <row r="123" spans="1:65" s="13" customFormat="1" ht="10.199999999999999">
      <c r="B123" s="194"/>
      <c r="C123" s="195"/>
      <c r="D123" s="187" t="s">
        <v>143</v>
      </c>
      <c r="E123" s="196" t="s">
        <v>18</v>
      </c>
      <c r="F123" s="197" t="s">
        <v>172</v>
      </c>
      <c r="G123" s="195"/>
      <c r="H123" s="198">
        <v>2.31</v>
      </c>
      <c r="I123" s="199"/>
      <c r="J123" s="195"/>
      <c r="K123" s="195"/>
      <c r="L123" s="200"/>
      <c r="M123" s="201"/>
      <c r="N123" s="202"/>
      <c r="O123" s="202"/>
      <c r="P123" s="202"/>
      <c r="Q123" s="202"/>
      <c r="R123" s="202"/>
      <c r="S123" s="202"/>
      <c r="T123" s="203"/>
      <c r="AT123" s="204" t="s">
        <v>143</v>
      </c>
      <c r="AU123" s="204" t="s">
        <v>78</v>
      </c>
      <c r="AV123" s="13" t="s">
        <v>78</v>
      </c>
      <c r="AW123" s="13" t="s">
        <v>30</v>
      </c>
      <c r="AX123" s="13" t="s">
        <v>76</v>
      </c>
      <c r="AY123" s="204" t="s">
        <v>129</v>
      </c>
    </row>
    <row r="124" spans="1:65" s="2" customFormat="1" ht="16.5" customHeight="1">
      <c r="A124" s="36"/>
      <c r="B124" s="37"/>
      <c r="C124" s="175" t="s">
        <v>144</v>
      </c>
      <c r="D124" s="175" t="s">
        <v>132</v>
      </c>
      <c r="E124" s="176" t="s">
        <v>173</v>
      </c>
      <c r="F124" s="177" t="s">
        <v>174</v>
      </c>
      <c r="G124" s="178" t="s">
        <v>161</v>
      </c>
      <c r="H124" s="179">
        <v>18.62</v>
      </c>
      <c r="I124" s="180"/>
      <c r="J124" s="179">
        <f>ROUND(I124*H124,2)</f>
        <v>0</v>
      </c>
      <c r="K124" s="177" t="s">
        <v>136</v>
      </c>
      <c r="L124" s="41"/>
      <c r="M124" s="181" t="s">
        <v>18</v>
      </c>
      <c r="N124" s="182" t="s">
        <v>39</v>
      </c>
      <c r="O124" s="66"/>
      <c r="P124" s="183">
        <f>O124*H124</f>
        <v>0</v>
      </c>
      <c r="Q124" s="183">
        <v>6.1719999999999997E-2</v>
      </c>
      <c r="R124" s="183">
        <f>Q124*H124</f>
        <v>1.1492264000000001</v>
      </c>
      <c r="S124" s="183">
        <v>0</v>
      </c>
      <c r="T124" s="184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85" t="s">
        <v>137</v>
      </c>
      <c r="AT124" s="185" t="s">
        <v>132</v>
      </c>
      <c r="AU124" s="185" t="s">
        <v>78</v>
      </c>
      <c r="AY124" s="19" t="s">
        <v>129</v>
      </c>
      <c r="BE124" s="186">
        <f>IF(N124="základní",J124,0)</f>
        <v>0</v>
      </c>
      <c r="BF124" s="186">
        <f>IF(N124="snížená",J124,0)</f>
        <v>0</v>
      </c>
      <c r="BG124" s="186">
        <f>IF(N124="zákl. přenesená",J124,0)</f>
        <v>0</v>
      </c>
      <c r="BH124" s="186">
        <f>IF(N124="sníž. přenesená",J124,0)</f>
        <v>0</v>
      </c>
      <c r="BI124" s="186">
        <f>IF(N124="nulová",J124,0)</f>
        <v>0</v>
      </c>
      <c r="BJ124" s="19" t="s">
        <v>76</v>
      </c>
      <c r="BK124" s="186">
        <f>ROUND(I124*H124,2)</f>
        <v>0</v>
      </c>
      <c r="BL124" s="19" t="s">
        <v>137</v>
      </c>
      <c r="BM124" s="185" t="s">
        <v>175</v>
      </c>
    </row>
    <row r="125" spans="1:65" s="2" customFormat="1" ht="10.199999999999999">
      <c r="A125" s="36"/>
      <c r="B125" s="37"/>
      <c r="C125" s="38"/>
      <c r="D125" s="187" t="s">
        <v>139</v>
      </c>
      <c r="E125" s="38"/>
      <c r="F125" s="188" t="s">
        <v>176</v>
      </c>
      <c r="G125" s="38"/>
      <c r="H125" s="38"/>
      <c r="I125" s="189"/>
      <c r="J125" s="38"/>
      <c r="K125" s="38"/>
      <c r="L125" s="41"/>
      <c r="M125" s="190"/>
      <c r="N125" s="191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139</v>
      </c>
      <c r="AU125" s="19" t="s">
        <v>78</v>
      </c>
    </row>
    <row r="126" spans="1:65" s="2" customFormat="1" ht="10.199999999999999">
      <c r="A126" s="36"/>
      <c r="B126" s="37"/>
      <c r="C126" s="38"/>
      <c r="D126" s="192" t="s">
        <v>141</v>
      </c>
      <c r="E126" s="38"/>
      <c r="F126" s="193" t="s">
        <v>177</v>
      </c>
      <c r="G126" s="38"/>
      <c r="H126" s="38"/>
      <c r="I126" s="189"/>
      <c r="J126" s="38"/>
      <c r="K126" s="38"/>
      <c r="L126" s="41"/>
      <c r="M126" s="190"/>
      <c r="N126" s="191"/>
      <c r="O126" s="66"/>
      <c r="P126" s="66"/>
      <c r="Q126" s="66"/>
      <c r="R126" s="66"/>
      <c r="S126" s="66"/>
      <c r="T126" s="67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9" t="s">
        <v>141</v>
      </c>
      <c r="AU126" s="19" t="s">
        <v>78</v>
      </c>
    </row>
    <row r="127" spans="1:65" s="13" customFormat="1" ht="10.199999999999999">
      <c r="B127" s="194"/>
      <c r="C127" s="195"/>
      <c r="D127" s="187" t="s">
        <v>143</v>
      </c>
      <c r="E127" s="196" t="s">
        <v>18</v>
      </c>
      <c r="F127" s="197" t="s">
        <v>178</v>
      </c>
      <c r="G127" s="195"/>
      <c r="H127" s="198">
        <v>18.62</v>
      </c>
      <c r="I127" s="199"/>
      <c r="J127" s="195"/>
      <c r="K127" s="195"/>
      <c r="L127" s="200"/>
      <c r="M127" s="201"/>
      <c r="N127" s="202"/>
      <c r="O127" s="202"/>
      <c r="P127" s="202"/>
      <c r="Q127" s="202"/>
      <c r="R127" s="202"/>
      <c r="S127" s="202"/>
      <c r="T127" s="203"/>
      <c r="AT127" s="204" t="s">
        <v>143</v>
      </c>
      <c r="AU127" s="204" t="s">
        <v>78</v>
      </c>
      <c r="AV127" s="13" t="s">
        <v>78</v>
      </c>
      <c r="AW127" s="13" t="s">
        <v>30</v>
      </c>
      <c r="AX127" s="13" t="s">
        <v>76</v>
      </c>
      <c r="AY127" s="204" t="s">
        <v>129</v>
      </c>
    </row>
    <row r="128" spans="1:65" s="2" customFormat="1" ht="16.5" customHeight="1">
      <c r="A128" s="36"/>
      <c r="B128" s="37"/>
      <c r="C128" s="175" t="s">
        <v>179</v>
      </c>
      <c r="D128" s="175" t="s">
        <v>132</v>
      </c>
      <c r="E128" s="176" t="s">
        <v>180</v>
      </c>
      <c r="F128" s="177" t="s">
        <v>181</v>
      </c>
      <c r="G128" s="178" t="s">
        <v>182</v>
      </c>
      <c r="H128" s="179">
        <v>7.55</v>
      </c>
      <c r="I128" s="180"/>
      <c r="J128" s="179">
        <f>ROUND(I128*H128,2)</f>
        <v>0</v>
      </c>
      <c r="K128" s="177" t="s">
        <v>136</v>
      </c>
      <c r="L128" s="41"/>
      <c r="M128" s="181" t="s">
        <v>18</v>
      </c>
      <c r="N128" s="182" t="s">
        <v>39</v>
      </c>
      <c r="O128" s="66"/>
      <c r="P128" s="183">
        <f>O128*H128</f>
        <v>0</v>
      </c>
      <c r="Q128" s="183">
        <v>8.0000000000000007E-5</v>
      </c>
      <c r="R128" s="183">
        <f>Q128*H128</f>
        <v>6.0400000000000004E-4</v>
      </c>
      <c r="S128" s="183">
        <v>0</v>
      </c>
      <c r="T128" s="184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5" t="s">
        <v>137</v>
      </c>
      <c r="AT128" s="185" t="s">
        <v>132</v>
      </c>
      <c r="AU128" s="185" t="s">
        <v>78</v>
      </c>
      <c r="AY128" s="19" t="s">
        <v>129</v>
      </c>
      <c r="BE128" s="186">
        <f>IF(N128="základní",J128,0)</f>
        <v>0</v>
      </c>
      <c r="BF128" s="186">
        <f>IF(N128="snížená",J128,0)</f>
        <v>0</v>
      </c>
      <c r="BG128" s="186">
        <f>IF(N128="zákl. přenesená",J128,0)</f>
        <v>0</v>
      </c>
      <c r="BH128" s="186">
        <f>IF(N128="sníž. přenesená",J128,0)</f>
        <v>0</v>
      </c>
      <c r="BI128" s="186">
        <f>IF(N128="nulová",J128,0)</f>
        <v>0</v>
      </c>
      <c r="BJ128" s="19" t="s">
        <v>76</v>
      </c>
      <c r="BK128" s="186">
        <f>ROUND(I128*H128,2)</f>
        <v>0</v>
      </c>
      <c r="BL128" s="19" t="s">
        <v>137</v>
      </c>
      <c r="BM128" s="185" t="s">
        <v>183</v>
      </c>
    </row>
    <row r="129" spans="1:65" s="2" customFormat="1" ht="10.199999999999999">
      <c r="A129" s="36"/>
      <c r="B129" s="37"/>
      <c r="C129" s="38"/>
      <c r="D129" s="187" t="s">
        <v>139</v>
      </c>
      <c r="E129" s="38"/>
      <c r="F129" s="188" t="s">
        <v>184</v>
      </c>
      <c r="G129" s="38"/>
      <c r="H129" s="38"/>
      <c r="I129" s="189"/>
      <c r="J129" s="38"/>
      <c r="K129" s="38"/>
      <c r="L129" s="41"/>
      <c r="M129" s="190"/>
      <c r="N129" s="191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139</v>
      </c>
      <c r="AU129" s="19" t="s">
        <v>78</v>
      </c>
    </row>
    <row r="130" spans="1:65" s="2" customFormat="1" ht="10.199999999999999">
      <c r="A130" s="36"/>
      <c r="B130" s="37"/>
      <c r="C130" s="38"/>
      <c r="D130" s="192" t="s">
        <v>141</v>
      </c>
      <c r="E130" s="38"/>
      <c r="F130" s="193" t="s">
        <v>185</v>
      </c>
      <c r="G130" s="38"/>
      <c r="H130" s="38"/>
      <c r="I130" s="189"/>
      <c r="J130" s="38"/>
      <c r="K130" s="38"/>
      <c r="L130" s="41"/>
      <c r="M130" s="190"/>
      <c r="N130" s="191"/>
      <c r="O130" s="66"/>
      <c r="P130" s="66"/>
      <c r="Q130" s="66"/>
      <c r="R130" s="66"/>
      <c r="S130" s="66"/>
      <c r="T130" s="67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9" t="s">
        <v>141</v>
      </c>
      <c r="AU130" s="19" t="s">
        <v>78</v>
      </c>
    </row>
    <row r="131" spans="1:65" s="13" customFormat="1" ht="10.199999999999999">
      <c r="B131" s="194"/>
      <c r="C131" s="195"/>
      <c r="D131" s="187" t="s">
        <v>143</v>
      </c>
      <c r="E131" s="196" t="s">
        <v>18</v>
      </c>
      <c r="F131" s="197" t="s">
        <v>186</v>
      </c>
      <c r="G131" s="195"/>
      <c r="H131" s="198">
        <v>7.55</v>
      </c>
      <c r="I131" s="199"/>
      <c r="J131" s="195"/>
      <c r="K131" s="195"/>
      <c r="L131" s="200"/>
      <c r="M131" s="201"/>
      <c r="N131" s="202"/>
      <c r="O131" s="202"/>
      <c r="P131" s="202"/>
      <c r="Q131" s="202"/>
      <c r="R131" s="202"/>
      <c r="S131" s="202"/>
      <c r="T131" s="203"/>
      <c r="AT131" s="204" t="s">
        <v>143</v>
      </c>
      <c r="AU131" s="204" t="s">
        <v>78</v>
      </c>
      <c r="AV131" s="13" t="s">
        <v>78</v>
      </c>
      <c r="AW131" s="13" t="s">
        <v>30</v>
      </c>
      <c r="AX131" s="13" t="s">
        <v>76</v>
      </c>
      <c r="AY131" s="204" t="s">
        <v>129</v>
      </c>
    </row>
    <row r="132" spans="1:65" s="2" customFormat="1" ht="16.5" customHeight="1">
      <c r="A132" s="36"/>
      <c r="B132" s="37"/>
      <c r="C132" s="175" t="s">
        <v>187</v>
      </c>
      <c r="D132" s="175" t="s">
        <v>132</v>
      </c>
      <c r="E132" s="176" t="s">
        <v>188</v>
      </c>
      <c r="F132" s="177" t="s">
        <v>189</v>
      </c>
      <c r="G132" s="178" t="s">
        <v>182</v>
      </c>
      <c r="H132" s="179">
        <v>23.7</v>
      </c>
      <c r="I132" s="180"/>
      <c r="J132" s="179">
        <f>ROUND(I132*H132,2)</f>
        <v>0</v>
      </c>
      <c r="K132" s="177" t="s">
        <v>136</v>
      </c>
      <c r="L132" s="41"/>
      <c r="M132" s="181" t="s">
        <v>18</v>
      </c>
      <c r="N132" s="182" t="s">
        <v>39</v>
      </c>
      <c r="O132" s="66"/>
      <c r="P132" s="183">
        <f>O132*H132</f>
        <v>0</v>
      </c>
      <c r="Q132" s="183">
        <v>1.2999999999999999E-4</v>
      </c>
      <c r="R132" s="183">
        <f>Q132*H132</f>
        <v>3.0809999999999995E-3</v>
      </c>
      <c r="S132" s="183">
        <v>0</v>
      </c>
      <c r="T132" s="184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5" t="s">
        <v>137</v>
      </c>
      <c r="AT132" s="185" t="s">
        <v>132</v>
      </c>
      <c r="AU132" s="185" t="s">
        <v>78</v>
      </c>
      <c r="AY132" s="19" t="s">
        <v>129</v>
      </c>
      <c r="BE132" s="186">
        <f>IF(N132="základní",J132,0)</f>
        <v>0</v>
      </c>
      <c r="BF132" s="186">
        <f>IF(N132="snížená",J132,0)</f>
        <v>0</v>
      </c>
      <c r="BG132" s="186">
        <f>IF(N132="zákl. přenesená",J132,0)</f>
        <v>0</v>
      </c>
      <c r="BH132" s="186">
        <f>IF(N132="sníž. přenesená",J132,0)</f>
        <v>0</v>
      </c>
      <c r="BI132" s="186">
        <f>IF(N132="nulová",J132,0)</f>
        <v>0</v>
      </c>
      <c r="BJ132" s="19" t="s">
        <v>76</v>
      </c>
      <c r="BK132" s="186">
        <f>ROUND(I132*H132,2)</f>
        <v>0</v>
      </c>
      <c r="BL132" s="19" t="s">
        <v>137</v>
      </c>
      <c r="BM132" s="185" t="s">
        <v>190</v>
      </c>
    </row>
    <row r="133" spans="1:65" s="2" customFormat="1" ht="10.199999999999999">
      <c r="A133" s="36"/>
      <c r="B133" s="37"/>
      <c r="C133" s="38"/>
      <c r="D133" s="187" t="s">
        <v>139</v>
      </c>
      <c r="E133" s="38"/>
      <c r="F133" s="188" t="s">
        <v>191</v>
      </c>
      <c r="G133" s="38"/>
      <c r="H133" s="38"/>
      <c r="I133" s="189"/>
      <c r="J133" s="38"/>
      <c r="K133" s="38"/>
      <c r="L133" s="41"/>
      <c r="M133" s="190"/>
      <c r="N133" s="191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139</v>
      </c>
      <c r="AU133" s="19" t="s">
        <v>78</v>
      </c>
    </row>
    <row r="134" spans="1:65" s="2" customFormat="1" ht="10.199999999999999">
      <c r="A134" s="36"/>
      <c r="B134" s="37"/>
      <c r="C134" s="38"/>
      <c r="D134" s="192" t="s">
        <v>141</v>
      </c>
      <c r="E134" s="38"/>
      <c r="F134" s="193" t="s">
        <v>192</v>
      </c>
      <c r="G134" s="38"/>
      <c r="H134" s="38"/>
      <c r="I134" s="189"/>
      <c r="J134" s="38"/>
      <c r="K134" s="38"/>
      <c r="L134" s="41"/>
      <c r="M134" s="190"/>
      <c r="N134" s="191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141</v>
      </c>
      <c r="AU134" s="19" t="s">
        <v>78</v>
      </c>
    </row>
    <row r="135" spans="1:65" s="13" customFormat="1" ht="10.199999999999999">
      <c r="B135" s="194"/>
      <c r="C135" s="195"/>
      <c r="D135" s="187" t="s">
        <v>143</v>
      </c>
      <c r="E135" s="196" t="s">
        <v>18</v>
      </c>
      <c r="F135" s="197" t="s">
        <v>193</v>
      </c>
      <c r="G135" s="195"/>
      <c r="H135" s="198">
        <v>23.7</v>
      </c>
      <c r="I135" s="199"/>
      <c r="J135" s="195"/>
      <c r="K135" s="195"/>
      <c r="L135" s="200"/>
      <c r="M135" s="201"/>
      <c r="N135" s="202"/>
      <c r="O135" s="202"/>
      <c r="P135" s="202"/>
      <c r="Q135" s="202"/>
      <c r="R135" s="202"/>
      <c r="S135" s="202"/>
      <c r="T135" s="203"/>
      <c r="AT135" s="204" t="s">
        <v>143</v>
      </c>
      <c r="AU135" s="204" t="s">
        <v>78</v>
      </c>
      <c r="AV135" s="13" t="s">
        <v>78</v>
      </c>
      <c r="AW135" s="13" t="s">
        <v>30</v>
      </c>
      <c r="AX135" s="13" t="s">
        <v>76</v>
      </c>
      <c r="AY135" s="204" t="s">
        <v>129</v>
      </c>
    </row>
    <row r="136" spans="1:65" s="2" customFormat="1" ht="16.5" customHeight="1">
      <c r="A136" s="36"/>
      <c r="B136" s="37"/>
      <c r="C136" s="175" t="s">
        <v>194</v>
      </c>
      <c r="D136" s="175" t="s">
        <v>132</v>
      </c>
      <c r="E136" s="176" t="s">
        <v>195</v>
      </c>
      <c r="F136" s="177" t="s">
        <v>196</v>
      </c>
      <c r="G136" s="178" t="s">
        <v>161</v>
      </c>
      <c r="H136" s="179">
        <v>0.19</v>
      </c>
      <c r="I136" s="180"/>
      <c r="J136" s="179">
        <f>ROUND(I136*H136,2)</f>
        <v>0</v>
      </c>
      <c r="K136" s="177" t="s">
        <v>136</v>
      </c>
      <c r="L136" s="41"/>
      <c r="M136" s="181" t="s">
        <v>18</v>
      </c>
      <c r="N136" s="182" t="s">
        <v>39</v>
      </c>
      <c r="O136" s="66"/>
      <c r="P136" s="183">
        <f>O136*H136</f>
        <v>0</v>
      </c>
      <c r="Q136" s="183">
        <v>0.17818000000000001</v>
      </c>
      <c r="R136" s="183">
        <f>Q136*H136</f>
        <v>3.3854200000000001E-2</v>
      </c>
      <c r="S136" s="183">
        <v>0</v>
      </c>
      <c r="T136" s="184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85" t="s">
        <v>137</v>
      </c>
      <c r="AT136" s="185" t="s">
        <v>132</v>
      </c>
      <c r="AU136" s="185" t="s">
        <v>78</v>
      </c>
      <c r="AY136" s="19" t="s">
        <v>129</v>
      </c>
      <c r="BE136" s="186">
        <f>IF(N136="základní",J136,0)</f>
        <v>0</v>
      </c>
      <c r="BF136" s="186">
        <f>IF(N136="snížená",J136,0)</f>
        <v>0</v>
      </c>
      <c r="BG136" s="186">
        <f>IF(N136="zákl. přenesená",J136,0)</f>
        <v>0</v>
      </c>
      <c r="BH136" s="186">
        <f>IF(N136="sníž. přenesená",J136,0)</f>
        <v>0</v>
      </c>
      <c r="BI136" s="186">
        <f>IF(N136="nulová",J136,0)</f>
        <v>0</v>
      </c>
      <c r="BJ136" s="19" t="s">
        <v>76</v>
      </c>
      <c r="BK136" s="186">
        <f>ROUND(I136*H136,2)</f>
        <v>0</v>
      </c>
      <c r="BL136" s="19" t="s">
        <v>137</v>
      </c>
      <c r="BM136" s="185" t="s">
        <v>197</v>
      </c>
    </row>
    <row r="137" spans="1:65" s="2" customFormat="1" ht="10.199999999999999">
      <c r="A137" s="36"/>
      <c r="B137" s="37"/>
      <c r="C137" s="38"/>
      <c r="D137" s="187" t="s">
        <v>139</v>
      </c>
      <c r="E137" s="38"/>
      <c r="F137" s="188" t="s">
        <v>198</v>
      </c>
      <c r="G137" s="38"/>
      <c r="H137" s="38"/>
      <c r="I137" s="189"/>
      <c r="J137" s="38"/>
      <c r="K137" s="38"/>
      <c r="L137" s="41"/>
      <c r="M137" s="190"/>
      <c r="N137" s="191"/>
      <c r="O137" s="66"/>
      <c r="P137" s="66"/>
      <c r="Q137" s="66"/>
      <c r="R137" s="66"/>
      <c r="S137" s="66"/>
      <c r="T137" s="67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139</v>
      </c>
      <c r="AU137" s="19" t="s">
        <v>78</v>
      </c>
    </row>
    <row r="138" spans="1:65" s="2" customFormat="1" ht="10.199999999999999">
      <c r="A138" s="36"/>
      <c r="B138" s="37"/>
      <c r="C138" s="38"/>
      <c r="D138" s="192" t="s">
        <v>141</v>
      </c>
      <c r="E138" s="38"/>
      <c r="F138" s="193" t="s">
        <v>199</v>
      </c>
      <c r="G138" s="38"/>
      <c r="H138" s="38"/>
      <c r="I138" s="189"/>
      <c r="J138" s="38"/>
      <c r="K138" s="38"/>
      <c r="L138" s="41"/>
      <c r="M138" s="190"/>
      <c r="N138" s="191"/>
      <c r="O138" s="66"/>
      <c r="P138" s="66"/>
      <c r="Q138" s="66"/>
      <c r="R138" s="66"/>
      <c r="S138" s="66"/>
      <c r="T138" s="67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9" t="s">
        <v>141</v>
      </c>
      <c r="AU138" s="19" t="s">
        <v>78</v>
      </c>
    </row>
    <row r="139" spans="1:65" s="13" customFormat="1" ht="10.199999999999999">
      <c r="B139" s="194"/>
      <c r="C139" s="195"/>
      <c r="D139" s="187" t="s">
        <v>143</v>
      </c>
      <c r="E139" s="196" t="s">
        <v>18</v>
      </c>
      <c r="F139" s="197" t="s">
        <v>200</v>
      </c>
      <c r="G139" s="195"/>
      <c r="H139" s="198">
        <v>0.19</v>
      </c>
      <c r="I139" s="199"/>
      <c r="J139" s="195"/>
      <c r="K139" s="195"/>
      <c r="L139" s="200"/>
      <c r="M139" s="201"/>
      <c r="N139" s="202"/>
      <c r="O139" s="202"/>
      <c r="P139" s="202"/>
      <c r="Q139" s="202"/>
      <c r="R139" s="202"/>
      <c r="S139" s="202"/>
      <c r="T139" s="203"/>
      <c r="AT139" s="204" t="s">
        <v>143</v>
      </c>
      <c r="AU139" s="204" t="s">
        <v>78</v>
      </c>
      <c r="AV139" s="13" t="s">
        <v>78</v>
      </c>
      <c r="AW139" s="13" t="s">
        <v>30</v>
      </c>
      <c r="AX139" s="13" t="s">
        <v>76</v>
      </c>
      <c r="AY139" s="204" t="s">
        <v>129</v>
      </c>
    </row>
    <row r="140" spans="1:65" s="2" customFormat="1" ht="16.5" customHeight="1">
      <c r="A140" s="36"/>
      <c r="B140" s="37"/>
      <c r="C140" s="175" t="s">
        <v>201</v>
      </c>
      <c r="D140" s="175" t="s">
        <v>132</v>
      </c>
      <c r="E140" s="176" t="s">
        <v>202</v>
      </c>
      <c r="F140" s="177" t="s">
        <v>203</v>
      </c>
      <c r="G140" s="178" t="s">
        <v>161</v>
      </c>
      <c r="H140" s="179">
        <v>4.08</v>
      </c>
      <c r="I140" s="180"/>
      <c r="J140" s="179">
        <f>ROUND(I140*H140,2)</f>
        <v>0</v>
      </c>
      <c r="K140" s="177" t="s">
        <v>136</v>
      </c>
      <c r="L140" s="41"/>
      <c r="M140" s="181" t="s">
        <v>18</v>
      </c>
      <c r="N140" s="182" t="s">
        <v>39</v>
      </c>
      <c r="O140" s="66"/>
      <c r="P140" s="183">
        <f>O140*H140</f>
        <v>0</v>
      </c>
      <c r="Q140" s="183">
        <v>8.3409999999999998E-2</v>
      </c>
      <c r="R140" s="183">
        <f>Q140*H140</f>
        <v>0.34031279999999997</v>
      </c>
      <c r="S140" s="183">
        <v>0</v>
      </c>
      <c r="T140" s="184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85" t="s">
        <v>137</v>
      </c>
      <c r="AT140" s="185" t="s">
        <v>132</v>
      </c>
      <c r="AU140" s="185" t="s">
        <v>78</v>
      </c>
      <c r="AY140" s="19" t="s">
        <v>129</v>
      </c>
      <c r="BE140" s="186">
        <f>IF(N140="základní",J140,0)</f>
        <v>0</v>
      </c>
      <c r="BF140" s="186">
        <f>IF(N140="snížená",J140,0)</f>
        <v>0</v>
      </c>
      <c r="BG140" s="186">
        <f>IF(N140="zákl. přenesená",J140,0)</f>
        <v>0</v>
      </c>
      <c r="BH140" s="186">
        <f>IF(N140="sníž. přenesená",J140,0)</f>
        <v>0</v>
      </c>
      <c r="BI140" s="186">
        <f>IF(N140="nulová",J140,0)</f>
        <v>0</v>
      </c>
      <c r="BJ140" s="19" t="s">
        <v>76</v>
      </c>
      <c r="BK140" s="186">
        <f>ROUND(I140*H140,2)</f>
        <v>0</v>
      </c>
      <c r="BL140" s="19" t="s">
        <v>137</v>
      </c>
      <c r="BM140" s="185" t="s">
        <v>204</v>
      </c>
    </row>
    <row r="141" spans="1:65" s="2" customFormat="1" ht="10.199999999999999">
      <c r="A141" s="36"/>
      <c r="B141" s="37"/>
      <c r="C141" s="38"/>
      <c r="D141" s="187" t="s">
        <v>139</v>
      </c>
      <c r="E141" s="38"/>
      <c r="F141" s="188" t="s">
        <v>205</v>
      </c>
      <c r="G141" s="38"/>
      <c r="H141" s="38"/>
      <c r="I141" s="189"/>
      <c r="J141" s="38"/>
      <c r="K141" s="38"/>
      <c r="L141" s="41"/>
      <c r="M141" s="190"/>
      <c r="N141" s="191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139</v>
      </c>
      <c r="AU141" s="19" t="s">
        <v>78</v>
      </c>
    </row>
    <row r="142" spans="1:65" s="2" customFormat="1" ht="10.199999999999999">
      <c r="A142" s="36"/>
      <c r="B142" s="37"/>
      <c r="C142" s="38"/>
      <c r="D142" s="192" t="s">
        <v>141</v>
      </c>
      <c r="E142" s="38"/>
      <c r="F142" s="193" t="s">
        <v>206</v>
      </c>
      <c r="G142" s="38"/>
      <c r="H142" s="38"/>
      <c r="I142" s="189"/>
      <c r="J142" s="38"/>
      <c r="K142" s="38"/>
      <c r="L142" s="41"/>
      <c r="M142" s="190"/>
      <c r="N142" s="191"/>
      <c r="O142" s="66"/>
      <c r="P142" s="66"/>
      <c r="Q142" s="66"/>
      <c r="R142" s="66"/>
      <c r="S142" s="66"/>
      <c r="T142" s="67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9" t="s">
        <v>141</v>
      </c>
      <c r="AU142" s="19" t="s">
        <v>78</v>
      </c>
    </row>
    <row r="143" spans="1:65" s="13" customFormat="1" ht="10.199999999999999">
      <c r="B143" s="194"/>
      <c r="C143" s="195"/>
      <c r="D143" s="187" t="s">
        <v>143</v>
      </c>
      <c r="E143" s="196" t="s">
        <v>18</v>
      </c>
      <c r="F143" s="197" t="s">
        <v>207</v>
      </c>
      <c r="G143" s="195"/>
      <c r="H143" s="198">
        <v>4.08</v>
      </c>
      <c r="I143" s="199"/>
      <c r="J143" s="195"/>
      <c r="K143" s="195"/>
      <c r="L143" s="200"/>
      <c r="M143" s="201"/>
      <c r="N143" s="202"/>
      <c r="O143" s="202"/>
      <c r="P143" s="202"/>
      <c r="Q143" s="202"/>
      <c r="R143" s="202"/>
      <c r="S143" s="202"/>
      <c r="T143" s="203"/>
      <c r="AT143" s="204" t="s">
        <v>143</v>
      </c>
      <c r="AU143" s="204" t="s">
        <v>78</v>
      </c>
      <c r="AV143" s="13" t="s">
        <v>78</v>
      </c>
      <c r="AW143" s="13" t="s">
        <v>30</v>
      </c>
      <c r="AX143" s="13" t="s">
        <v>76</v>
      </c>
      <c r="AY143" s="204" t="s">
        <v>129</v>
      </c>
    </row>
    <row r="144" spans="1:65" s="12" customFormat="1" ht="22.8" customHeight="1">
      <c r="B144" s="159"/>
      <c r="C144" s="160"/>
      <c r="D144" s="161" t="s">
        <v>67</v>
      </c>
      <c r="E144" s="173" t="s">
        <v>137</v>
      </c>
      <c r="F144" s="173" t="s">
        <v>208</v>
      </c>
      <c r="G144" s="160"/>
      <c r="H144" s="160"/>
      <c r="I144" s="163"/>
      <c r="J144" s="174">
        <f>BK144</f>
        <v>0</v>
      </c>
      <c r="K144" s="160"/>
      <c r="L144" s="165"/>
      <c r="M144" s="166"/>
      <c r="N144" s="167"/>
      <c r="O144" s="167"/>
      <c r="P144" s="168">
        <f>SUM(P145:P148)</f>
        <v>0</v>
      </c>
      <c r="Q144" s="167"/>
      <c r="R144" s="168">
        <f>SUM(R145:R148)</f>
        <v>9.1120000000000007E-2</v>
      </c>
      <c r="S144" s="167"/>
      <c r="T144" s="169">
        <f>SUM(T145:T148)</f>
        <v>0</v>
      </c>
      <c r="AR144" s="170" t="s">
        <v>76</v>
      </c>
      <c r="AT144" s="171" t="s">
        <v>67</v>
      </c>
      <c r="AU144" s="171" t="s">
        <v>76</v>
      </c>
      <c r="AY144" s="170" t="s">
        <v>129</v>
      </c>
      <c r="BK144" s="172">
        <f>SUM(BK145:BK148)</f>
        <v>0</v>
      </c>
    </row>
    <row r="145" spans="1:65" s="2" customFormat="1" ht="16.5" customHeight="1">
      <c r="A145" s="36"/>
      <c r="B145" s="37"/>
      <c r="C145" s="175" t="s">
        <v>209</v>
      </c>
      <c r="D145" s="175" t="s">
        <v>132</v>
      </c>
      <c r="E145" s="176" t="s">
        <v>210</v>
      </c>
      <c r="F145" s="177" t="s">
        <v>211</v>
      </c>
      <c r="G145" s="178" t="s">
        <v>135</v>
      </c>
      <c r="H145" s="179">
        <v>4</v>
      </c>
      <c r="I145" s="180"/>
      <c r="J145" s="179">
        <f>ROUND(I145*H145,2)</f>
        <v>0</v>
      </c>
      <c r="K145" s="177" t="s">
        <v>136</v>
      </c>
      <c r="L145" s="41"/>
      <c r="M145" s="181" t="s">
        <v>18</v>
      </c>
      <c r="N145" s="182" t="s">
        <v>39</v>
      </c>
      <c r="O145" s="66"/>
      <c r="P145" s="183">
        <f>O145*H145</f>
        <v>0</v>
      </c>
      <c r="Q145" s="183">
        <v>2.2780000000000002E-2</v>
      </c>
      <c r="R145" s="183">
        <f>Q145*H145</f>
        <v>9.1120000000000007E-2</v>
      </c>
      <c r="S145" s="183">
        <v>0</v>
      </c>
      <c r="T145" s="184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85" t="s">
        <v>137</v>
      </c>
      <c r="AT145" s="185" t="s">
        <v>132</v>
      </c>
      <c r="AU145" s="185" t="s">
        <v>78</v>
      </c>
      <c r="AY145" s="19" t="s">
        <v>129</v>
      </c>
      <c r="BE145" s="186">
        <f>IF(N145="základní",J145,0)</f>
        <v>0</v>
      </c>
      <c r="BF145" s="186">
        <f>IF(N145="snížená",J145,0)</f>
        <v>0</v>
      </c>
      <c r="BG145" s="186">
        <f>IF(N145="zákl. přenesená",J145,0)</f>
        <v>0</v>
      </c>
      <c r="BH145" s="186">
        <f>IF(N145="sníž. přenesená",J145,0)</f>
        <v>0</v>
      </c>
      <c r="BI145" s="186">
        <f>IF(N145="nulová",J145,0)</f>
        <v>0</v>
      </c>
      <c r="BJ145" s="19" t="s">
        <v>76</v>
      </c>
      <c r="BK145" s="186">
        <f>ROUND(I145*H145,2)</f>
        <v>0</v>
      </c>
      <c r="BL145" s="19" t="s">
        <v>137</v>
      </c>
      <c r="BM145" s="185" t="s">
        <v>212</v>
      </c>
    </row>
    <row r="146" spans="1:65" s="2" customFormat="1" ht="10.199999999999999">
      <c r="A146" s="36"/>
      <c r="B146" s="37"/>
      <c r="C146" s="38"/>
      <c r="D146" s="187" t="s">
        <v>139</v>
      </c>
      <c r="E146" s="38"/>
      <c r="F146" s="188" t="s">
        <v>213</v>
      </c>
      <c r="G146" s="38"/>
      <c r="H146" s="38"/>
      <c r="I146" s="189"/>
      <c r="J146" s="38"/>
      <c r="K146" s="38"/>
      <c r="L146" s="41"/>
      <c r="M146" s="190"/>
      <c r="N146" s="191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139</v>
      </c>
      <c r="AU146" s="19" t="s">
        <v>78</v>
      </c>
    </row>
    <row r="147" spans="1:65" s="2" customFormat="1" ht="10.199999999999999">
      <c r="A147" s="36"/>
      <c r="B147" s="37"/>
      <c r="C147" s="38"/>
      <c r="D147" s="192" t="s">
        <v>141</v>
      </c>
      <c r="E147" s="38"/>
      <c r="F147" s="193" t="s">
        <v>214</v>
      </c>
      <c r="G147" s="38"/>
      <c r="H147" s="38"/>
      <c r="I147" s="189"/>
      <c r="J147" s="38"/>
      <c r="K147" s="38"/>
      <c r="L147" s="41"/>
      <c r="M147" s="190"/>
      <c r="N147" s="191"/>
      <c r="O147" s="66"/>
      <c r="P147" s="66"/>
      <c r="Q147" s="66"/>
      <c r="R147" s="66"/>
      <c r="S147" s="66"/>
      <c r="T147" s="67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9" t="s">
        <v>141</v>
      </c>
      <c r="AU147" s="19" t="s">
        <v>78</v>
      </c>
    </row>
    <row r="148" spans="1:65" s="13" customFormat="1" ht="10.199999999999999">
      <c r="B148" s="194"/>
      <c r="C148" s="195"/>
      <c r="D148" s="187" t="s">
        <v>143</v>
      </c>
      <c r="E148" s="196" t="s">
        <v>18</v>
      </c>
      <c r="F148" s="197" t="s">
        <v>215</v>
      </c>
      <c r="G148" s="195"/>
      <c r="H148" s="198">
        <v>4</v>
      </c>
      <c r="I148" s="199"/>
      <c r="J148" s="195"/>
      <c r="K148" s="195"/>
      <c r="L148" s="200"/>
      <c r="M148" s="201"/>
      <c r="N148" s="202"/>
      <c r="O148" s="202"/>
      <c r="P148" s="202"/>
      <c r="Q148" s="202"/>
      <c r="R148" s="202"/>
      <c r="S148" s="202"/>
      <c r="T148" s="203"/>
      <c r="AT148" s="204" t="s">
        <v>143</v>
      </c>
      <c r="AU148" s="204" t="s">
        <v>78</v>
      </c>
      <c r="AV148" s="13" t="s">
        <v>78</v>
      </c>
      <c r="AW148" s="13" t="s">
        <v>30</v>
      </c>
      <c r="AX148" s="13" t="s">
        <v>76</v>
      </c>
      <c r="AY148" s="204" t="s">
        <v>129</v>
      </c>
    </row>
    <row r="149" spans="1:65" s="12" customFormat="1" ht="22.8" customHeight="1">
      <c r="B149" s="159"/>
      <c r="C149" s="160"/>
      <c r="D149" s="161" t="s">
        <v>67</v>
      </c>
      <c r="E149" s="173" t="s">
        <v>144</v>
      </c>
      <c r="F149" s="173" t="s">
        <v>216</v>
      </c>
      <c r="G149" s="160"/>
      <c r="H149" s="160"/>
      <c r="I149" s="163"/>
      <c r="J149" s="174">
        <f>BK149</f>
        <v>0</v>
      </c>
      <c r="K149" s="160"/>
      <c r="L149" s="165"/>
      <c r="M149" s="166"/>
      <c r="N149" s="167"/>
      <c r="O149" s="167"/>
      <c r="P149" s="168">
        <f>SUM(P150:P215)</f>
        <v>0</v>
      </c>
      <c r="Q149" s="167"/>
      <c r="R149" s="168">
        <f>SUM(R150:R215)</f>
        <v>5.9007946000000002</v>
      </c>
      <c r="S149" s="167"/>
      <c r="T149" s="169">
        <f>SUM(T150:T215)</f>
        <v>0</v>
      </c>
      <c r="AR149" s="170" t="s">
        <v>76</v>
      </c>
      <c r="AT149" s="171" t="s">
        <v>67</v>
      </c>
      <c r="AU149" s="171" t="s">
        <v>76</v>
      </c>
      <c r="AY149" s="170" t="s">
        <v>129</v>
      </c>
      <c r="BK149" s="172">
        <f>SUM(BK150:BK215)</f>
        <v>0</v>
      </c>
    </row>
    <row r="150" spans="1:65" s="2" customFormat="1" ht="16.5" customHeight="1">
      <c r="A150" s="36"/>
      <c r="B150" s="37"/>
      <c r="C150" s="175" t="s">
        <v>217</v>
      </c>
      <c r="D150" s="175" t="s">
        <v>132</v>
      </c>
      <c r="E150" s="176" t="s">
        <v>218</v>
      </c>
      <c r="F150" s="177" t="s">
        <v>219</v>
      </c>
      <c r="G150" s="178" t="s">
        <v>161</v>
      </c>
      <c r="H150" s="179">
        <v>71.38</v>
      </c>
      <c r="I150" s="180"/>
      <c r="J150" s="179">
        <f>ROUND(I150*H150,2)</f>
        <v>0</v>
      </c>
      <c r="K150" s="177" t="s">
        <v>136</v>
      </c>
      <c r="L150" s="41"/>
      <c r="M150" s="181" t="s">
        <v>18</v>
      </c>
      <c r="N150" s="182" t="s">
        <v>39</v>
      </c>
      <c r="O150" s="66"/>
      <c r="P150" s="183">
        <f>O150*H150</f>
        <v>0</v>
      </c>
      <c r="Q150" s="183">
        <v>2.5999999999999998E-4</v>
      </c>
      <c r="R150" s="183">
        <f>Q150*H150</f>
        <v>1.8558799999999997E-2</v>
      </c>
      <c r="S150" s="183">
        <v>0</v>
      </c>
      <c r="T150" s="184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5" t="s">
        <v>137</v>
      </c>
      <c r="AT150" s="185" t="s">
        <v>132</v>
      </c>
      <c r="AU150" s="185" t="s">
        <v>78</v>
      </c>
      <c r="AY150" s="19" t="s">
        <v>129</v>
      </c>
      <c r="BE150" s="186">
        <f>IF(N150="základní",J150,0)</f>
        <v>0</v>
      </c>
      <c r="BF150" s="186">
        <f>IF(N150="snížená",J150,0)</f>
        <v>0</v>
      </c>
      <c r="BG150" s="186">
        <f>IF(N150="zákl. přenesená",J150,0)</f>
        <v>0</v>
      </c>
      <c r="BH150" s="186">
        <f>IF(N150="sníž. přenesená",J150,0)</f>
        <v>0</v>
      </c>
      <c r="BI150" s="186">
        <f>IF(N150="nulová",J150,0)</f>
        <v>0</v>
      </c>
      <c r="BJ150" s="19" t="s">
        <v>76</v>
      </c>
      <c r="BK150" s="186">
        <f>ROUND(I150*H150,2)</f>
        <v>0</v>
      </c>
      <c r="BL150" s="19" t="s">
        <v>137</v>
      </c>
      <c r="BM150" s="185" t="s">
        <v>220</v>
      </c>
    </row>
    <row r="151" spans="1:65" s="2" customFormat="1" ht="10.199999999999999">
      <c r="A151" s="36"/>
      <c r="B151" s="37"/>
      <c r="C151" s="38"/>
      <c r="D151" s="187" t="s">
        <v>139</v>
      </c>
      <c r="E151" s="38"/>
      <c r="F151" s="188" t="s">
        <v>221</v>
      </c>
      <c r="G151" s="38"/>
      <c r="H151" s="38"/>
      <c r="I151" s="189"/>
      <c r="J151" s="38"/>
      <c r="K151" s="38"/>
      <c r="L151" s="41"/>
      <c r="M151" s="190"/>
      <c r="N151" s="191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139</v>
      </c>
      <c r="AU151" s="19" t="s">
        <v>78</v>
      </c>
    </row>
    <row r="152" spans="1:65" s="2" customFormat="1" ht="10.199999999999999">
      <c r="A152" s="36"/>
      <c r="B152" s="37"/>
      <c r="C152" s="38"/>
      <c r="D152" s="192" t="s">
        <v>141</v>
      </c>
      <c r="E152" s="38"/>
      <c r="F152" s="193" t="s">
        <v>222</v>
      </c>
      <c r="G152" s="38"/>
      <c r="H152" s="38"/>
      <c r="I152" s="189"/>
      <c r="J152" s="38"/>
      <c r="K152" s="38"/>
      <c r="L152" s="41"/>
      <c r="M152" s="190"/>
      <c r="N152" s="191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141</v>
      </c>
      <c r="AU152" s="19" t="s">
        <v>78</v>
      </c>
    </row>
    <row r="153" spans="1:65" s="13" customFormat="1" ht="10.199999999999999">
      <c r="B153" s="194"/>
      <c r="C153" s="195"/>
      <c r="D153" s="187" t="s">
        <v>143</v>
      </c>
      <c r="E153" s="196" t="s">
        <v>18</v>
      </c>
      <c r="F153" s="197" t="s">
        <v>223</v>
      </c>
      <c r="G153" s="195"/>
      <c r="H153" s="198">
        <v>71.38</v>
      </c>
      <c r="I153" s="199"/>
      <c r="J153" s="195"/>
      <c r="K153" s="195"/>
      <c r="L153" s="200"/>
      <c r="M153" s="201"/>
      <c r="N153" s="202"/>
      <c r="O153" s="202"/>
      <c r="P153" s="202"/>
      <c r="Q153" s="202"/>
      <c r="R153" s="202"/>
      <c r="S153" s="202"/>
      <c r="T153" s="203"/>
      <c r="AT153" s="204" t="s">
        <v>143</v>
      </c>
      <c r="AU153" s="204" t="s">
        <v>78</v>
      </c>
      <c r="AV153" s="13" t="s">
        <v>78</v>
      </c>
      <c r="AW153" s="13" t="s">
        <v>30</v>
      </c>
      <c r="AX153" s="13" t="s">
        <v>76</v>
      </c>
      <c r="AY153" s="204" t="s">
        <v>129</v>
      </c>
    </row>
    <row r="154" spans="1:65" s="2" customFormat="1" ht="16.5" customHeight="1">
      <c r="A154" s="36"/>
      <c r="B154" s="37"/>
      <c r="C154" s="175" t="s">
        <v>224</v>
      </c>
      <c r="D154" s="175" t="s">
        <v>132</v>
      </c>
      <c r="E154" s="176" t="s">
        <v>225</v>
      </c>
      <c r="F154" s="177" t="s">
        <v>226</v>
      </c>
      <c r="G154" s="178" t="s">
        <v>161</v>
      </c>
      <c r="H154" s="179">
        <v>0.68</v>
      </c>
      <c r="I154" s="180"/>
      <c r="J154" s="179">
        <f>ROUND(I154*H154,2)</f>
        <v>0</v>
      </c>
      <c r="K154" s="177" t="s">
        <v>136</v>
      </c>
      <c r="L154" s="41"/>
      <c r="M154" s="181" t="s">
        <v>18</v>
      </c>
      <c r="N154" s="182" t="s">
        <v>39</v>
      </c>
      <c r="O154" s="66"/>
      <c r="P154" s="183">
        <f>O154*H154</f>
        <v>0</v>
      </c>
      <c r="Q154" s="183">
        <v>4.3800000000000002E-3</v>
      </c>
      <c r="R154" s="183">
        <f>Q154*H154</f>
        <v>2.9784000000000004E-3</v>
      </c>
      <c r="S154" s="183">
        <v>0</v>
      </c>
      <c r="T154" s="184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5" t="s">
        <v>137</v>
      </c>
      <c r="AT154" s="185" t="s">
        <v>132</v>
      </c>
      <c r="AU154" s="185" t="s">
        <v>78</v>
      </c>
      <c r="AY154" s="19" t="s">
        <v>129</v>
      </c>
      <c r="BE154" s="186">
        <f>IF(N154="základní",J154,0)</f>
        <v>0</v>
      </c>
      <c r="BF154" s="186">
        <f>IF(N154="snížená",J154,0)</f>
        <v>0</v>
      </c>
      <c r="BG154" s="186">
        <f>IF(N154="zákl. přenesená",J154,0)</f>
        <v>0</v>
      </c>
      <c r="BH154" s="186">
        <f>IF(N154="sníž. přenesená",J154,0)</f>
        <v>0</v>
      </c>
      <c r="BI154" s="186">
        <f>IF(N154="nulová",J154,0)</f>
        <v>0</v>
      </c>
      <c r="BJ154" s="19" t="s">
        <v>76</v>
      </c>
      <c r="BK154" s="186">
        <f>ROUND(I154*H154,2)</f>
        <v>0</v>
      </c>
      <c r="BL154" s="19" t="s">
        <v>137</v>
      </c>
      <c r="BM154" s="185" t="s">
        <v>227</v>
      </c>
    </row>
    <row r="155" spans="1:65" s="2" customFormat="1" ht="10.199999999999999">
      <c r="A155" s="36"/>
      <c r="B155" s="37"/>
      <c r="C155" s="38"/>
      <c r="D155" s="187" t="s">
        <v>139</v>
      </c>
      <c r="E155" s="38"/>
      <c r="F155" s="188" t="s">
        <v>228</v>
      </c>
      <c r="G155" s="38"/>
      <c r="H155" s="38"/>
      <c r="I155" s="189"/>
      <c r="J155" s="38"/>
      <c r="K155" s="38"/>
      <c r="L155" s="41"/>
      <c r="M155" s="190"/>
      <c r="N155" s="191"/>
      <c r="O155" s="66"/>
      <c r="P155" s="66"/>
      <c r="Q155" s="66"/>
      <c r="R155" s="66"/>
      <c r="S155" s="66"/>
      <c r="T155" s="67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139</v>
      </c>
      <c r="AU155" s="19" t="s">
        <v>78</v>
      </c>
    </row>
    <row r="156" spans="1:65" s="2" customFormat="1" ht="10.199999999999999">
      <c r="A156" s="36"/>
      <c r="B156" s="37"/>
      <c r="C156" s="38"/>
      <c r="D156" s="192" t="s">
        <v>141</v>
      </c>
      <c r="E156" s="38"/>
      <c r="F156" s="193" t="s">
        <v>229</v>
      </c>
      <c r="G156" s="38"/>
      <c r="H156" s="38"/>
      <c r="I156" s="189"/>
      <c r="J156" s="38"/>
      <c r="K156" s="38"/>
      <c r="L156" s="41"/>
      <c r="M156" s="190"/>
      <c r="N156" s="191"/>
      <c r="O156" s="66"/>
      <c r="P156" s="66"/>
      <c r="Q156" s="66"/>
      <c r="R156" s="66"/>
      <c r="S156" s="66"/>
      <c r="T156" s="67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9" t="s">
        <v>141</v>
      </c>
      <c r="AU156" s="19" t="s">
        <v>78</v>
      </c>
    </row>
    <row r="157" spans="1:65" s="13" customFormat="1" ht="10.199999999999999">
      <c r="B157" s="194"/>
      <c r="C157" s="195"/>
      <c r="D157" s="187" t="s">
        <v>143</v>
      </c>
      <c r="E157" s="196" t="s">
        <v>18</v>
      </c>
      <c r="F157" s="197" t="s">
        <v>230</v>
      </c>
      <c r="G157" s="195"/>
      <c r="H157" s="198">
        <v>0.68</v>
      </c>
      <c r="I157" s="199"/>
      <c r="J157" s="195"/>
      <c r="K157" s="195"/>
      <c r="L157" s="200"/>
      <c r="M157" s="201"/>
      <c r="N157" s="202"/>
      <c r="O157" s="202"/>
      <c r="P157" s="202"/>
      <c r="Q157" s="202"/>
      <c r="R157" s="202"/>
      <c r="S157" s="202"/>
      <c r="T157" s="203"/>
      <c r="AT157" s="204" t="s">
        <v>143</v>
      </c>
      <c r="AU157" s="204" t="s">
        <v>78</v>
      </c>
      <c r="AV157" s="13" t="s">
        <v>78</v>
      </c>
      <c r="AW157" s="13" t="s">
        <v>30</v>
      </c>
      <c r="AX157" s="13" t="s">
        <v>76</v>
      </c>
      <c r="AY157" s="204" t="s">
        <v>129</v>
      </c>
    </row>
    <row r="158" spans="1:65" s="2" customFormat="1" ht="16.5" customHeight="1">
      <c r="A158" s="36"/>
      <c r="B158" s="37"/>
      <c r="C158" s="175" t="s">
        <v>231</v>
      </c>
      <c r="D158" s="175" t="s">
        <v>132</v>
      </c>
      <c r="E158" s="176" t="s">
        <v>232</v>
      </c>
      <c r="F158" s="177" t="s">
        <v>233</v>
      </c>
      <c r="G158" s="178" t="s">
        <v>161</v>
      </c>
      <c r="H158" s="179">
        <v>48.83</v>
      </c>
      <c r="I158" s="180"/>
      <c r="J158" s="179">
        <f>ROUND(I158*H158,2)</f>
        <v>0</v>
      </c>
      <c r="K158" s="177" t="s">
        <v>136</v>
      </c>
      <c r="L158" s="41"/>
      <c r="M158" s="181" t="s">
        <v>18</v>
      </c>
      <c r="N158" s="182" t="s">
        <v>39</v>
      </c>
      <c r="O158" s="66"/>
      <c r="P158" s="183">
        <f>O158*H158</f>
        <v>0</v>
      </c>
      <c r="Q158" s="183">
        <v>4.0000000000000001E-3</v>
      </c>
      <c r="R158" s="183">
        <f>Q158*H158</f>
        <v>0.19531999999999999</v>
      </c>
      <c r="S158" s="183">
        <v>0</v>
      </c>
      <c r="T158" s="184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85" t="s">
        <v>137</v>
      </c>
      <c r="AT158" s="185" t="s">
        <v>132</v>
      </c>
      <c r="AU158" s="185" t="s">
        <v>78</v>
      </c>
      <c r="AY158" s="19" t="s">
        <v>129</v>
      </c>
      <c r="BE158" s="186">
        <f>IF(N158="základní",J158,0)</f>
        <v>0</v>
      </c>
      <c r="BF158" s="186">
        <f>IF(N158="snížená",J158,0)</f>
        <v>0</v>
      </c>
      <c r="BG158" s="186">
        <f>IF(N158="zákl. přenesená",J158,0)</f>
        <v>0</v>
      </c>
      <c r="BH158" s="186">
        <f>IF(N158="sníž. přenesená",J158,0)</f>
        <v>0</v>
      </c>
      <c r="BI158" s="186">
        <f>IF(N158="nulová",J158,0)</f>
        <v>0</v>
      </c>
      <c r="BJ158" s="19" t="s">
        <v>76</v>
      </c>
      <c r="BK158" s="186">
        <f>ROUND(I158*H158,2)</f>
        <v>0</v>
      </c>
      <c r="BL158" s="19" t="s">
        <v>137</v>
      </c>
      <c r="BM158" s="185" t="s">
        <v>234</v>
      </c>
    </row>
    <row r="159" spans="1:65" s="2" customFormat="1" ht="10.199999999999999">
      <c r="A159" s="36"/>
      <c r="B159" s="37"/>
      <c r="C159" s="38"/>
      <c r="D159" s="187" t="s">
        <v>139</v>
      </c>
      <c r="E159" s="38"/>
      <c r="F159" s="188" t="s">
        <v>235</v>
      </c>
      <c r="G159" s="38"/>
      <c r="H159" s="38"/>
      <c r="I159" s="189"/>
      <c r="J159" s="38"/>
      <c r="K159" s="38"/>
      <c r="L159" s="41"/>
      <c r="M159" s="190"/>
      <c r="N159" s="191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139</v>
      </c>
      <c r="AU159" s="19" t="s">
        <v>78</v>
      </c>
    </row>
    <row r="160" spans="1:65" s="2" customFormat="1" ht="10.199999999999999">
      <c r="A160" s="36"/>
      <c r="B160" s="37"/>
      <c r="C160" s="38"/>
      <c r="D160" s="192" t="s">
        <v>141</v>
      </c>
      <c r="E160" s="38"/>
      <c r="F160" s="193" t="s">
        <v>236</v>
      </c>
      <c r="G160" s="38"/>
      <c r="H160" s="38"/>
      <c r="I160" s="189"/>
      <c r="J160" s="38"/>
      <c r="K160" s="38"/>
      <c r="L160" s="41"/>
      <c r="M160" s="190"/>
      <c r="N160" s="191"/>
      <c r="O160" s="66"/>
      <c r="P160" s="66"/>
      <c r="Q160" s="66"/>
      <c r="R160" s="66"/>
      <c r="S160" s="66"/>
      <c r="T160" s="67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9" t="s">
        <v>141</v>
      </c>
      <c r="AU160" s="19" t="s">
        <v>78</v>
      </c>
    </row>
    <row r="161" spans="1:65" s="13" customFormat="1" ht="10.199999999999999">
      <c r="B161" s="194"/>
      <c r="C161" s="195"/>
      <c r="D161" s="187" t="s">
        <v>143</v>
      </c>
      <c r="E161" s="196" t="s">
        <v>18</v>
      </c>
      <c r="F161" s="197" t="s">
        <v>237</v>
      </c>
      <c r="G161" s="195"/>
      <c r="H161" s="198">
        <v>21.02</v>
      </c>
      <c r="I161" s="199"/>
      <c r="J161" s="195"/>
      <c r="K161" s="195"/>
      <c r="L161" s="200"/>
      <c r="M161" s="201"/>
      <c r="N161" s="202"/>
      <c r="O161" s="202"/>
      <c r="P161" s="202"/>
      <c r="Q161" s="202"/>
      <c r="R161" s="202"/>
      <c r="S161" s="202"/>
      <c r="T161" s="203"/>
      <c r="AT161" s="204" t="s">
        <v>143</v>
      </c>
      <c r="AU161" s="204" t="s">
        <v>78</v>
      </c>
      <c r="AV161" s="13" t="s">
        <v>78</v>
      </c>
      <c r="AW161" s="13" t="s">
        <v>30</v>
      </c>
      <c r="AX161" s="13" t="s">
        <v>68</v>
      </c>
      <c r="AY161" s="204" t="s">
        <v>129</v>
      </c>
    </row>
    <row r="162" spans="1:65" s="13" customFormat="1" ht="10.199999999999999">
      <c r="B162" s="194"/>
      <c r="C162" s="195"/>
      <c r="D162" s="187" t="s">
        <v>143</v>
      </c>
      <c r="E162" s="196" t="s">
        <v>18</v>
      </c>
      <c r="F162" s="197" t="s">
        <v>238</v>
      </c>
      <c r="G162" s="195"/>
      <c r="H162" s="198">
        <v>7.03</v>
      </c>
      <c r="I162" s="199"/>
      <c r="J162" s="195"/>
      <c r="K162" s="195"/>
      <c r="L162" s="200"/>
      <c r="M162" s="201"/>
      <c r="N162" s="202"/>
      <c r="O162" s="202"/>
      <c r="P162" s="202"/>
      <c r="Q162" s="202"/>
      <c r="R162" s="202"/>
      <c r="S162" s="202"/>
      <c r="T162" s="203"/>
      <c r="AT162" s="204" t="s">
        <v>143</v>
      </c>
      <c r="AU162" s="204" t="s">
        <v>78</v>
      </c>
      <c r="AV162" s="13" t="s">
        <v>78</v>
      </c>
      <c r="AW162" s="13" t="s">
        <v>30</v>
      </c>
      <c r="AX162" s="13" t="s">
        <v>68</v>
      </c>
      <c r="AY162" s="204" t="s">
        <v>129</v>
      </c>
    </row>
    <row r="163" spans="1:65" s="13" customFormat="1" ht="10.199999999999999">
      <c r="B163" s="194"/>
      <c r="C163" s="195"/>
      <c r="D163" s="187" t="s">
        <v>143</v>
      </c>
      <c r="E163" s="196" t="s">
        <v>18</v>
      </c>
      <c r="F163" s="197" t="s">
        <v>239</v>
      </c>
      <c r="G163" s="195"/>
      <c r="H163" s="198">
        <v>7.85</v>
      </c>
      <c r="I163" s="199"/>
      <c r="J163" s="195"/>
      <c r="K163" s="195"/>
      <c r="L163" s="200"/>
      <c r="M163" s="201"/>
      <c r="N163" s="202"/>
      <c r="O163" s="202"/>
      <c r="P163" s="202"/>
      <c r="Q163" s="202"/>
      <c r="R163" s="202"/>
      <c r="S163" s="202"/>
      <c r="T163" s="203"/>
      <c r="AT163" s="204" t="s">
        <v>143</v>
      </c>
      <c r="AU163" s="204" t="s">
        <v>78</v>
      </c>
      <c r="AV163" s="13" t="s">
        <v>78</v>
      </c>
      <c r="AW163" s="13" t="s">
        <v>30</v>
      </c>
      <c r="AX163" s="13" t="s">
        <v>68</v>
      </c>
      <c r="AY163" s="204" t="s">
        <v>129</v>
      </c>
    </row>
    <row r="164" spans="1:65" s="13" customFormat="1" ht="10.199999999999999">
      <c r="B164" s="194"/>
      <c r="C164" s="195"/>
      <c r="D164" s="187" t="s">
        <v>143</v>
      </c>
      <c r="E164" s="196" t="s">
        <v>18</v>
      </c>
      <c r="F164" s="197" t="s">
        <v>240</v>
      </c>
      <c r="G164" s="195"/>
      <c r="H164" s="198">
        <v>12.93</v>
      </c>
      <c r="I164" s="199"/>
      <c r="J164" s="195"/>
      <c r="K164" s="195"/>
      <c r="L164" s="200"/>
      <c r="M164" s="201"/>
      <c r="N164" s="202"/>
      <c r="O164" s="202"/>
      <c r="P164" s="202"/>
      <c r="Q164" s="202"/>
      <c r="R164" s="202"/>
      <c r="S164" s="202"/>
      <c r="T164" s="203"/>
      <c r="AT164" s="204" t="s">
        <v>143</v>
      </c>
      <c r="AU164" s="204" t="s">
        <v>78</v>
      </c>
      <c r="AV164" s="13" t="s">
        <v>78</v>
      </c>
      <c r="AW164" s="13" t="s">
        <v>30</v>
      </c>
      <c r="AX164" s="13" t="s">
        <v>68</v>
      </c>
      <c r="AY164" s="204" t="s">
        <v>129</v>
      </c>
    </row>
    <row r="165" spans="1:65" s="14" customFormat="1" ht="10.199999999999999">
      <c r="B165" s="205"/>
      <c r="C165" s="206"/>
      <c r="D165" s="187" t="s">
        <v>143</v>
      </c>
      <c r="E165" s="207" t="s">
        <v>18</v>
      </c>
      <c r="F165" s="208" t="s">
        <v>241</v>
      </c>
      <c r="G165" s="206"/>
      <c r="H165" s="209">
        <v>48.83</v>
      </c>
      <c r="I165" s="210"/>
      <c r="J165" s="206"/>
      <c r="K165" s="206"/>
      <c r="L165" s="211"/>
      <c r="M165" s="212"/>
      <c r="N165" s="213"/>
      <c r="O165" s="213"/>
      <c r="P165" s="213"/>
      <c r="Q165" s="213"/>
      <c r="R165" s="213"/>
      <c r="S165" s="213"/>
      <c r="T165" s="214"/>
      <c r="AT165" s="215" t="s">
        <v>143</v>
      </c>
      <c r="AU165" s="215" t="s">
        <v>78</v>
      </c>
      <c r="AV165" s="14" t="s">
        <v>137</v>
      </c>
      <c r="AW165" s="14" t="s">
        <v>30</v>
      </c>
      <c r="AX165" s="14" t="s">
        <v>76</v>
      </c>
      <c r="AY165" s="215" t="s">
        <v>129</v>
      </c>
    </row>
    <row r="166" spans="1:65" s="2" customFormat="1" ht="16.5" customHeight="1">
      <c r="A166" s="36"/>
      <c r="B166" s="37"/>
      <c r="C166" s="175" t="s">
        <v>8</v>
      </c>
      <c r="D166" s="175" t="s">
        <v>132</v>
      </c>
      <c r="E166" s="176" t="s">
        <v>242</v>
      </c>
      <c r="F166" s="177" t="s">
        <v>243</v>
      </c>
      <c r="G166" s="178" t="s">
        <v>161</v>
      </c>
      <c r="H166" s="179">
        <v>93.75</v>
      </c>
      <c r="I166" s="180"/>
      <c r="J166" s="179">
        <f>ROUND(I166*H166,2)</f>
        <v>0</v>
      </c>
      <c r="K166" s="177" t="s">
        <v>136</v>
      </c>
      <c r="L166" s="41"/>
      <c r="M166" s="181" t="s">
        <v>18</v>
      </c>
      <c r="N166" s="182" t="s">
        <v>39</v>
      </c>
      <c r="O166" s="66"/>
      <c r="P166" s="183">
        <f>O166*H166</f>
        <v>0</v>
      </c>
      <c r="Q166" s="183">
        <v>1.54E-2</v>
      </c>
      <c r="R166" s="183">
        <f>Q166*H166</f>
        <v>1.4437500000000001</v>
      </c>
      <c r="S166" s="183">
        <v>0</v>
      </c>
      <c r="T166" s="184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5" t="s">
        <v>137</v>
      </c>
      <c r="AT166" s="185" t="s">
        <v>132</v>
      </c>
      <c r="AU166" s="185" t="s">
        <v>78</v>
      </c>
      <c r="AY166" s="19" t="s">
        <v>129</v>
      </c>
      <c r="BE166" s="186">
        <f>IF(N166="základní",J166,0)</f>
        <v>0</v>
      </c>
      <c r="BF166" s="186">
        <f>IF(N166="snížená",J166,0)</f>
        <v>0</v>
      </c>
      <c r="BG166" s="186">
        <f>IF(N166="zákl. přenesená",J166,0)</f>
        <v>0</v>
      </c>
      <c r="BH166" s="186">
        <f>IF(N166="sníž. přenesená",J166,0)</f>
        <v>0</v>
      </c>
      <c r="BI166" s="186">
        <f>IF(N166="nulová",J166,0)</f>
        <v>0</v>
      </c>
      <c r="BJ166" s="19" t="s">
        <v>76</v>
      </c>
      <c r="BK166" s="186">
        <f>ROUND(I166*H166,2)</f>
        <v>0</v>
      </c>
      <c r="BL166" s="19" t="s">
        <v>137</v>
      </c>
      <c r="BM166" s="185" t="s">
        <v>244</v>
      </c>
    </row>
    <row r="167" spans="1:65" s="2" customFormat="1" ht="10.199999999999999">
      <c r="A167" s="36"/>
      <c r="B167" s="37"/>
      <c r="C167" s="38"/>
      <c r="D167" s="187" t="s">
        <v>139</v>
      </c>
      <c r="E167" s="38"/>
      <c r="F167" s="188" t="s">
        <v>245</v>
      </c>
      <c r="G167" s="38"/>
      <c r="H167" s="38"/>
      <c r="I167" s="189"/>
      <c r="J167" s="38"/>
      <c r="K167" s="38"/>
      <c r="L167" s="41"/>
      <c r="M167" s="190"/>
      <c r="N167" s="191"/>
      <c r="O167" s="66"/>
      <c r="P167" s="66"/>
      <c r="Q167" s="66"/>
      <c r="R167" s="66"/>
      <c r="S167" s="66"/>
      <c r="T167" s="67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9" t="s">
        <v>139</v>
      </c>
      <c r="AU167" s="19" t="s">
        <v>78</v>
      </c>
    </row>
    <row r="168" spans="1:65" s="2" customFormat="1" ht="10.199999999999999">
      <c r="A168" s="36"/>
      <c r="B168" s="37"/>
      <c r="C168" s="38"/>
      <c r="D168" s="192" t="s">
        <v>141</v>
      </c>
      <c r="E168" s="38"/>
      <c r="F168" s="193" t="s">
        <v>246</v>
      </c>
      <c r="G168" s="38"/>
      <c r="H168" s="38"/>
      <c r="I168" s="189"/>
      <c r="J168" s="38"/>
      <c r="K168" s="38"/>
      <c r="L168" s="41"/>
      <c r="M168" s="190"/>
      <c r="N168" s="191"/>
      <c r="O168" s="66"/>
      <c r="P168" s="66"/>
      <c r="Q168" s="66"/>
      <c r="R168" s="66"/>
      <c r="S168" s="66"/>
      <c r="T168" s="67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9" t="s">
        <v>141</v>
      </c>
      <c r="AU168" s="19" t="s">
        <v>78</v>
      </c>
    </row>
    <row r="169" spans="1:65" s="15" customFormat="1" ht="10.199999999999999">
      <c r="B169" s="216"/>
      <c r="C169" s="217"/>
      <c r="D169" s="187" t="s">
        <v>143</v>
      </c>
      <c r="E169" s="218" t="s">
        <v>18</v>
      </c>
      <c r="F169" s="219" t="s">
        <v>247</v>
      </c>
      <c r="G169" s="217"/>
      <c r="H169" s="218" t="s">
        <v>18</v>
      </c>
      <c r="I169" s="220"/>
      <c r="J169" s="217"/>
      <c r="K169" s="217"/>
      <c r="L169" s="221"/>
      <c r="M169" s="222"/>
      <c r="N169" s="223"/>
      <c r="O169" s="223"/>
      <c r="P169" s="223"/>
      <c r="Q169" s="223"/>
      <c r="R169" s="223"/>
      <c r="S169" s="223"/>
      <c r="T169" s="224"/>
      <c r="AT169" s="225" t="s">
        <v>143</v>
      </c>
      <c r="AU169" s="225" t="s">
        <v>78</v>
      </c>
      <c r="AV169" s="15" t="s">
        <v>76</v>
      </c>
      <c r="AW169" s="15" t="s">
        <v>30</v>
      </c>
      <c r="AX169" s="15" t="s">
        <v>68</v>
      </c>
      <c r="AY169" s="225" t="s">
        <v>129</v>
      </c>
    </row>
    <row r="170" spans="1:65" s="13" customFormat="1" ht="10.199999999999999">
      <c r="B170" s="194"/>
      <c r="C170" s="195"/>
      <c r="D170" s="187" t="s">
        <v>143</v>
      </c>
      <c r="E170" s="196" t="s">
        <v>18</v>
      </c>
      <c r="F170" s="197" t="s">
        <v>248</v>
      </c>
      <c r="G170" s="195"/>
      <c r="H170" s="198">
        <v>45.82</v>
      </c>
      <c r="I170" s="199"/>
      <c r="J170" s="195"/>
      <c r="K170" s="195"/>
      <c r="L170" s="200"/>
      <c r="M170" s="201"/>
      <c r="N170" s="202"/>
      <c r="O170" s="202"/>
      <c r="P170" s="202"/>
      <c r="Q170" s="202"/>
      <c r="R170" s="202"/>
      <c r="S170" s="202"/>
      <c r="T170" s="203"/>
      <c r="AT170" s="204" t="s">
        <v>143</v>
      </c>
      <c r="AU170" s="204" t="s">
        <v>78</v>
      </c>
      <c r="AV170" s="13" t="s">
        <v>78</v>
      </c>
      <c r="AW170" s="13" t="s">
        <v>30</v>
      </c>
      <c r="AX170" s="13" t="s">
        <v>68</v>
      </c>
      <c r="AY170" s="204" t="s">
        <v>129</v>
      </c>
    </row>
    <row r="171" spans="1:65" s="13" customFormat="1" ht="10.199999999999999">
      <c r="B171" s="194"/>
      <c r="C171" s="195"/>
      <c r="D171" s="187" t="s">
        <v>143</v>
      </c>
      <c r="E171" s="196" t="s">
        <v>18</v>
      </c>
      <c r="F171" s="197" t="s">
        <v>249</v>
      </c>
      <c r="G171" s="195"/>
      <c r="H171" s="198">
        <v>-7.09</v>
      </c>
      <c r="I171" s="199"/>
      <c r="J171" s="195"/>
      <c r="K171" s="195"/>
      <c r="L171" s="200"/>
      <c r="M171" s="201"/>
      <c r="N171" s="202"/>
      <c r="O171" s="202"/>
      <c r="P171" s="202"/>
      <c r="Q171" s="202"/>
      <c r="R171" s="202"/>
      <c r="S171" s="202"/>
      <c r="T171" s="203"/>
      <c r="AT171" s="204" t="s">
        <v>143</v>
      </c>
      <c r="AU171" s="204" t="s">
        <v>78</v>
      </c>
      <c r="AV171" s="13" t="s">
        <v>78</v>
      </c>
      <c r="AW171" s="13" t="s">
        <v>30</v>
      </c>
      <c r="AX171" s="13" t="s">
        <v>68</v>
      </c>
      <c r="AY171" s="204" t="s">
        <v>129</v>
      </c>
    </row>
    <row r="172" spans="1:65" s="13" customFormat="1" ht="10.199999999999999">
      <c r="B172" s="194"/>
      <c r="C172" s="195"/>
      <c r="D172" s="187" t="s">
        <v>143</v>
      </c>
      <c r="E172" s="196" t="s">
        <v>18</v>
      </c>
      <c r="F172" s="197" t="s">
        <v>250</v>
      </c>
      <c r="G172" s="195"/>
      <c r="H172" s="198">
        <v>10.15</v>
      </c>
      <c r="I172" s="199"/>
      <c r="J172" s="195"/>
      <c r="K172" s="195"/>
      <c r="L172" s="200"/>
      <c r="M172" s="201"/>
      <c r="N172" s="202"/>
      <c r="O172" s="202"/>
      <c r="P172" s="202"/>
      <c r="Q172" s="202"/>
      <c r="R172" s="202"/>
      <c r="S172" s="202"/>
      <c r="T172" s="203"/>
      <c r="AT172" s="204" t="s">
        <v>143</v>
      </c>
      <c r="AU172" s="204" t="s">
        <v>78</v>
      </c>
      <c r="AV172" s="13" t="s">
        <v>78</v>
      </c>
      <c r="AW172" s="13" t="s">
        <v>30</v>
      </c>
      <c r="AX172" s="13" t="s">
        <v>68</v>
      </c>
      <c r="AY172" s="204" t="s">
        <v>129</v>
      </c>
    </row>
    <row r="173" spans="1:65" s="13" customFormat="1" ht="10.199999999999999">
      <c r="B173" s="194"/>
      <c r="C173" s="195"/>
      <c r="D173" s="187" t="s">
        <v>143</v>
      </c>
      <c r="E173" s="196" t="s">
        <v>18</v>
      </c>
      <c r="F173" s="197" t="s">
        <v>251</v>
      </c>
      <c r="G173" s="195"/>
      <c r="H173" s="198">
        <v>11.26</v>
      </c>
      <c r="I173" s="199"/>
      <c r="J173" s="195"/>
      <c r="K173" s="195"/>
      <c r="L173" s="200"/>
      <c r="M173" s="201"/>
      <c r="N173" s="202"/>
      <c r="O173" s="202"/>
      <c r="P173" s="202"/>
      <c r="Q173" s="202"/>
      <c r="R173" s="202"/>
      <c r="S173" s="202"/>
      <c r="T173" s="203"/>
      <c r="AT173" s="204" t="s">
        <v>143</v>
      </c>
      <c r="AU173" s="204" t="s">
        <v>78</v>
      </c>
      <c r="AV173" s="13" t="s">
        <v>78</v>
      </c>
      <c r="AW173" s="13" t="s">
        <v>30</v>
      </c>
      <c r="AX173" s="13" t="s">
        <v>68</v>
      </c>
      <c r="AY173" s="204" t="s">
        <v>129</v>
      </c>
    </row>
    <row r="174" spans="1:65" s="13" customFormat="1" ht="10.199999999999999">
      <c r="B174" s="194"/>
      <c r="C174" s="195"/>
      <c r="D174" s="187" t="s">
        <v>143</v>
      </c>
      <c r="E174" s="196" t="s">
        <v>18</v>
      </c>
      <c r="F174" s="197" t="s">
        <v>252</v>
      </c>
      <c r="G174" s="195"/>
      <c r="H174" s="198">
        <v>33.61</v>
      </c>
      <c r="I174" s="199"/>
      <c r="J174" s="195"/>
      <c r="K174" s="195"/>
      <c r="L174" s="200"/>
      <c r="M174" s="201"/>
      <c r="N174" s="202"/>
      <c r="O174" s="202"/>
      <c r="P174" s="202"/>
      <c r="Q174" s="202"/>
      <c r="R174" s="202"/>
      <c r="S174" s="202"/>
      <c r="T174" s="203"/>
      <c r="AT174" s="204" t="s">
        <v>143</v>
      </c>
      <c r="AU174" s="204" t="s">
        <v>78</v>
      </c>
      <c r="AV174" s="13" t="s">
        <v>78</v>
      </c>
      <c r="AW174" s="13" t="s">
        <v>30</v>
      </c>
      <c r="AX174" s="13" t="s">
        <v>68</v>
      </c>
      <c r="AY174" s="204" t="s">
        <v>129</v>
      </c>
    </row>
    <row r="175" spans="1:65" s="14" customFormat="1" ht="10.199999999999999">
      <c r="B175" s="205"/>
      <c r="C175" s="206"/>
      <c r="D175" s="187" t="s">
        <v>143</v>
      </c>
      <c r="E175" s="207" t="s">
        <v>18</v>
      </c>
      <c r="F175" s="208" t="s">
        <v>241</v>
      </c>
      <c r="G175" s="206"/>
      <c r="H175" s="209">
        <v>93.75</v>
      </c>
      <c r="I175" s="210"/>
      <c r="J175" s="206"/>
      <c r="K175" s="206"/>
      <c r="L175" s="211"/>
      <c r="M175" s="212"/>
      <c r="N175" s="213"/>
      <c r="O175" s="213"/>
      <c r="P175" s="213"/>
      <c r="Q175" s="213"/>
      <c r="R175" s="213"/>
      <c r="S175" s="213"/>
      <c r="T175" s="214"/>
      <c r="AT175" s="215" t="s">
        <v>143</v>
      </c>
      <c r="AU175" s="215" t="s">
        <v>78</v>
      </c>
      <c r="AV175" s="14" t="s">
        <v>137</v>
      </c>
      <c r="AW175" s="14" t="s">
        <v>30</v>
      </c>
      <c r="AX175" s="14" t="s">
        <v>76</v>
      </c>
      <c r="AY175" s="215" t="s">
        <v>129</v>
      </c>
    </row>
    <row r="176" spans="1:65" s="2" customFormat="1" ht="16.5" customHeight="1">
      <c r="A176" s="36"/>
      <c r="B176" s="37"/>
      <c r="C176" s="175" t="s">
        <v>253</v>
      </c>
      <c r="D176" s="175" t="s">
        <v>132</v>
      </c>
      <c r="E176" s="176" t="s">
        <v>254</v>
      </c>
      <c r="F176" s="177" t="s">
        <v>255</v>
      </c>
      <c r="G176" s="178" t="s">
        <v>161</v>
      </c>
      <c r="H176" s="179">
        <v>22.55</v>
      </c>
      <c r="I176" s="180"/>
      <c r="J176" s="179">
        <f>ROUND(I176*H176,2)</f>
        <v>0</v>
      </c>
      <c r="K176" s="177" t="s">
        <v>136</v>
      </c>
      <c r="L176" s="41"/>
      <c r="M176" s="181" t="s">
        <v>18</v>
      </c>
      <c r="N176" s="182" t="s">
        <v>39</v>
      </c>
      <c r="O176" s="66"/>
      <c r="P176" s="183">
        <f>O176*H176</f>
        <v>0</v>
      </c>
      <c r="Q176" s="183">
        <v>1.8380000000000001E-2</v>
      </c>
      <c r="R176" s="183">
        <f>Q176*H176</f>
        <v>0.41446900000000003</v>
      </c>
      <c r="S176" s="183">
        <v>0</v>
      </c>
      <c r="T176" s="184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5" t="s">
        <v>137</v>
      </c>
      <c r="AT176" s="185" t="s">
        <v>132</v>
      </c>
      <c r="AU176" s="185" t="s">
        <v>78</v>
      </c>
      <c r="AY176" s="19" t="s">
        <v>129</v>
      </c>
      <c r="BE176" s="186">
        <f>IF(N176="základní",J176,0)</f>
        <v>0</v>
      </c>
      <c r="BF176" s="186">
        <f>IF(N176="snížená",J176,0)</f>
        <v>0</v>
      </c>
      <c r="BG176" s="186">
        <f>IF(N176="zákl. přenesená",J176,0)</f>
        <v>0</v>
      </c>
      <c r="BH176" s="186">
        <f>IF(N176="sníž. přenesená",J176,0)</f>
        <v>0</v>
      </c>
      <c r="BI176" s="186">
        <f>IF(N176="nulová",J176,0)</f>
        <v>0</v>
      </c>
      <c r="BJ176" s="19" t="s">
        <v>76</v>
      </c>
      <c r="BK176" s="186">
        <f>ROUND(I176*H176,2)</f>
        <v>0</v>
      </c>
      <c r="BL176" s="19" t="s">
        <v>137</v>
      </c>
      <c r="BM176" s="185" t="s">
        <v>256</v>
      </c>
    </row>
    <row r="177" spans="1:65" s="2" customFormat="1" ht="19.2">
      <c r="A177" s="36"/>
      <c r="B177" s="37"/>
      <c r="C177" s="38"/>
      <c r="D177" s="187" t="s">
        <v>139</v>
      </c>
      <c r="E177" s="38"/>
      <c r="F177" s="188" t="s">
        <v>257</v>
      </c>
      <c r="G177" s="38"/>
      <c r="H177" s="38"/>
      <c r="I177" s="189"/>
      <c r="J177" s="38"/>
      <c r="K177" s="38"/>
      <c r="L177" s="41"/>
      <c r="M177" s="190"/>
      <c r="N177" s="191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139</v>
      </c>
      <c r="AU177" s="19" t="s">
        <v>78</v>
      </c>
    </row>
    <row r="178" spans="1:65" s="2" customFormat="1" ht="10.199999999999999">
      <c r="A178" s="36"/>
      <c r="B178" s="37"/>
      <c r="C178" s="38"/>
      <c r="D178" s="192" t="s">
        <v>141</v>
      </c>
      <c r="E178" s="38"/>
      <c r="F178" s="193" t="s">
        <v>258</v>
      </c>
      <c r="G178" s="38"/>
      <c r="H178" s="38"/>
      <c r="I178" s="189"/>
      <c r="J178" s="38"/>
      <c r="K178" s="38"/>
      <c r="L178" s="41"/>
      <c r="M178" s="190"/>
      <c r="N178" s="191"/>
      <c r="O178" s="66"/>
      <c r="P178" s="66"/>
      <c r="Q178" s="66"/>
      <c r="R178" s="66"/>
      <c r="S178" s="66"/>
      <c r="T178" s="67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9" t="s">
        <v>141</v>
      </c>
      <c r="AU178" s="19" t="s">
        <v>78</v>
      </c>
    </row>
    <row r="179" spans="1:65" s="15" customFormat="1" ht="10.199999999999999">
      <c r="B179" s="216"/>
      <c r="C179" s="217"/>
      <c r="D179" s="187" t="s">
        <v>143</v>
      </c>
      <c r="E179" s="218" t="s">
        <v>18</v>
      </c>
      <c r="F179" s="219" t="s">
        <v>259</v>
      </c>
      <c r="G179" s="217"/>
      <c r="H179" s="218" t="s">
        <v>18</v>
      </c>
      <c r="I179" s="220"/>
      <c r="J179" s="217"/>
      <c r="K179" s="217"/>
      <c r="L179" s="221"/>
      <c r="M179" s="222"/>
      <c r="N179" s="223"/>
      <c r="O179" s="223"/>
      <c r="P179" s="223"/>
      <c r="Q179" s="223"/>
      <c r="R179" s="223"/>
      <c r="S179" s="223"/>
      <c r="T179" s="224"/>
      <c r="AT179" s="225" t="s">
        <v>143</v>
      </c>
      <c r="AU179" s="225" t="s">
        <v>78</v>
      </c>
      <c r="AV179" s="15" t="s">
        <v>76</v>
      </c>
      <c r="AW179" s="15" t="s">
        <v>30</v>
      </c>
      <c r="AX179" s="15" t="s">
        <v>68</v>
      </c>
      <c r="AY179" s="225" t="s">
        <v>129</v>
      </c>
    </row>
    <row r="180" spans="1:65" s="13" customFormat="1" ht="10.199999999999999">
      <c r="B180" s="194"/>
      <c r="C180" s="195"/>
      <c r="D180" s="187" t="s">
        <v>143</v>
      </c>
      <c r="E180" s="196" t="s">
        <v>18</v>
      </c>
      <c r="F180" s="197" t="s">
        <v>260</v>
      </c>
      <c r="G180" s="195"/>
      <c r="H180" s="198">
        <v>11.49</v>
      </c>
      <c r="I180" s="199"/>
      <c r="J180" s="195"/>
      <c r="K180" s="195"/>
      <c r="L180" s="200"/>
      <c r="M180" s="201"/>
      <c r="N180" s="202"/>
      <c r="O180" s="202"/>
      <c r="P180" s="202"/>
      <c r="Q180" s="202"/>
      <c r="R180" s="202"/>
      <c r="S180" s="202"/>
      <c r="T180" s="203"/>
      <c r="AT180" s="204" t="s">
        <v>143</v>
      </c>
      <c r="AU180" s="204" t="s">
        <v>78</v>
      </c>
      <c r="AV180" s="13" t="s">
        <v>78</v>
      </c>
      <c r="AW180" s="13" t="s">
        <v>30</v>
      </c>
      <c r="AX180" s="13" t="s">
        <v>68</v>
      </c>
      <c r="AY180" s="204" t="s">
        <v>129</v>
      </c>
    </row>
    <row r="181" spans="1:65" s="13" customFormat="1" ht="10.199999999999999">
      <c r="B181" s="194"/>
      <c r="C181" s="195"/>
      <c r="D181" s="187" t="s">
        <v>143</v>
      </c>
      <c r="E181" s="196" t="s">
        <v>18</v>
      </c>
      <c r="F181" s="197" t="s">
        <v>261</v>
      </c>
      <c r="G181" s="195"/>
      <c r="H181" s="198">
        <v>1.47</v>
      </c>
      <c r="I181" s="199"/>
      <c r="J181" s="195"/>
      <c r="K181" s="195"/>
      <c r="L181" s="200"/>
      <c r="M181" s="201"/>
      <c r="N181" s="202"/>
      <c r="O181" s="202"/>
      <c r="P181" s="202"/>
      <c r="Q181" s="202"/>
      <c r="R181" s="202"/>
      <c r="S181" s="202"/>
      <c r="T181" s="203"/>
      <c r="AT181" s="204" t="s">
        <v>143</v>
      </c>
      <c r="AU181" s="204" t="s">
        <v>78</v>
      </c>
      <c r="AV181" s="13" t="s">
        <v>78</v>
      </c>
      <c r="AW181" s="13" t="s">
        <v>30</v>
      </c>
      <c r="AX181" s="13" t="s">
        <v>68</v>
      </c>
      <c r="AY181" s="204" t="s">
        <v>129</v>
      </c>
    </row>
    <row r="182" spans="1:65" s="13" customFormat="1" ht="10.199999999999999">
      <c r="B182" s="194"/>
      <c r="C182" s="195"/>
      <c r="D182" s="187" t="s">
        <v>143</v>
      </c>
      <c r="E182" s="196" t="s">
        <v>18</v>
      </c>
      <c r="F182" s="197" t="s">
        <v>262</v>
      </c>
      <c r="G182" s="195"/>
      <c r="H182" s="198">
        <v>1.47</v>
      </c>
      <c r="I182" s="199"/>
      <c r="J182" s="195"/>
      <c r="K182" s="195"/>
      <c r="L182" s="200"/>
      <c r="M182" s="201"/>
      <c r="N182" s="202"/>
      <c r="O182" s="202"/>
      <c r="P182" s="202"/>
      <c r="Q182" s="202"/>
      <c r="R182" s="202"/>
      <c r="S182" s="202"/>
      <c r="T182" s="203"/>
      <c r="AT182" s="204" t="s">
        <v>143</v>
      </c>
      <c r="AU182" s="204" t="s">
        <v>78</v>
      </c>
      <c r="AV182" s="13" t="s">
        <v>78</v>
      </c>
      <c r="AW182" s="13" t="s">
        <v>30</v>
      </c>
      <c r="AX182" s="13" t="s">
        <v>68</v>
      </c>
      <c r="AY182" s="204" t="s">
        <v>129</v>
      </c>
    </row>
    <row r="183" spans="1:65" s="13" customFormat="1" ht="10.199999999999999">
      <c r="B183" s="194"/>
      <c r="C183" s="195"/>
      <c r="D183" s="187" t="s">
        <v>143</v>
      </c>
      <c r="E183" s="196" t="s">
        <v>18</v>
      </c>
      <c r="F183" s="197" t="s">
        <v>263</v>
      </c>
      <c r="G183" s="195"/>
      <c r="H183" s="198">
        <v>8.1199999999999992</v>
      </c>
      <c r="I183" s="199"/>
      <c r="J183" s="195"/>
      <c r="K183" s="195"/>
      <c r="L183" s="200"/>
      <c r="M183" s="201"/>
      <c r="N183" s="202"/>
      <c r="O183" s="202"/>
      <c r="P183" s="202"/>
      <c r="Q183" s="202"/>
      <c r="R183" s="202"/>
      <c r="S183" s="202"/>
      <c r="T183" s="203"/>
      <c r="AT183" s="204" t="s">
        <v>143</v>
      </c>
      <c r="AU183" s="204" t="s">
        <v>78</v>
      </c>
      <c r="AV183" s="13" t="s">
        <v>78</v>
      </c>
      <c r="AW183" s="13" t="s">
        <v>30</v>
      </c>
      <c r="AX183" s="13" t="s">
        <v>68</v>
      </c>
      <c r="AY183" s="204" t="s">
        <v>129</v>
      </c>
    </row>
    <row r="184" spans="1:65" s="14" customFormat="1" ht="10.199999999999999">
      <c r="B184" s="205"/>
      <c r="C184" s="206"/>
      <c r="D184" s="187" t="s">
        <v>143</v>
      </c>
      <c r="E184" s="207" t="s">
        <v>18</v>
      </c>
      <c r="F184" s="208" t="s">
        <v>241</v>
      </c>
      <c r="G184" s="206"/>
      <c r="H184" s="209">
        <v>22.55</v>
      </c>
      <c r="I184" s="210"/>
      <c r="J184" s="206"/>
      <c r="K184" s="206"/>
      <c r="L184" s="211"/>
      <c r="M184" s="212"/>
      <c r="N184" s="213"/>
      <c r="O184" s="213"/>
      <c r="P184" s="213"/>
      <c r="Q184" s="213"/>
      <c r="R184" s="213"/>
      <c r="S184" s="213"/>
      <c r="T184" s="214"/>
      <c r="AT184" s="215" t="s">
        <v>143</v>
      </c>
      <c r="AU184" s="215" t="s">
        <v>78</v>
      </c>
      <c r="AV184" s="14" t="s">
        <v>137</v>
      </c>
      <c r="AW184" s="14" t="s">
        <v>30</v>
      </c>
      <c r="AX184" s="14" t="s">
        <v>76</v>
      </c>
      <c r="AY184" s="215" t="s">
        <v>129</v>
      </c>
    </row>
    <row r="185" spans="1:65" s="2" customFormat="1" ht="16.5" customHeight="1">
      <c r="A185" s="36"/>
      <c r="B185" s="37"/>
      <c r="C185" s="175" t="s">
        <v>264</v>
      </c>
      <c r="D185" s="175" t="s">
        <v>132</v>
      </c>
      <c r="E185" s="176" t="s">
        <v>265</v>
      </c>
      <c r="F185" s="177" t="s">
        <v>266</v>
      </c>
      <c r="G185" s="178" t="s">
        <v>161</v>
      </c>
      <c r="H185" s="179">
        <v>3.87</v>
      </c>
      <c r="I185" s="180"/>
      <c r="J185" s="179">
        <f>ROUND(I185*H185,2)</f>
        <v>0</v>
      </c>
      <c r="K185" s="177" t="s">
        <v>136</v>
      </c>
      <c r="L185" s="41"/>
      <c r="M185" s="181" t="s">
        <v>18</v>
      </c>
      <c r="N185" s="182" t="s">
        <v>39</v>
      </c>
      <c r="O185" s="66"/>
      <c r="P185" s="183">
        <f>O185*H185</f>
        <v>0</v>
      </c>
      <c r="Q185" s="183">
        <v>3.3579999999999999E-2</v>
      </c>
      <c r="R185" s="183">
        <f>Q185*H185</f>
        <v>0.1299546</v>
      </c>
      <c r="S185" s="183">
        <v>0</v>
      </c>
      <c r="T185" s="184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5" t="s">
        <v>137</v>
      </c>
      <c r="AT185" s="185" t="s">
        <v>132</v>
      </c>
      <c r="AU185" s="185" t="s">
        <v>78</v>
      </c>
      <c r="AY185" s="19" t="s">
        <v>129</v>
      </c>
      <c r="BE185" s="186">
        <f>IF(N185="základní",J185,0)</f>
        <v>0</v>
      </c>
      <c r="BF185" s="186">
        <f>IF(N185="snížená",J185,0)</f>
        <v>0</v>
      </c>
      <c r="BG185" s="186">
        <f>IF(N185="zákl. přenesená",J185,0)</f>
        <v>0</v>
      </c>
      <c r="BH185" s="186">
        <f>IF(N185="sníž. přenesená",J185,0)</f>
        <v>0</v>
      </c>
      <c r="BI185" s="186">
        <f>IF(N185="nulová",J185,0)</f>
        <v>0</v>
      </c>
      <c r="BJ185" s="19" t="s">
        <v>76</v>
      </c>
      <c r="BK185" s="186">
        <f>ROUND(I185*H185,2)</f>
        <v>0</v>
      </c>
      <c r="BL185" s="19" t="s">
        <v>137</v>
      </c>
      <c r="BM185" s="185" t="s">
        <v>267</v>
      </c>
    </row>
    <row r="186" spans="1:65" s="2" customFormat="1" ht="10.199999999999999">
      <c r="A186" s="36"/>
      <c r="B186" s="37"/>
      <c r="C186" s="38"/>
      <c r="D186" s="187" t="s">
        <v>139</v>
      </c>
      <c r="E186" s="38"/>
      <c r="F186" s="188" t="s">
        <v>268</v>
      </c>
      <c r="G186" s="38"/>
      <c r="H186" s="38"/>
      <c r="I186" s="189"/>
      <c r="J186" s="38"/>
      <c r="K186" s="38"/>
      <c r="L186" s="41"/>
      <c r="M186" s="190"/>
      <c r="N186" s="191"/>
      <c r="O186" s="66"/>
      <c r="P186" s="66"/>
      <c r="Q186" s="66"/>
      <c r="R186" s="66"/>
      <c r="S186" s="66"/>
      <c r="T186" s="67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139</v>
      </c>
      <c r="AU186" s="19" t="s">
        <v>78</v>
      </c>
    </row>
    <row r="187" spans="1:65" s="2" customFormat="1" ht="10.199999999999999">
      <c r="A187" s="36"/>
      <c r="B187" s="37"/>
      <c r="C187" s="38"/>
      <c r="D187" s="192" t="s">
        <v>141</v>
      </c>
      <c r="E187" s="38"/>
      <c r="F187" s="193" t="s">
        <v>269</v>
      </c>
      <c r="G187" s="38"/>
      <c r="H187" s="38"/>
      <c r="I187" s="189"/>
      <c r="J187" s="38"/>
      <c r="K187" s="38"/>
      <c r="L187" s="41"/>
      <c r="M187" s="190"/>
      <c r="N187" s="191"/>
      <c r="O187" s="66"/>
      <c r="P187" s="66"/>
      <c r="Q187" s="66"/>
      <c r="R187" s="66"/>
      <c r="S187" s="66"/>
      <c r="T187" s="67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9" t="s">
        <v>141</v>
      </c>
      <c r="AU187" s="19" t="s">
        <v>78</v>
      </c>
    </row>
    <row r="188" spans="1:65" s="13" customFormat="1" ht="10.199999999999999">
      <c r="B188" s="194"/>
      <c r="C188" s="195"/>
      <c r="D188" s="187" t="s">
        <v>143</v>
      </c>
      <c r="E188" s="196" t="s">
        <v>18</v>
      </c>
      <c r="F188" s="197" t="s">
        <v>270</v>
      </c>
      <c r="G188" s="195"/>
      <c r="H188" s="198">
        <v>3.87</v>
      </c>
      <c r="I188" s="199"/>
      <c r="J188" s="195"/>
      <c r="K188" s="195"/>
      <c r="L188" s="200"/>
      <c r="M188" s="201"/>
      <c r="N188" s="202"/>
      <c r="O188" s="202"/>
      <c r="P188" s="202"/>
      <c r="Q188" s="202"/>
      <c r="R188" s="202"/>
      <c r="S188" s="202"/>
      <c r="T188" s="203"/>
      <c r="AT188" s="204" t="s">
        <v>143</v>
      </c>
      <c r="AU188" s="204" t="s">
        <v>78</v>
      </c>
      <c r="AV188" s="13" t="s">
        <v>78</v>
      </c>
      <c r="AW188" s="13" t="s">
        <v>30</v>
      </c>
      <c r="AX188" s="13" t="s">
        <v>76</v>
      </c>
      <c r="AY188" s="204" t="s">
        <v>129</v>
      </c>
    </row>
    <row r="189" spans="1:65" s="2" customFormat="1" ht="16.5" customHeight="1">
      <c r="A189" s="36"/>
      <c r="B189" s="37"/>
      <c r="C189" s="175" t="s">
        <v>271</v>
      </c>
      <c r="D189" s="175" t="s">
        <v>132</v>
      </c>
      <c r="E189" s="176" t="s">
        <v>272</v>
      </c>
      <c r="F189" s="177" t="s">
        <v>273</v>
      </c>
      <c r="G189" s="178" t="s">
        <v>161</v>
      </c>
      <c r="H189" s="179">
        <v>48.83</v>
      </c>
      <c r="I189" s="180"/>
      <c r="J189" s="179">
        <f>ROUND(I189*H189,2)</f>
        <v>0</v>
      </c>
      <c r="K189" s="177" t="s">
        <v>136</v>
      </c>
      <c r="L189" s="41"/>
      <c r="M189" s="181" t="s">
        <v>18</v>
      </c>
      <c r="N189" s="182" t="s">
        <v>39</v>
      </c>
      <c r="O189" s="66"/>
      <c r="P189" s="183">
        <f>O189*H189</f>
        <v>0</v>
      </c>
      <c r="Q189" s="183">
        <v>5.7000000000000002E-3</v>
      </c>
      <c r="R189" s="183">
        <f>Q189*H189</f>
        <v>0.278331</v>
      </c>
      <c r="S189" s="183">
        <v>0</v>
      </c>
      <c r="T189" s="184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5" t="s">
        <v>137</v>
      </c>
      <c r="AT189" s="185" t="s">
        <v>132</v>
      </c>
      <c r="AU189" s="185" t="s">
        <v>78</v>
      </c>
      <c r="AY189" s="19" t="s">
        <v>129</v>
      </c>
      <c r="BE189" s="186">
        <f>IF(N189="základní",J189,0)</f>
        <v>0</v>
      </c>
      <c r="BF189" s="186">
        <f>IF(N189="snížená",J189,0)</f>
        <v>0</v>
      </c>
      <c r="BG189" s="186">
        <f>IF(N189="zákl. přenesená",J189,0)</f>
        <v>0</v>
      </c>
      <c r="BH189" s="186">
        <f>IF(N189="sníž. přenesená",J189,0)</f>
        <v>0</v>
      </c>
      <c r="BI189" s="186">
        <f>IF(N189="nulová",J189,0)</f>
        <v>0</v>
      </c>
      <c r="BJ189" s="19" t="s">
        <v>76</v>
      </c>
      <c r="BK189" s="186">
        <f>ROUND(I189*H189,2)</f>
        <v>0</v>
      </c>
      <c r="BL189" s="19" t="s">
        <v>137</v>
      </c>
      <c r="BM189" s="185" t="s">
        <v>274</v>
      </c>
    </row>
    <row r="190" spans="1:65" s="2" customFormat="1" ht="19.2">
      <c r="A190" s="36"/>
      <c r="B190" s="37"/>
      <c r="C190" s="38"/>
      <c r="D190" s="187" t="s">
        <v>139</v>
      </c>
      <c r="E190" s="38"/>
      <c r="F190" s="188" t="s">
        <v>275</v>
      </c>
      <c r="G190" s="38"/>
      <c r="H190" s="38"/>
      <c r="I190" s="189"/>
      <c r="J190" s="38"/>
      <c r="K190" s="38"/>
      <c r="L190" s="41"/>
      <c r="M190" s="190"/>
      <c r="N190" s="191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139</v>
      </c>
      <c r="AU190" s="19" t="s">
        <v>78</v>
      </c>
    </row>
    <row r="191" spans="1:65" s="2" customFormat="1" ht="10.199999999999999">
      <c r="A191" s="36"/>
      <c r="B191" s="37"/>
      <c r="C191" s="38"/>
      <c r="D191" s="192" t="s">
        <v>141</v>
      </c>
      <c r="E191" s="38"/>
      <c r="F191" s="193" t="s">
        <v>276</v>
      </c>
      <c r="G191" s="38"/>
      <c r="H191" s="38"/>
      <c r="I191" s="189"/>
      <c r="J191" s="38"/>
      <c r="K191" s="38"/>
      <c r="L191" s="41"/>
      <c r="M191" s="190"/>
      <c r="N191" s="191"/>
      <c r="O191" s="66"/>
      <c r="P191" s="66"/>
      <c r="Q191" s="66"/>
      <c r="R191" s="66"/>
      <c r="S191" s="66"/>
      <c r="T191" s="67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9" t="s">
        <v>141</v>
      </c>
      <c r="AU191" s="19" t="s">
        <v>78</v>
      </c>
    </row>
    <row r="192" spans="1:65" s="13" customFormat="1" ht="10.199999999999999">
      <c r="B192" s="194"/>
      <c r="C192" s="195"/>
      <c r="D192" s="187" t="s">
        <v>143</v>
      </c>
      <c r="E192" s="196" t="s">
        <v>18</v>
      </c>
      <c r="F192" s="197" t="s">
        <v>237</v>
      </c>
      <c r="G192" s="195"/>
      <c r="H192" s="198">
        <v>21.02</v>
      </c>
      <c r="I192" s="199"/>
      <c r="J192" s="195"/>
      <c r="K192" s="195"/>
      <c r="L192" s="200"/>
      <c r="M192" s="201"/>
      <c r="N192" s="202"/>
      <c r="O192" s="202"/>
      <c r="P192" s="202"/>
      <c r="Q192" s="202"/>
      <c r="R192" s="202"/>
      <c r="S192" s="202"/>
      <c r="T192" s="203"/>
      <c r="AT192" s="204" t="s">
        <v>143</v>
      </c>
      <c r="AU192" s="204" t="s">
        <v>78</v>
      </c>
      <c r="AV192" s="13" t="s">
        <v>78</v>
      </c>
      <c r="AW192" s="13" t="s">
        <v>30</v>
      </c>
      <c r="AX192" s="13" t="s">
        <v>68</v>
      </c>
      <c r="AY192" s="204" t="s">
        <v>129</v>
      </c>
    </row>
    <row r="193" spans="1:65" s="13" customFormat="1" ht="10.199999999999999">
      <c r="B193" s="194"/>
      <c r="C193" s="195"/>
      <c r="D193" s="187" t="s">
        <v>143</v>
      </c>
      <c r="E193" s="196" t="s">
        <v>18</v>
      </c>
      <c r="F193" s="197" t="s">
        <v>238</v>
      </c>
      <c r="G193" s="195"/>
      <c r="H193" s="198">
        <v>7.03</v>
      </c>
      <c r="I193" s="199"/>
      <c r="J193" s="195"/>
      <c r="K193" s="195"/>
      <c r="L193" s="200"/>
      <c r="M193" s="201"/>
      <c r="N193" s="202"/>
      <c r="O193" s="202"/>
      <c r="P193" s="202"/>
      <c r="Q193" s="202"/>
      <c r="R193" s="202"/>
      <c r="S193" s="202"/>
      <c r="T193" s="203"/>
      <c r="AT193" s="204" t="s">
        <v>143</v>
      </c>
      <c r="AU193" s="204" t="s">
        <v>78</v>
      </c>
      <c r="AV193" s="13" t="s">
        <v>78</v>
      </c>
      <c r="AW193" s="13" t="s">
        <v>30</v>
      </c>
      <c r="AX193" s="13" t="s">
        <v>68</v>
      </c>
      <c r="AY193" s="204" t="s">
        <v>129</v>
      </c>
    </row>
    <row r="194" spans="1:65" s="13" customFormat="1" ht="10.199999999999999">
      <c r="B194" s="194"/>
      <c r="C194" s="195"/>
      <c r="D194" s="187" t="s">
        <v>143</v>
      </c>
      <c r="E194" s="196" t="s">
        <v>18</v>
      </c>
      <c r="F194" s="197" t="s">
        <v>239</v>
      </c>
      <c r="G194" s="195"/>
      <c r="H194" s="198">
        <v>7.85</v>
      </c>
      <c r="I194" s="199"/>
      <c r="J194" s="195"/>
      <c r="K194" s="195"/>
      <c r="L194" s="200"/>
      <c r="M194" s="201"/>
      <c r="N194" s="202"/>
      <c r="O194" s="202"/>
      <c r="P194" s="202"/>
      <c r="Q194" s="202"/>
      <c r="R194" s="202"/>
      <c r="S194" s="202"/>
      <c r="T194" s="203"/>
      <c r="AT194" s="204" t="s">
        <v>143</v>
      </c>
      <c r="AU194" s="204" t="s">
        <v>78</v>
      </c>
      <c r="AV194" s="13" t="s">
        <v>78</v>
      </c>
      <c r="AW194" s="13" t="s">
        <v>30</v>
      </c>
      <c r="AX194" s="13" t="s">
        <v>68</v>
      </c>
      <c r="AY194" s="204" t="s">
        <v>129</v>
      </c>
    </row>
    <row r="195" spans="1:65" s="13" customFormat="1" ht="10.199999999999999">
      <c r="B195" s="194"/>
      <c r="C195" s="195"/>
      <c r="D195" s="187" t="s">
        <v>143</v>
      </c>
      <c r="E195" s="196" t="s">
        <v>18</v>
      </c>
      <c r="F195" s="197" t="s">
        <v>240</v>
      </c>
      <c r="G195" s="195"/>
      <c r="H195" s="198">
        <v>12.93</v>
      </c>
      <c r="I195" s="199"/>
      <c r="J195" s="195"/>
      <c r="K195" s="195"/>
      <c r="L195" s="200"/>
      <c r="M195" s="201"/>
      <c r="N195" s="202"/>
      <c r="O195" s="202"/>
      <c r="P195" s="202"/>
      <c r="Q195" s="202"/>
      <c r="R195" s="202"/>
      <c r="S195" s="202"/>
      <c r="T195" s="203"/>
      <c r="AT195" s="204" t="s">
        <v>143</v>
      </c>
      <c r="AU195" s="204" t="s">
        <v>78</v>
      </c>
      <c r="AV195" s="13" t="s">
        <v>78</v>
      </c>
      <c r="AW195" s="13" t="s">
        <v>30</v>
      </c>
      <c r="AX195" s="13" t="s">
        <v>68</v>
      </c>
      <c r="AY195" s="204" t="s">
        <v>129</v>
      </c>
    </row>
    <row r="196" spans="1:65" s="14" customFormat="1" ht="10.199999999999999">
      <c r="B196" s="205"/>
      <c r="C196" s="206"/>
      <c r="D196" s="187" t="s">
        <v>143</v>
      </c>
      <c r="E196" s="207" t="s">
        <v>18</v>
      </c>
      <c r="F196" s="208" t="s">
        <v>241</v>
      </c>
      <c r="G196" s="206"/>
      <c r="H196" s="209">
        <v>48.83</v>
      </c>
      <c r="I196" s="210"/>
      <c r="J196" s="206"/>
      <c r="K196" s="206"/>
      <c r="L196" s="211"/>
      <c r="M196" s="212"/>
      <c r="N196" s="213"/>
      <c r="O196" s="213"/>
      <c r="P196" s="213"/>
      <c r="Q196" s="213"/>
      <c r="R196" s="213"/>
      <c r="S196" s="213"/>
      <c r="T196" s="214"/>
      <c r="AT196" s="215" t="s">
        <v>143</v>
      </c>
      <c r="AU196" s="215" t="s">
        <v>78</v>
      </c>
      <c r="AV196" s="14" t="s">
        <v>137</v>
      </c>
      <c r="AW196" s="14" t="s">
        <v>30</v>
      </c>
      <c r="AX196" s="14" t="s">
        <v>76</v>
      </c>
      <c r="AY196" s="215" t="s">
        <v>129</v>
      </c>
    </row>
    <row r="197" spans="1:65" s="2" customFormat="1" ht="21.75" customHeight="1">
      <c r="A197" s="36"/>
      <c r="B197" s="37"/>
      <c r="C197" s="175" t="s">
        <v>277</v>
      </c>
      <c r="D197" s="175" t="s">
        <v>132</v>
      </c>
      <c r="E197" s="176" t="s">
        <v>278</v>
      </c>
      <c r="F197" s="177" t="s">
        <v>279</v>
      </c>
      <c r="G197" s="178" t="s">
        <v>147</v>
      </c>
      <c r="H197" s="179">
        <v>1.24</v>
      </c>
      <c r="I197" s="180"/>
      <c r="J197" s="179">
        <f>ROUND(I197*H197,2)</f>
        <v>0</v>
      </c>
      <c r="K197" s="177" t="s">
        <v>136</v>
      </c>
      <c r="L197" s="41"/>
      <c r="M197" s="181" t="s">
        <v>18</v>
      </c>
      <c r="N197" s="182" t="s">
        <v>39</v>
      </c>
      <c r="O197" s="66"/>
      <c r="P197" s="183">
        <f>O197*H197</f>
        <v>0</v>
      </c>
      <c r="Q197" s="183">
        <v>2.5018699999999998</v>
      </c>
      <c r="R197" s="183">
        <f>Q197*H197</f>
        <v>3.1023187999999999</v>
      </c>
      <c r="S197" s="183">
        <v>0</v>
      </c>
      <c r="T197" s="184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85" t="s">
        <v>137</v>
      </c>
      <c r="AT197" s="185" t="s">
        <v>132</v>
      </c>
      <c r="AU197" s="185" t="s">
        <v>78</v>
      </c>
      <c r="AY197" s="19" t="s">
        <v>129</v>
      </c>
      <c r="BE197" s="186">
        <f>IF(N197="základní",J197,0)</f>
        <v>0</v>
      </c>
      <c r="BF197" s="186">
        <f>IF(N197="snížená",J197,0)</f>
        <v>0</v>
      </c>
      <c r="BG197" s="186">
        <f>IF(N197="zákl. přenesená",J197,0)</f>
        <v>0</v>
      </c>
      <c r="BH197" s="186">
        <f>IF(N197="sníž. přenesená",J197,0)</f>
        <v>0</v>
      </c>
      <c r="BI197" s="186">
        <f>IF(N197="nulová",J197,0)</f>
        <v>0</v>
      </c>
      <c r="BJ197" s="19" t="s">
        <v>76</v>
      </c>
      <c r="BK197" s="186">
        <f>ROUND(I197*H197,2)</f>
        <v>0</v>
      </c>
      <c r="BL197" s="19" t="s">
        <v>137</v>
      </c>
      <c r="BM197" s="185" t="s">
        <v>280</v>
      </c>
    </row>
    <row r="198" spans="1:65" s="2" customFormat="1" ht="10.199999999999999">
      <c r="A198" s="36"/>
      <c r="B198" s="37"/>
      <c r="C198" s="38"/>
      <c r="D198" s="187" t="s">
        <v>139</v>
      </c>
      <c r="E198" s="38"/>
      <c r="F198" s="188" t="s">
        <v>281</v>
      </c>
      <c r="G198" s="38"/>
      <c r="H198" s="38"/>
      <c r="I198" s="189"/>
      <c r="J198" s="38"/>
      <c r="K198" s="38"/>
      <c r="L198" s="41"/>
      <c r="M198" s="190"/>
      <c r="N198" s="191"/>
      <c r="O198" s="66"/>
      <c r="P198" s="66"/>
      <c r="Q198" s="66"/>
      <c r="R198" s="66"/>
      <c r="S198" s="66"/>
      <c r="T198" s="67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9" t="s">
        <v>139</v>
      </c>
      <c r="AU198" s="19" t="s">
        <v>78</v>
      </c>
    </row>
    <row r="199" spans="1:65" s="2" customFormat="1" ht="10.199999999999999">
      <c r="A199" s="36"/>
      <c r="B199" s="37"/>
      <c r="C199" s="38"/>
      <c r="D199" s="192" t="s">
        <v>141</v>
      </c>
      <c r="E199" s="38"/>
      <c r="F199" s="193" t="s">
        <v>282</v>
      </c>
      <c r="G199" s="38"/>
      <c r="H199" s="38"/>
      <c r="I199" s="189"/>
      <c r="J199" s="38"/>
      <c r="K199" s="38"/>
      <c r="L199" s="41"/>
      <c r="M199" s="190"/>
      <c r="N199" s="191"/>
      <c r="O199" s="66"/>
      <c r="P199" s="66"/>
      <c r="Q199" s="66"/>
      <c r="R199" s="66"/>
      <c r="S199" s="66"/>
      <c r="T199" s="67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9" t="s">
        <v>141</v>
      </c>
      <c r="AU199" s="19" t="s">
        <v>78</v>
      </c>
    </row>
    <row r="200" spans="1:65" s="13" customFormat="1" ht="10.199999999999999">
      <c r="B200" s="194"/>
      <c r="C200" s="195"/>
      <c r="D200" s="187" t="s">
        <v>143</v>
      </c>
      <c r="E200" s="196" t="s">
        <v>18</v>
      </c>
      <c r="F200" s="197" t="s">
        <v>283</v>
      </c>
      <c r="G200" s="195"/>
      <c r="H200" s="198">
        <v>1.24</v>
      </c>
      <c r="I200" s="199"/>
      <c r="J200" s="195"/>
      <c r="K200" s="195"/>
      <c r="L200" s="200"/>
      <c r="M200" s="201"/>
      <c r="N200" s="202"/>
      <c r="O200" s="202"/>
      <c r="P200" s="202"/>
      <c r="Q200" s="202"/>
      <c r="R200" s="202"/>
      <c r="S200" s="202"/>
      <c r="T200" s="203"/>
      <c r="AT200" s="204" t="s">
        <v>143</v>
      </c>
      <c r="AU200" s="204" t="s">
        <v>78</v>
      </c>
      <c r="AV200" s="13" t="s">
        <v>78</v>
      </c>
      <c r="AW200" s="13" t="s">
        <v>30</v>
      </c>
      <c r="AX200" s="13" t="s">
        <v>76</v>
      </c>
      <c r="AY200" s="204" t="s">
        <v>129</v>
      </c>
    </row>
    <row r="201" spans="1:65" s="2" customFormat="1" ht="21.75" customHeight="1">
      <c r="A201" s="36"/>
      <c r="B201" s="37"/>
      <c r="C201" s="175" t="s">
        <v>284</v>
      </c>
      <c r="D201" s="175" t="s">
        <v>132</v>
      </c>
      <c r="E201" s="176" t="s">
        <v>285</v>
      </c>
      <c r="F201" s="177" t="s">
        <v>286</v>
      </c>
      <c r="G201" s="178" t="s">
        <v>147</v>
      </c>
      <c r="H201" s="179">
        <v>1.24</v>
      </c>
      <c r="I201" s="180"/>
      <c r="J201" s="179">
        <f>ROUND(I201*H201,2)</f>
        <v>0</v>
      </c>
      <c r="K201" s="177" t="s">
        <v>136</v>
      </c>
      <c r="L201" s="41"/>
      <c r="M201" s="181" t="s">
        <v>18</v>
      </c>
      <c r="N201" s="182" t="s">
        <v>39</v>
      </c>
      <c r="O201" s="66"/>
      <c r="P201" s="183">
        <f>O201*H201</f>
        <v>0</v>
      </c>
      <c r="Q201" s="183">
        <v>0</v>
      </c>
      <c r="R201" s="183">
        <f>Q201*H201</f>
        <v>0</v>
      </c>
      <c r="S201" s="183">
        <v>0</v>
      </c>
      <c r="T201" s="184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5" t="s">
        <v>137</v>
      </c>
      <c r="AT201" s="185" t="s">
        <v>132</v>
      </c>
      <c r="AU201" s="185" t="s">
        <v>78</v>
      </c>
      <c r="AY201" s="19" t="s">
        <v>129</v>
      </c>
      <c r="BE201" s="186">
        <f>IF(N201="základní",J201,0)</f>
        <v>0</v>
      </c>
      <c r="BF201" s="186">
        <f>IF(N201="snížená",J201,0)</f>
        <v>0</v>
      </c>
      <c r="BG201" s="186">
        <f>IF(N201="zákl. přenesená",J201,0)</f>
        <v>0</v>
      </c>
      <c r="BH201" s="186">
        <f>IF(N201="sníž. přenesená",J201,0)</f>
        <v>0</v>
      </c>
      <c r="BI201" s="186">
        <f>IF(N201="nulová",J201,0)</f>
        <v>0</v>
      </c>
      <c r="BJ201" s="19" t="s">
        <v>76</v>
      </c>
      <c r="BK201" s="186">
        <f>ROUND(I201*H201,2)</f>
        <v>0</v>
      </c>
      <c r="BL201" s="19" t="s">
        <v>137</v>
      </c>
      <c r="BM201" s="185" t="s">
        <v>287</v>
      </c>
    </row>
    <row r="202" spans="1:65" s="2" customFormat="1" ht="19.2">
      <c r="A202" s="36"/>
      <c r="B202" s="37"/>
      <c r="C202" s="38"/>
      <c r="D202" s="187" t="s">
        <v>139</v>
      </c>
      <c r="E202" s="38"/>
      <c r="F202" s="188" t="s">
        <v>288</v>
      </c>
      <c r="G202" s="38"/>
      <c r="H202" s="38"/>
      <c r="I202" s="189"/>
      <c r="J202" s="38"/>
      <c r="K202" s="38"/>
      <c r="L202" s="41"/>
      <c r="M202" s="190"/>
      <c r="N202" s="191"/>
      <c r="O202" s="66"/>
      <c r="P202" s="66"/>
      <c r="Q202" s="66"/>
      <c r="R202" s="66"/>
      <c r="S202" s="66"/>
      <c r="T202" s="67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9" t="s">
        <v>139</v>
      </c>
      <c r="AU202" s="19" t="s">
        <v>78</v>
      </c>
    </row>
    <row r="203" spans="1:65" s="2" customFormat="1" ht="10.199999999999999">
      <c r="A203" s="36"/>
      <c r="B203" s="37"/>
      <c r="C203" s="38"/>
      <c r="D203" s="192" t="s">
        <v>141</v>
      </c>
      <c r="E203" s="38"/>
      <c r="F203" s="193" t="s">
        <v>289</v>
      </c>
      <c r="G203" s="38"/>
      <c r="H203" s="38"/>
      <c r="I203" s="189"/>
      <c r="J203" s="38"/>
      <c r="K203" s="38"/>
      <c r="L203" s="41"/>
      <c r="M203" s="190"/>
      <c r="N203" s="191"/>
      <c r="O203" s="66"/>
      <c r="P203" s="66"/>
      <c r="Q203" s="66"/>
      <c r="R203" s="66"/>
      <c r="S203" s="66"/>
      <c r="T203" s="67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9" t="s">
        <v>141</v>
      </c>
      <c r="AU203" s="19" t="s">
        <v>78</v>
      </c>
    </row>
    <row r="204" spans="1:65" s="2" customFormat="1" ht="16.5" customHeight="1">
      <c r="A204" s="36"/>
      <c r="B204" s="37"/>
      <c r="C204" s="175" t="s">
        <v>7</v>
      </c>
      <c r="D204" s="175" t="s">
        <v>132</v>
      </c>
      <c r="E204" s="176" t="s">
        <v>290</v>
      </c>
      <c r="F204" s="177" t="s">
        <v>291</v>
      </c>
      <c r="G204" s="178" t="s">
        <v>154</v>
      </c>
      <c r="H204" s="179">
        <v>0.2</v>
      </c>
      <c r="I204" s="180"/>
      <c r="J204" s="179">
        <f>ROUND(I204*H204,2)</f>
        <v>0</v>
      </c>
      <c r="K204" s="177" t="s">
        <v>136</v>
      </c>
      <c r="L204" s="41"/>
      <c r="M204" s="181" t="s">
        <v>18</v>
      </c>
      <c r="N204" s="182" t="s">
        <v>39</v>
      </c>
      <c r="O204" s="66"/>
      <c r="P204" s="183">
        <f>O204*H204</f>
        <v>0</v>
      </c>
      <c r="Q204" s="183">
        <v>1.06277</v>
      </c>
      <c r="R204" s="183">
        <f>Q204*H204</f>
        <v>0.21255400000000002</v>
      </c>
      <c r="S204" s="183">
        <v>0</v>
      </c>
      <c r="T204" s="184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85" t="s">
        <v>137</v>
      </c>
      <c r="AT204" s="185" t="s">
        <v>132</v>
      </c>
      <c r="AU204" s="185" t="s">
        <v>78</v>
      </c>
      <c r="AY204" s="19" t="s">
        <v>129</v>
      </c>
      <c r="BE204" s="186">
        <f>IF(N204="základní",J204,0)</f>
        <v>0</v>
      </c>
      <c r="BF204" s="186">
        <f>IF(N204="snížená",J204,0)</f>
        <v>0</v>
      </c>
      <c r="BG204" s="186">
        <f>IF(N204="zákl. přenesená",J204,0)</f>
        <v>0</v>
      </c>
      <c r="BH204" s="186">
        <f>IF(N204="sníž. přenesená",J204,0)</f>
        <v>0</v>
      </c>
      <c r="BI204" s="186">
        <f>IF(N204="nulová",J204,0)</f>
        <v>0</v>
      </c>
      <c r="BJ204" s="19" t="s">
        <v>76</v>
      </c>
      <c r="BK204" s="186">
        <f>ROUND(I204*H204,2)</f>
        <v>0</v>
      </c>
      <c r="BL204" s="19" t="s">
        <v>137</v>
      </c>
      <c r="BM204" s="185" t="s">
        <v>292</v>
      </c>
    </row>
    <row r="205" spans="1:65" s="2" customFormat="1" ht="10.199999999999999">
      <c r="A205" s="36"/>
      <c r="B205" s="37"/>
      <c r="C205" s="38"/>
      <c r="D205" s="187" t="s">
        <v>139</v>
      </c>
      <c r="E205" s="38"/>
      <c r="F205" s="188" t="s">
        <v>293</v>
      </c>
      <c r="G205" s="38"/>
      <c r="H205" s="38"/>
      <c r="I205" s="189"/>
      <c r="J205" s="38"/>
      <c r="K205" s="38"/>
      <c r="L205" s="41"/>
      <c r="M205" s="190"/>
      <c r="N205" s="191"/>
      <c r="O205" s="66"/>
      <c r="P205" s="66"/>
      <c r="Q205" s="66"/>
      <c r="R205" s="66"/>
      <c r="S205" s="66"/>
      <c r="T205" s="67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9" t="s">
        <v>139</v>
      </c>
      <c r="AU205" s="19" t="s">
        <v>78</v>
      </c>
    </row>
    <row r="206" spans="1:65" s="2" customFormat="1" ht="10.199999999999999">
      <c r="A206" s="36"/>
      <c r="B206" s="37"/>
      <c r="C206" s="38"/>
      <c r="D206" s="192" t="s">
        <v>141</v>
      </c>
      <c r="E206" s="38"/>
      <c r="F206" s="193" t="s">
        <v>294</v>
      </c>
      <c r="G206" s="38"/>
      <c r="H206" s="38"/>
      <c r="I206" s="189"/>
      <c r="J206" s="38"/>
      <c r="K206" s="38"/>
      <c r="L206" s="41"/>
      <c r="M206" s="190"/>
      <c r="N206" s="191"/>
      <c r="O206" s="66"/>
      <c r="P206" s="66"/>
      <c r="Q206" s="66"/>
      <c r="R206" s="66"/>
      <c r="S206" s="66"/>
      <c r="T206" s="67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9" t="s">
        <v>141</v>
      </c>
      <c r="AU206" s="19" t="s">
        <v>78</v>
      </c>
    </row>
    <row r="207" spans="1:65" s="13" customFormat="1" ht="10.199999999999999">
      <c r="B207" s="194"/>
      <c r="C207" s="195"/>
      <c r="D207" s="187" t="s">
        <v>143</v>
      </c>
      <c r="E207" s="196" t="s">
        <v>18</v>
      </c>
      <c r="F207" s="197" t="s">
        <v>295</v>
      </c>
      <c r="G207" s="195"/>
      <c r="H207" s="198">
        <v>0.2</v>
      </c>
      <c r="I207" s="199"/>
      <c r="J207" s="195"/>
      <c r="K207" s="195"/>
      <c r="L207" s="200"/>
      <c r="M207" s="201"/>
      <c r="N207" s="202"/>
      <c r="O207" s="202"/>
      <c r="P207" s="202"/>
      <c r="Q207" s="202"/>
      <c r="R207" s="202"/>
      <c r="S207" s="202"/>
      <c r="T207" s="203"/>
      <c r="AT207" s="204" t="s">
        <v>143</v>
      </c>
      <c r="AU207" s="204" t="s">
        <v>78</v>
      </c>
      <c r="AV207" s="13" t="s">
        <v>78</v>
      </c>
      <c r="AW207" s="13" t="s">
        <v>30</v>
      </c>
      <c r="AX207" s="13" t="s">
        <v>76</v>
      </c>
      <c r="AY207" s="204" t="s">
        <v>129</v>
      </c>
    </row>
    <row r="208" spans="1:65" s="2" customFormat="1" ht="16.5" customHeight="1">
      <c r="A208" s="36"/>
      <c r="B208" s="37"/>
      <c r="C208" s="175" t="s">
        <v>296</v>
      </c>
      <c r="D208" s="175" t="s">
        <v>132</v>
      </c>
      <c r="E208" s="176" t="s">
        <v>297</v>
      </c>
      <c r="F208" s="177" t="s">
        <v>298</v>
      </c>
      <c r="G208" s="178" t="s">
        <v>135</v>
      </c>
      <c r="H208" s="179">
        <v>8</v>
      </c>
      <c r="I208" s="180"/>
      <c r="J208" s="179">
        <f>ROUND(I208*H208,2)</f>
        <v>0</v>
      </c>
      <c r="K208" s="177" t="s">
        <v>136</v>
      </c>
      <c r="L208" s="41"/>
      <c r="M208" s="181" t="s">
        <v>18</v>
      </c>
      <c r="N208" s="182" t="s">
        <v>39</v>
      </c>
      <c r="O208" s="66"/>
      <c r="P208" s="183">
        <f>O208*H208</f>
        <v>0</v>
      </c>
      <c r="Q208" s="183">
        <v>4.8000000000000001E-4</v>
      </c>
      <c r="R208" s="183">
        <f>Q208*H208</f>
        <v>3.8400000000000001E-3</v>
      </c>
      <c r="S208" s="183">
        <v>0</v>
      </c>
      <c r="T208" s="184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85" t="s">
        <v>137</v>
      </c>
      <c r="AT208" s="185" t="s">
        <v>132</v>
      </c>
      <c r="AU208" s="185" t="s">
        <v>78</v>
      </c>
      <c r="AY208" s="19" t="s">
        <v>129</v>
      </c>
      <c r="BE208" s="186">
        <f>IF(N208="základní",J208,0)</f>
        <v>0</v>
      </c>
      <c r="BF208" s="186">
        <f>IF(N208="snížená",J208,0)</f>
        <v>0</v>
      </c>
      <c r="BG208" s="186">
        <f>IF(N208="zákl. přenesená",J208,0)</f>
        <v>0</v>
      </c>
      <c r="BH208" s="186">
        <f>IF(N208="sníž. přenesená",J208,0)</f>
        <v>0</v>
      </c>
      <c r="BI208" s="186">
        <f>IF(N208="nulová",J208,0)</f>
        <v>0</v>
      </c>
      <c r="BJ208" s="19" t="s">
        <v>76</v>
      </c>
      <c r="BK208" s="186">
        <f>ROUND(I208*H208,2)</f>
        <v>0</v>
      </c>
      <c r="BL208" s="19" t="s">
        <v>137</v>
      </c>
      <c r="BM208" s="185" t="s">
        <v>299</v>
      </c>
    </row>
    <row r="209" spans="1:65" s="2" customFormat="1" ht="19.2">
      <c r="A209" s="36"/>
      <c r="B209" s="37"/>
      <c r="C209" s="38"/>
      <c r="D209" s="187" t="s">
        <v>139</v>
      </c>
      <c r="E209" s="38"/>
      <c r="F209" s="188" t="s">
        <v>300</v>
      </c>
      <c r="G209" s="38"/>
      <c r="H209" s="38"/>
      <c r="I209" s="189"/>
      <c r="J209" s="38"/>
      <c r="K209" s="38"/>
      <c r="L209" s="41"/>
      <c r="M209" s="190"/>
      <c r="N209" s="191"/>
      <c r="O209" s="66"/>
      <c r="P209" s="66"/>
      <c r="Q209" s="66"/>
      <c r="R209" s="66"/>
      <c r="S209" s="66"/>
      <c r="T209" s="67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T209" s="19" t="s">
        <v>139</v>
      </c>
      <c r="AU209" s="19" t="s">
        <v>78</v>
      </c>
    </row>
    <row r="210" spans="1:65" s="2" customFormat="1" ht="10.199999999999999">
      <c r="A210" s="36"/>
      <c r="B210" s="37"/>
      <c r="C210" s="38"/>
      <c r="D210" s="192" t="s">
        <v>141</v>
      </c>
      <c r="E210" s="38"/>
      <c r="F210" s="193" t="s">
        <v>301</v>
      </c>
      <c r="G210" s="38"/>
      <c r="H210" s="38"/>
      <c r="I210" s="189"/>
      <c r="J210" s="38"/>
      <c r="K210" s="38"/>
      <c r="L210" s="41"/>
      <c r="M210" s="190"/>
      <c r="N210" s="191"/>
      <c r="O210" s="66"/>
      <c r="P210" s="66"/>
      <c r="Q210" s="66"/>
      <c r="R210" s="66"/>
      <c r="S210" s="66"/>
      <c r="T210" s="67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9" t="s">
        <v>141</v>
      </c>
      <c r="AU210" s="19" t="s">
        <v>78</v>
      </c>
    </row>
    <row r="211" spans="1:65" s="13" customFormat="1" ht="10.199999999999999">
      <c r="B211" s="194"/>
      <c r="C211" s="195"/>
      <c r="D211" s="187" t="s">
        <v>143</v>
      </c>
      <c r="E211" s="196" t="s">
        <v>18</v>
      </c>
      <c r="F211" s="197" t="s">
        <v>302</v>
      </c>
      <c r="G211" s="195"/>
      <c r="H211" s="198">
        <v>8</v>
      </c>
      <c r="I211" s="199"/>
      <c r="J211" s="195"/>
      <c r="K211" s="195"/>
      <c r="L211" s="200"/>
      <c r="M211" s="201"/>
      <c r="N211" s="202"/>
      <c r="O211" s="202"/>
      <c r="P211" s="202"/>
      <c r="Q211" s="202"/>
      <c r="R211" s="202"/>
      <c r="S211" s="202"/>
      <c r="T211" s="203"/>
      <c r="AT211" s="204" t="s">
        <v>143</v>
      </c>
      <c r="AU211" s="204" t="s">
        <v>78</v>
      </c>
      <c r="AV211" s="13" t="s">
        <v>78</v>
      </c>
      <c r="AW211" s="13" t="s">
        <v>30</v>
      </c>
      <c r="AX211" s="13" t="s">
        <v>76</v>
      </c>
      <c r="AY211" s="204" t="s">
        <v>129</v>
      </c>
    </row>
    <row r="212" spans="1:65" s="2" customFormat="1" ht="16.5" customHeight="1">
      <c r="A212" s="36"/>
      <c r="B212" s="37"/>
      <c r="C212" s="226" t="s">
        <v>303</v>
      </c>
      <c r="D212" s="226" t="s">
        <v>304</v>
      </c>
      <c r="E212" s="227" t="s">
        <v>305</v>
      </c>
      <c r="F212" s="228" t="s">
        <v>306</v>
      </c>
      <c r="G212" s="229" t="s">
        <v>135</v>
      </c>
      <c r="H212" s="230">
        <v>5</v>
      </c>
      <c r="I212" s="231"/>
      <c r="J212" s="230">
        <f>ROUND(I212*H212,2)</f>
        <v>0</v>
      </c>
      <c r="K212" s="228" t="s">
        <v>136</v>
      </c>
      <c r="L212" s="232"/>
      <c r="M212" s="233" t="s">
        <v>18</v>
      </c>
      <c r="N212" s="234" t="s">
        <v>39</v>
      </c>
      <c r="O212" s="66"/>
      <c r="P212" s="183">
        <f>O212*H212</f>
        <v>0</v>
      </c>
      <c r="Q212" s="183">
        <v>1.225E-2</v>
      </c>
      <c r="R212" s="183">
        <f>Q212*H212</f>
        <v>6.1249999999999999E-2</v>
      </c>
      <c r="S212" s="183">
        <v>0</v>
      </c>
      <c r="T212" s="184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85" t="s">
        <v>187</v>
      </c>
      <c r="AT212" s="185" t="s">
        <v>304</v>
      </c>
      <c r="AU212" s="185" t="s">
        <v>78</v>
      </c>
      <c r="AY212" s="19" t="s">
        <v>129</v>
      </c>
      <c r="BE212" s="186">
        <f>IF(N212="základní",J212,0)</f>
        <v>0</v>
      </c>
      <c r="BF212" s="186">
        <f>IF(N212="snížená",J212,0)</f>
        <v>0</v>
      </c>
      <c r="BG212" s="186">
        <f>IF(N212="zákl. přenesená",J212,0)</f>
        <v>0</v>
      </c>
      <c r="BH212" s="186">
        <f>IF(N212="sníž. přenesená",J212,0)</f>
        <v>0</v>
      </c>
      <c r="BI212" s="186">
        <f>IF(N212="nulová",J212,0)</f>
        <v>0</v>
      </c>
      <c r="BJ212" s="19" t="s">
        <v>76</v>
      </c>
      <c r="BK212" s="186">
        <f>ROUND(I212*H212,2)</f>
        <v>0</v>
      </c>
      <c r="BL212" s="19" t="s">
        <v>137</v>
      </c>
      <c r="BM212" s="185" t="s">
        <v>307</v>
      </c>
    </row>
    <row r="213" spans="1:65" s="2" customFormat="1" ht="10.199999999999999">
      <c r="A213" s="36"/>
      <c r="B213" s="37"/>
      <c r="C213" s="38"/>
      <c r="D213" s="187" t="s">
        <v>139</v>
      </c>
      <c r="E213" s="38"/>
      <c r="F213" s="188" t="s">
        <v>306</v>
      </c>
      <c r="G213" s="38"/>
      <c r="H213" s="38"/>
      <c r="I213" s="189"/>
      <c r="J213" s="38"/>
      <c r="K213" s="38"/>
      <c r="L213" s="41"/>
      <c r="M213" s="190"/>
      <c r="N213" s="191"/>
      <c r="O213" s="66"/>
      <c r="P213" s="66"/>
      <c r="Q213" s="66"/>
      <c r="R213" s="66"/>
      <c r="S213" s="66"/>
      <c r="T213" s="67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T213" s="19" t="s">
        <v>139</v>
      </c>
      <c r="AU213" s="19" t="s">
        <v>78</v>
      </c>
    </row>
    <row r="214" spans="1:65" s="2" customFormat="1" ht="16.5" customHeight="1">
      <c r="A214" s="36"/>
      <c r="B214" s="37"/>
      <c r="C214" s="226" t="s">
        <v>308</v>
      </c>
      <c r="D214" s="226" t="s">
        <v>304</v>
      </c>
      <c r="E214" s="227" t="s">
        <v>309</v>
      </c>
      <c r="F214" s="228" t="s">
        <v>310</v>
      </c>
      <c r="G214" s="229" t="s">
        <v>135</v>
      </c>
      <c r="H214" s="230">
        <v>3</v>
      </c>
      <c r="I214" s="231"/>
      <c r="J214" s="230">
        <f>ROUND(I214*H214,2)</f>
        <v>0</v>
      </c>
      <c r="K214" s="228" t="s">
        <v>136</v>
      </c>
      <c r="L214" s="232"/>
      <c r="M214" s="233" t="s">
        <v>18</v>
      </c>
      <c r="N214" s="234" t="s">
        <v>39</v>
      </c>
      <c r="O214" s="66"/>
      <c r="P214" s="183">
        <f>O214*H214</f>
        <v>0</v>
      </c>
      <c r="Q214" s="183">
        <v>1.2489999999999999E-2</v>
      </c>
      <c r="R214" s="183">
        <f>Q214*H214</f>
        <v>3.7469999999999996E-2</v>
      </c>
      <c r="S214" s="183">
        <v>0</v>
      </c>
      <c r="T214" s="184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85" t="s">
        <v>187</v>
      </c>
      <c r="AT214" s="185" t="s">
        <v>304</v>
      </c>
      <c r="AU214" s="185" t="s">
        <v>78</v>
      </c>
      <c r="AY214" s="19" t="s">
        <v>129</v>
      </c>
      <c r="BE214" s="186">
        <f>IF(N214="základní",J214,0)</f>
        <v>0</v>
      </c>
      <c r="BF214" s="186">
        <f>IF(N214="snížená",J214,0)</f>
        <v>0</v>
      </c>
      <c r="BG214" s="186">
        <f>IF(N214="zákl. přenesená",J214,0)</f>
        <v>0</v>
      </c>
      <c r="BH214" s="186">
        <f>IF(N214="sníž. přenesená",J214,0)</f>
        <v>0</v>
      </c>
      <c r="BI214" s="186">
        <f>IF(N214="nulová",J214,0)</f>
        <v>0</v>
      </c>
      <c r="BJ214" s="19" t="s">
        <v>76</v>
      </c>
      <c r="BK214" s="186">
        <f>ROUND(I214*H214,2)</f>
        <v>0</v>
      </c>
      <c r="BL214" s="19" t="s">
        <v>137</v>
      </c>
      <c r="BM214" s="185" t="s">
        <v>311</v>
      </c>
    </row>
    <row r="215" spans="1:65" s="2" customFormat="1" ht="10.199999999999999">
      <c r="A215" s="36"/>
      <c r="B215" s="37"/>
      <c r="C215" s="38"/>
      <c r="D215" s="187" t="s">
        <v>139</v>
      </c>
      <c r="E215" s="38"/>
      <c r="F215" s="188" t="s">
        <v>310</v>
      </c>
      <c r="G215" s="38"/>
      <c r="H215" s="38"/>
      <c r="I215" s="189"/>
      <c r="J215" s="38"/>
      <c r="K215" s="38"/>
      <c r="L215" s="41"/>
      <c r="M215" s="190"/>
      <c r="N215" s="191"/>
      <c r="O215" s="66"/>
      <c r="P215" s="66"/>
      <c r="Q215" s="66"/>
      <c r="R215" s="66"/>
      <c r="S215" s="66"/>
      <c r="T215" s="67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9" t="s">
        <v>139</v>
      </c>
      <c r="AU215" s="19" t="s">
        <v>78</v>
      </c>
    </row>
    <row r="216" spans="1:65" s="12" customFormat="1" ht="22.8" customHeight="1">
      <c r="B216" s="159"/>
      <c r="C216" s="160"/>
      <c r="D216" s="161" t="s">
        <v>67</v>
      </c>
      <c r="E216" s="173" t="s">
        <v>194</v>
      </c>
      <c r="F216" s="173" t="s">
        <v>312</v>
      </c>
      <c r="G216" s="160"/>
      <c r="H216" s="160"/>
      <c r="I216" s="163"/>
      <c r="J216" s="174">
        <f>BK216</f>
        <v>0</v>
      </c>
      <c r="K216" s="160"/>
      <c r="L216" s="165"/>
      <c r="M216" s="166"/>
      <c r="N216" s="167"/>
      <c r="O216" s="167"/>
      <c r="P216" s="168">
        <f>SUM(P217:P281)</f>
        <v>0</v>
      </c>
      <c r="Q216" s="167"/>
      <c r="R216" s="168">
        <f>SUM(R217:R281)</f>
        <v>3.6277999999999996E-3</v>
      </c>
      <c r="S216" s="167"/>
      <c r="T216" s="169">
        <f>SUM(T217:T281)</f>
        <v>15.737380000000002</v>
      </c>
      <c r="AR216" s="170" t="s">
        <v>76</v>
      </c>
      <c r="AT216" s="171" t="s">
        <v>67</v>
      </c>
      <c r="AU216" s="171" t="s">
        <v>76</v>
      </c>
      <c r="AY216" s="170" t="s">
        <v>129</v>
      </c>
      <c r="BK216" s="172">
        <f>SUM(BK217:BK281)</f>
        <v>0</v>
      </c>
    </row>
    <row r="217" spans="1:65" s="2" customFormat="1" ht="21.75" customHeight="1">
      <c r="A217" s="36"/>
      <c r="B217" s="37"/>
      <c r="C217" s="175" t="s">
        <v>313</v>
      </c>
      <c r="D217" s="175" t="s">
        <v>132</v>
      </c>
      <c r="E217" s="176" t="s">
        <v>314</v>
      </c>
      <c r="F217" s="177" t="s">
        <v>315</v>
      </c>
      <c r="G217" s="178" t="s">
        <v>161</v>
      </c>
      <c r="H217" s="179">
        <v>21.34</v>
      </c>
      <c r="I217" s="180"/>
      <c r="J217" s="179">
        <f>ROUND(I217*H217,2)</f>
        <v>0</v>
      </c>
      <c r="K217" s="177" t="s">
        <v>136</v>
      </c>
      <c r="L217" s="41"/>
      <c r="M217" s="181" t="s">
        <v>18</v>
      </c>
      <c r="N217" s="182" t="s">
        <v>39</v>
      </c>
      <c r="O217" s="66"/>
      <c r="P217" s="183">
        <f>O217*H217</f>
        <v>0</v>
      </c>
      <c r="Q217" s="183">
        <v>1.2999999999999999E-4</v>
      </c>
      <c r="R217" s="183">
        <f>Q217*H217</f>
        <v>2.7741999999999997E-3</v>
      </c>
      <c r="S217" s="183">
        <v>0</v>
      </c>
      <c r="T217" s="184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85" t="s">
        <v>137</v>
      </c>
      <c r="AT217" s="185" t="s">
        <v>132</v>
      </c>
      <c r="AU217" s="185" t="s">
        <v>78</v>
      </c>
      <c r="AY217" s="19" t="s">
        <v>129</v>
      </c>
      <c r="BE217" s="186">
        <f>IF(N217="základní",J217,0)</f>
        <v>0</v>
      </c>
      <c r="BF217" s="186">
        <f>IF(N217="snížená",J217,0)</f>
        <v>0</v>
      </c>
      <c r="BG217" s="186">
        <f>IF(N217="zákl. přenesená",J217,0)</f>
        <v>0</v>
      </c>
      <c r="BH217" s="186">
        <f>IF(N217="sníž. přenesená",J217,0)</f>
        <v>0</v>
      </c>
      <c r="BI217" s="186">
        <f>IF(N217="nulová",J217,0)</f>
        <v>0</v>
      </c>
      <c r="BJ217" s="19" t="s">
        <v>76</v>
      </c>
      <c r="BK217" s="186">
        <f>ROUND(I217*H217,2)</f>
        <v>0</v>
      </c>
      <c r="BL217" s="19" t="s">
        <v>137</v>
      </c>
      <c r="BM217" s="185" t="s">
        <v>316</v>
      </c>
    </row>
    <row r="218" spans="1:65" s="2" customFormat="1" ht="10.199999999999999">
      <c r="A218" s="36"/>
      <c r="B218" s="37"/>
      <c r="C218" s="38"/>
      <c r="D218" s="187" t="s">
        <v>139</v>
      </c>
      <c r="E218" s="38"/>
      <c r="F218" s="188" t="s">
        <v>317</v>
      </c>
      <c r="G218" s="38"/>
      <c r="H218" s="38"/>
      <c r="I218" s="189"/>
      <c r="J218" s="38"/>
      <c r="K218" s="38"/>
      <c r="L218" s="41"/>
      <c r="M218" s="190"/>
      <c r="N218" s="191"/>
      <c r="O218" s="66"/>
      <c r="P218" s="66"/>
      <c r="Q218" s="66"/>
      <c r="R218" s="66"/>
      <c r="S218" s="66"/>
      <c r="T218" s="67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T218" s="19" t="s">
        <v>139</v>
      </c>
      <c r="AU218" s="19" t="s">
        <v>78</v>
      </c>
    </row>
    <row r="219" spans="1:65" s="2" customFormat="1" ht="10.199999999999999">
      <c r="A219" s="36"/>
      <c r="B219" s="37"/>
      <c r="C219" s="38"/>
      <c r="D219" s="192" t="s">
        <v>141</v>
      </c>
      <c r="E219" s="38"/>
      <c r="F219" s="193" t="s">
        <v>318</v>
      </c>
      <c r="G219" s="38"/>
      <c r="H219" s="38"/>
      <c r="I219" s="189"/>
      <c r="J219" s="38"/>
      <c r="K219" s="38"/>
      <c r="L219" s="41"/>
      <c r="M219" s="190"/>
      <c r="N219" s="191"/>
      <c r="O219" s="66"/>
      <c r="P219" s="66"/>
      <c r="Q219" s="66"/>
      <c r="R219" s="66"/>
      <c r="S219" s="66"/>
      <c r="T219" s="67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9" t="s">
        <v>141</v>
      </c>
      <c r="AU219" s="19" t="s">
        <v>78</v>
      </c>
    </row>
    <row r="220" spans="1:65" s="13" customFormat="1" ht="10.199999999999999">
      <c r="B220" s="194"/>
      <c r="C220" s="195"/>
      <c r="D220" s="187" t="s">
        <v>143</v>
      </c>
      <c r="E220" s="196" t="s">
        <v>18</v>
      </c>
      <c r="F220" s="197" t="s">
        <v>319</v>
      </c>
      <c r="G220" s="195"/>
      <c r="H220" s="198">
        <v>21.34</v>
      </c>
      <c r="I220" s="199"/>
      <c r="J220" s="195"/>
      <c r="K220" s="195"/>
      <c r="L220" s="200"/>
      <c r="M220" s="201"/>
      <c r="N220" s="202"/>
      <c r="O220" s="202"/>
      <c r="P220" s="202"/>
      <c r="Q220" s="202"/>
      <c r="R220" s="202"/>
      <c r="S220" s="202"/>
      <c r="T220" s="203"/>
      <c r="AT220" s="204" t="s">
        <v>143</v>
      </c>
      <c r="AU220" s="204" t="s">
        <v>78</v>
      </c>
      <c r="AV220" s="13" t="s">
        <v>78</v>
      </c>
      <c r="AW220" s="13" t="s">
        <v>30</v>
      </c>
      <c r="AX220" s="13" t="s">
        <v>76</v>
      </c>
      <c r="AY220" s="204" t="s">
        <v>129</v>
      </c>
    </row>
    <row r="221" spans="1:65" s="2" customFormat="1" ht="16.5" customHeight="1">
      <c r="A221" s="36"/>
      <c r="B221" s="37"/>
      <c r="C221" s="175" t="s">
        <v>320</v>
      </c>
      <c r="D221" s="175" t="s">
        <v>132</v>
      </c>
      <c r="E221" s="176" t="s">
        <v>321</v>
      </c>
      <c r="F221" s="177" t="s">
        <v>322</v>
      </c>
      <c r="G221" s="178" t="s">
        <v>161</v>
      </c>
      <c r="H221" s="179">
        <v>21.34</v>
      </c>
      <c r="I221" s="180"/>
      <c r="J221" s="179">
        <f>ROUND(I221*H221,2)</f>
        <v>0</v>
      </c>
      <c r="K221" s="177" t="s">
        <v>136</v>
      </c>
      <c r="L221" s="41"/>
      <c r="M221" s="181" t="s">
        <v>18</v>
      </c>
      <c r="N221" s="182" t="s">
        <v>39</v>
      </c>
      <c r="O221" s="66"/>
      <c r="P221" s="183">
        <f>O221*H221</f>
        <v>0</v>
      </c>
      <c r="Q221" s="183">
        <v>4.0000000000000003E-5</v>
      </c>
      <c r="R221" s="183">
        <f>Q221*H221</f>
        <v>8.5360000000000004E-4</v>
      </c>
      <c r="S221" s="183">
        <v>0</v>
      </c>
      <c r="T221" s="184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185" t="s">
        <v>137</v>
      </c>
      <c r="AT221" s="185" t="s">
        <v>132</v>
      </c>
      <c r="AU221" s="185" t="s">
        <v>78</v>
      </c>
      <c r="AY221" s="19" t="s">
        <v>129</v>
      </c>
      <c r="BE221" s="186">
        <f>IF(N221="základní",J221,0)</f>
        <v>0</v>
      </c>
      <c r="BF221" s="186">
        <f>IF(N221="snížená",J221,0)</f>
        <v>0</v>
      </c>
      <c r="BG221" s="186">
        <f>IF(N221="zákl. přenesená",J221,0)</f>
        <v>0</v>
      </c>
      <c r="BH221" s="186">
        <f>IF(N221="sníž. přenesená",J221,0)</f>
        <v>0</v>
      </c>
      <c r="BI221" s="186">
        <f>IF(N221="nulová",J221,0)</f>
        <v>0</v>
      </c>
      <c r="BJ221" s="19" t="s">
        <v>76</v>
      </c>
      <c r="BK221" s="186">
        <f>ROUND(I221*H221,2)</f>
        <v>0</v>
      </c>
      <c r="BL221" s="19" t="s">
        <v>137</v>
      </c>
      <c r="BM221" s="185" t="s">
        <v>323</v>
      </c>
    </row>
    <row r="222" spans="1:65" s="2" customFormat="1" ht="10.199999999999999">
      <c r="A222" s="36"/>
      <c r="B222" s="37"/>
      <c r="C222" s="38"/>
      <c r="D222" s="187" t="s">
        <v>139</v>
      </c>
      <c r="E222" s="38"/>
      <c r="F222" s="188" t="s">
        <v>324</v>
      </c>
      <c r="G222" s="38"/>
      <c r="H222" s="38"/>
      <c r="I222" s="189"/>
      <c r="J222" s="38"/>
      <c r="K222" s="38"/>
      <c r="L222" s="41"/>
      <c r="M222" s="190"/>
      <c r="N222" s="191"/>
      <c r="O222" s="66"/>
      <c r="P222" s="66"/>
      <c r="Q222" s="66"/>
      <c r="R222" s="66"/>
      <c r="S222" s="66"/>
      <c r="T222" s="67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T222" s="19" t="s">
        <v>139</v>
      </c>
      <c r="AU222" s="19" t="s">
        <v>78</v>
      </c>
    </row>
    <row r="223" spans="1:65" s="2" customFormat="1" ht="10.199999999999999">
      <c r="A223" s="36"/>
      <c r="B223" s="37"/>
      <c r="C223" s="38"/>
      <c r="D223" s="192" t="s">
        <v>141</v>
      </c>
      <c r="E223" s="38"/>
      <c r="F223" s="193" t="s">
        <v>325</v>
      </c>
      <c r="G223" s="38"/>
      <c r="H223" s="38"/>
      <c r="I223" s="189"/>
      <c r="J223" s="38"/>
      <c r="K223" s="38"/>
      <c r="L223" s="41"/>
      <c r="M223" s="190"/>
      <c r="N223" s="191"/>
      <c r="O223" s="66"/>
      <c r="P223" s="66"/>
      <c r="Q223" s="66"/>
      <c r="R223" s="66"/>
      <c r="S223" s="66"/>
      <c r="T223" s="67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T223" s="19" t="s">
        <v>141</v>
      </c>
      <c r="AU223" s="19" t="s">
        <v>78</v>
      </c>
    </row>
    <row r="224" spans="1:65" s="13" customFormat="1" ht="10.199999999999999">
      <c r="B224" s="194"/>
      <c r="C224" s="195"/>
      <c r="D224" s="187" t="s">
        <v>143</v>
      </c>
      <c r="E224" s="196" t="s">
        <v>18</v>
      </c>
      <c r="F224" s="197" t="s">
        <v>319</v>
      </c>
      <c r="G224" s="195"/>
      <c r="H224" s="198">
        <v>21.34</v>
      </c>
      <c r="I224" s="199"/>
      <c r="J224" s="195"/>
      <c r="K224" s="195"/>
      <c r="L224" s="200"/>
      <c r="M224" s="201"/>
      <c r="N224" s="202"/>
      <c r="O224" s="202"/>
      <c r="P224" s="202"/>
      <c r="Q224" s="202"/>
      <c r="R224" s="202"/>
      <c r="S224" s="202"/>
      <c r="T224" s="203"/>
      <c r="AT224" s="204" t="s">
        <v>143</v>
      </c>
      <c r="AU224" s="204" t="s">
        <v>78</v>
      </c>
      <c r="AV224" s="13" t="s">
        <v>78</v>
      </c>
      <c r="AW224" s="13" t="s">
        <v>30</v>
      </c>
      <c r="AX224" s="13" t="s">
        <v>76</v>
      </c>
      <c r="AY224" s="204" t="s">
        <v>129</v>
      </c>
    </row>
    <row r="225" spans="1:65" s="2" customFormat="1" ht="16.5" customHeight="1">
      <c r="A225" s="36"/>
      <c r="B225" s="37"/>
      <c r="C225" s="175" t="s">
        <v>326</v>
      </c>
      <c r="D225" s="175" t="s">
        <v>132</v>
      </c>
      <c r="E225" s="176" t="s">
        <v>327</v>
      </c>
      <c r="F225" s="177" t="s">
        <v>328</v>
      </c>
      <c r="G225" s="178" t="s">
        <v>161</v>
      </c>
      <c r="H225" s="179">
        <v>13.15</v>
      </c>
      <c r="I225" s="180"/>
      <c r="J225" s="179">
        <f>ROUND(I225*H225,2)</f>
        <v>0</v>
      </c>
      <c r="K225" s="177" t="s">
        <v>136</v>
      </c>
      <c r="L225" s="41"/>
      <c r="M225" s="181" t="s">
        <v>18</v>
      </c>
      <c r="N225" s="182" t="s">
        <v>39</v>
      </c>
      <c r="O225" s="66"/>
      <c r="P225" s="183">
        <f>O225*H225</f>
        <v>0</v>
      </c>
      <c r="Q225" s="183">
        <v>0</v>
      </c>
      <c r="R225" s="183">
        <f>Q225*H225</f>
        <v>0</v>
      </c>
      <c r="S225" s="183">
        <v>0.13100000000000001</v>
      </c>
      <c r="T225" s="184">
        <f>S225*H225</f>
        <v>1.72265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85" t="s">
        <v>137</v>
      </c>
      <c r="AT225" s="185" t="s">
        <v>132</v>
      </c>
      <c r="AU225" s="185" t="s">
        <v>78</v>
      </c>
      <c r="AY225" s="19" t="s">
        <v>129</v>
      </c>
      <c r="BE225" s="186">
        <f>IF(N225="základní",J225,0)</f>
        <v>0</v>
      </c>
      <c r="BF225" s="186">
        <f>IF(N225="snížená",J225,0)</f>
        <v>0</v>
      </c>
      <c r="BG225" s="186">
        <f>IF(N225="zákl. přenesená",J225,0)</f>
        <v>0</v>
      </c>
      <c r="BH225" s="186">
        <f>IF(N225="sníž. přenesená",J225,0)</f>
        <v>0</v>
      </c>
      <c r="BI225" s="186">
        <f>IF(N225="nulová",J225,0)</f>
        <v>0</v>
      </c>
      <c r="BJ225" s="19" t="s">
        <v>76</v>
      </c>
      <c r="BK225" s="186">
        <f>ROUND(I225*H225,2)</f>
        <v>0</v>
      </c>
      <c r="BL225" s="19" t="s">
        <v>137</v>
      </c>
      <c r="BM225" s="185" t="s">
        <v>329</v>
      </c>
    </row>
    <row r="226" spans="1:65" s="2" customFormat="1" ht="19.2">
      <c r="A226" s="36"/>
      <c r="B226" s="37"/>
      <c r="C226" s="38"/>
      <c r="D226" s="187" t="s">
        <v>139</v>
      </c>
      <c r="E226" s="38"/>
      <c r="F226" s="188" t="s">
        <v>330</v>
      </c>
      <c r="G226" s="38"/>
      <c r="H226" s="38"/>
      <c r="I226" s="189"/>
      <c r="J226" s="38"/>
      <c r="K226" s="38"/>
      <c r="L226" s="41"/>
      <c r="M226" s="190"/>
      <c r="N226" s="191"/>
      <c r="O226" s="66"/>
      <c r="P226" s="66"/>
      <c r="Q226" s="66"/>
      <c r="R226" s="66"/>
      <c r="S226" s="66"/>
      <c r="T226" s="67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T226" s="19" t="s">
        <v>139</v>
      </c>
      <c r="AU226" s="19" t="s">
        <v>78</v>
      </c>
    </row>
    <row r="227" spans="1:65" s="2" customFormat="1" ht="10.199999999999999">
      <c r="A227" s="36"/>
      <c r="B227" s="37"/>
      <c r="C227" s="38"/>
      <c r="D227" s="192" t="s">
        <v>141</v>
      </c>
      <c r="E227" s="38"/>
      <c r="F227" s="193" t="s">
        <v>331</v>
      </c>
      <c r="G227" s="38"/>
      <c r="H227" s="38"/>
      <c r="I227" s="189"/>
      <c r="J227" s="38"/>
      <c r="K227" s="38"/>
      <c r="L227" s="41"/>
      <c r="M227" s="190"/>
      <c r="N227" s="191"/>
      <c r="O227" s="66"/>
      <c r="P227" s="66"/>
      <c r="Q227" s="66"/>
      <c r="R227" s="66"/>
      <c r="S227" s="66"/>
      <c r="T227" s="67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T227" s="19" t="s">
        <v>141</v>
      </c>
      <c r="AU227" s="19" t="s">
        <v>78</v>
      </c>
    </row>
    <row r="228" spans="1:65" s="13" customFormat="1" ht="10.199999999999999">
      <c r="B228" s="194"/>
      <c r="C228" s="195"/>
      <c r="D228" s="187" t="s">
        <v>143</v>
      </c>
      <c r="E228" s="196" t="s">
        <v>18</v>
      </c>
      <c r="F228" s="197" t="s">
        <v>332</v>
      </c>
      <c r="G228" s="195"/>
      <c r="H228" s="198">
        <v>13.15</v>
      </c>
      <c r="I228" s="199"/>
      <c r="J228" s="195"/>
      <c r="K228" s="195"/>
      <c r="L228" s="200"/>
      <c r="M228" s="201"/>
      <c r="N228" s="202"/>
      <c r="O228" s="202"/>
      <c r="P228" s="202"/>
      <c r="Q228" s="202"/>
      <c r="R228" s="202"/>
      <c r="S228" s="202"/>
      <c r="T228" s="203"/>
      <c r="AT228" s="204" t="s">
        <v>143</v>
      </c>
      <c r="AU228" s="204" t="s">
        <v>78</v>
      </c>
      <c r="AV228" s="13" t="s">
        <v>78</v>
      </c>
      <c r="AW228" s="13" t="s">
        <v>30</v>
      </c>
      <c r="AX228" s="13" t="s">
        <v>76</v>
      </c>
      <c r="AY228" s="204" t="s">
        <v>129</v>
      </c>
    </row>
    <row r="229" spans="1:65" s="2" customFormat="1" ht="16.5" customHeight="1">
      <c r="A229" s="36"/>
      <c r="B229" s="37"/>
      <c r="C229" s="175" t="s">
        <v>333</v>
      </c>
      <c r="D229" s="175" t="s">
        <v>132</v>
      </c>
      <c r="E229" s="176" t="s">
        <v>334</v>
      </c>
      <c r="F229" s="177" t="s">
        <v>335</v>
      </c>
      <c r="G229" s="178" t="s">
        <v>161</v>
      </c>
      <c r="H229" s="179">
        <v>3.72</v>
      </c>
      <c r="I229" s="180"/>
      <c r="J229" s="179">
        <f>ROUND(I229*H229,2)</f>
        <v>0</v>
      </c>
      <c r="K229" s="177" t="s">
        <v>136</v>
      </c>
      <c r="L229" s="41"/>
      <c r="M229" s="181" t="s">
        <v>18</v>
      </c>
      <c r="N229" s="182" t="s">
        <v>39</v>
      </c>
      <c r="O229" s="66"/>
      <c r="P229" s="183">
        <f>O229*H229</f>
        <v>0</v>
      </c>
      <c r="Q229" s="183">
        <v>0</v>
      </c>
      <c r="R229" s="183">
        <f>Q229*H229</f>
        <v>0</v>
      </c>
      <c r="S229" s="183">
        <v>0.26100000000000001</v>
      </c>
      <c r="T229" s="184">
        <f>S229*H229</f>
        <v>0.97092000000000012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85" t="s">
        <v>137</v>
      </c>
      <c r="AT229" s="185" t="s">
        <v>132</v>
      </c>
      <c r="AU229" s="185" t="s">
        <v>78</v>
      </c>
      <c r="AY229" s="19" t="s">
        <v>129</v>
      </c>
      <c r="BE229" s="186">
        <f>IF(N229="základní",J229,0)</f>
        <v>0</v>
      </c>
      <c r="BF229" s="186">
        <f>IF(N229="snížená",J229,0)</f>
        <v>0</v>
      </c>
      <c r="BG229" s="186">
        <f>IF(N229="zákl. přenesená",J229,0)</f>
        <v>0</v>
      </c>
      <c r="BH229" s="186">
        <f>IF(N229="sníž. přenesená",J229,0)</f>
        <v>0</v>
      </c>
      <c r="BI229" s="186">
        <f>IF(N229="nulová",J229,0)</f>
        <v>0</v>
      </c>
      <c r="BJ229" s="19" t="s">
        <v>76</v>
      </c>
      <c r="BK229" s="186">
        <f>ROUND(I229*H229,2)</f>
        <v>0</v>
      </c>
      <c r="BL229" s="19" t="s">
        <v>137</v>
      </c>
      <c r="BM229" s="185" t="s">
        <v>336</v>
      </c>
    </row>
    <row r="230" spans="1:65" s="2" customFormat="1" ht="19.2">
      <c r="A230" s="36"/>
      <c r="B230" s="37"/>
      <c r="C230" s="38"/>
      <c r="D230" s="187" t="s">
        <v>139</v>
      </c>
      <c r="E230" s="38"/>
      <c r="F230" s="188" t="s">
        <v>337</v>
      </c>
      <c r="G230" s="38"/>
      <c r="H230" s="38"/>
      <c r="I230" s="189"/>
      <c r="J230" s="38"/>
      <c r="K230" s="38"/>
      <c r="L230" s="41"/>
      <c r="M230" s="190"/>
      <c r="N230" s="191"/>
      <c r="O230" s="66"/>
      <c r="P230" s="66"/>
      <c r="Q230" s="66"/>
      <c r="R230" s="66"/>
      <c r="S230" s="66"/>
      <c r="T230" s="67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T230" s="19" t="s">
        <v>139</v>
      </c>
      <c r="AU230" s="19" t="s">
        <v>78</v>
      </c>
    </row>
    <row r="231" spans="1:65" s="2" customFormat="1" ht="10.199999999999999">
      <c r="A231" s="36"/>
      <c r="B231" s="37"/>
      <c r="C231" s="38"/>
      <c r="D231" s="192" t="s">
        <v>141</v>
      </c>
      <c r="E231" s="38"/>
      <c r="F231" s="193" t="s">
        <v>338</v>
      </c>
      <c r="G231" s="38"/>
      <c r="H231" s="38"/>
      <c r="I231" s="189"/>
      <c r="J231" s="38"/>
      <c r="K231" s="38"/>
      <c r="L231" s="41"/>
      <c r="M231" s="190"/>
      <c r="N231" s="191"/>
      <c r="O231" s="66"/>
      <c r="P231" s="66"/>
      <c r="Q231" s="66"/>
      <c r="R231" s="66"/>
      <c r="S231" s="66"/>
      <c r="T231" s="67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T231" s="19" t="s">
        <v>141</v>
      </c>
      <c r="AU231" s="19" t="s">
        <v>78</v>
      </c>
    </row>
    <row r="232" spans="1:65" s="13" customFormat="1" ht="10.199999999999999">
      <c r="B232" s="194"/>
      <c r="C232" s="195"/>
      <c r="D232" s="187" t="s">
        <v>143</v>
      </c>
      <c r="E232" s="196" t="s">
        <v>18</v>
      </c>
      <c r="F232" s="197" t="s">
        <v>339</v>
      </c>
      <c r="G232" s="195"/>
      <c r="H232" s="198">
        <v>3.72</v>
      </c>
      <c r="I232" s="199"/>
      <c r="J232" s="195"/>
      <c r="K232" s="195"/>
      <c r="L232" s="200"/>
      <c r="M232" s="201"/>
      <c r="N232" s="202"/>
      <c r="O232" s="202"/>
      <c r="P232" s="202"/>
      <c r="Q232" s="202"/>
      <c r="R232" s="202"/>
      <c r="S232" s="202"/>
      <c r="T232" s="203"/>
      <c r="AT232" s="204" t="s">
        <v>143</v>
      </c>
      <c r="AU232" s="204" t="s">
        <v>78</v>
      </c>
      <c r="AV232" s="13" t="s">
        <v>78</v>
      </c>
      <c r="AW232" s="13" t="s">
        <v>30</v>
      </c>
      <c r="AX232" s="13" t="s">
        <v>76</v>
      </c>
      <c r="AY232" s="204" t="s">
        <v>129</v>
      </c>
    </row>
    <row r="233" spans="1:65" s="2" customFormat="1" ht="16.5" customHeight="1">
      <c r="A233" s="36"/>
      <c r="B233" s="37"/>
      <c r="C233" s="175" t="s">
        <v>340</v>
      </c>
      <c r="D233" s="175" t="s">
        <v>132</v>
      </c>
      <c r="E233" s="176" t="s">
        <v>341</v>
      </c>
      <c r="F233" s="177" t="s">
        <v>342</v>
      </c>
      <c r="G233" s="178" t="s">
        <v>147</v>
      </c>
      <c r="H233" s="179">
        <v>0.46</v>
      </c>
      <c r="I233" s="180"/>
      <c r="J233" s="179">
        <f>ROUND(I233*H233,2)</f>
        <v>0</v>
      </c>
      <c r="K233" s="177" t="s">
        <v>136</v>
      </c>
      <c r="L233" s="41"/>
      <c r="M233" s="181" t="s">
        <v>18</v>
      </c>
      <c r="N233" s="182" t="s">
        <v>39</v>
      </c>
      <c r="O233" s="66"/>
      <c r="P233" s="183">
        <f>O233*H233</f>
        <v>0</v>
      </c>
      <c r="Q233" s="183">
        <v>0</v>
      </c>
      <c r="R233" s="183">
        <f>Q233*H233</f>
        <v>0</v>
      </c>
      <c r="S233" s="183">
        <v>1.8</v>
      </c>
      <c r="T233" s="184">
        <f>S233*H233</f>
        <v>0.82800000000000007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85" t="s">
        <v>137</v>
      </c>
      <c r="AT233" s="185" t="s">
        <v>132</v>
      </c>
      <c r="AU233" s="185" t="s">
        <v>78</v>
      </c>
      <c r="AY233" s="19" t="s">
        <v>129</v>
      </c>
      <c r="BE233" s="186">
        <f>IF(N233="základní",J233,0)</f>
        <v>0</v>
      </c>
      <c r="BF233" s="186">
        <f>IF(N233="snížená",J233,0)</f>
        <v>0</v>
      </c>
      <c r="BG233" s="186">
        <f>IF(N233="zákl. přenesená",J233,0)</f>
        <v>0</v>
      </c>
      <c r="BH233" s="186">
        <f>IF(N233="sníž. přenesená",J233,0)</f>
        <v>0</v>
      </c>
      <c r="BI233" s="186">
        <f>IF(N233="nulová",J233,0)</f>
        <v>0</v>
      </c>
      <c r="BJ233" s="19" t="s">
        <v>76</v>
      </c>
      <c r="BK233" s="186">
        <f>ROUND(I233*H233,2)</f>
        <v>0</v>
      </c>
      <c r="BL233" s="19" t="s">
        <v>137</v>
      </c>
      <c r="BM233" s="185" t="s">
        <v>343</v>
      </c>
    </row>
    <row r="234" spans="1:65" s="2" customFormat="1" ht="19.2">
      <c r="A234" s="36"/>
      <c r="B234" s="37"/>
      <c r="C234" s="38"/>
      <c r="D234" s="187" t="s">
        <v>139</v>
      </c>
      <c r="E234" s="38"/>
      <c r="F234" s="188" t="s">
        <v>344</v>
      </c>
      <c r="G234" s="38"/>
      <c r="H234" s="38"/>
      <c r="I234" s="189"/>
      <c r="J234" s="38"/>
      <c r="K234" s="38"/>
      <c r="L234" s="41"/>
      <c r="M234" s="190"/>
      <c r="N234" s="191"/>
      <c r="O234" s="66"/>
      <c r="P234" s="66"/>
      <c r="Q234" s="66"/>
      <c r="R234" s="66"/>
      <c r="S234" s="66"/>
      <c r="T234" s="67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T234" s="19" t="s">
        <v>139</v>
      </c>
      <c r="AU234" s="19" t="s">
        <v>78</v>
      </c>
    </row>
    <row r="235" spans="1:65" s="2" customFormat="1" ht="10.199999999999999">
      <c r="A235" s="36"/>
      <c r="B235" s="37"/>
      <c r="C235" s="38"/>
      <c r="D235" s="192" t="s">
        <v>141</v>
      </c>
      <c r="E235" s="38"/>
      <c r="F235" s="193" t="s">
        <v>345</v>
      </c>
      <c r="G235" s="38"/>
      <c r="H235" s="38"/>
      <c r="I235" s="189"/>
      <c r="J235" s="38"/>
      <c r="K235" s="38"/>
      <c r="L235" s="41"/>
      <c r="M235" s="190"/>
      <c r="N235" s="191"/>
      <c r="O235" s="66"/>
      <c r="P235" s="66"/>
      <c r="Q235" s="66"/>
      <c r="R235" s="66"/>
      <c r="S235" s="66"/>
      <c r="T235" s="67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T235" s="19" t="s">
        <v>141</v>
      </c>
      <c r="AU235" s="19" t="s">
        <v>78</v>
      </c>
    </row>
    <row r="236" spans="1:65" s="13" customFormat="1" ht="10.199999999999999">
      <c r="B236" s="194"/>
      <c r="C236" s="195"/>
      <c r="D236" s="187" t="s">
        <v>143</v>
      </c>
      <c r="E236" s="196" t="s">
        <v>18</v>
      </c>
      <c r="F236" s="197" t="s">
        <v>346</v>
      </c>
      <c r="G236" s="195"/>
      <c r="H236" s="198">
        <v>0.46</v>
      </c>
      <c r="I236" s="199"/>
      <c r="J236" s="195"/>
      <c r="K236" s="195"/>
      <c r="L236" s="200"/>
      <c r="M236" s="201"/>
      <c r="N236" s="202"/>
      <c r="O236" s="202"/>
      <c r="P236" s="202"/>
      <c r="Q236" s="202"/>
      <c r="R236" s="202"/>
      <c r="S236" s="202"/>
      <c r="T236" s="203"/>
      <c r="AT236" s="204" t="s">
        <v>143</v>
      </c>
      <c r="AU236" s="204" t="s">
        <v>78</v>
      </c>
      <c r="AV236" s="13" t="s">
        <v>78</v>
      </c>
      <c r="AW236" s="13" t="s">
        <v>30</v>
      </c>
      <c r="AX236" s="13" t="s">
        <v>76</v>
      </c>
      <c r="AY236" s="204" t="s">
        <v>129</v>
      </c>
    </row>
    <row r="237" spans="1:65" s="2" customFormat="1" ht="21.75" customHeight="1">
      <c r="A237" s="36"/>
      <c r="B237" s="37"/>
      <c r="C237" s="175" t="s">
        <v>347</v>
      </c>
      <c r="D237" s="175" t="s">
        <v>132</v>
      </c>
      <c r="E237" s="176" t="s">
        <v>348</v>
      </c>
      <c r="F237" s="177" t="s">
        <v>349</v>
      </c>
      <c r="G237" s="178" t="s">
        <v>147</v>
      </c>
      <c r="H237" s="179">
        <v>0.66</v>
      </c>
      <c r="I237" s="180"/>
      <c r="J237" s="179">
        <f>ROUND(I237*H237,2)</f>
        <v>0</v>
      </c>
      <c r="K237" s="177" t="s">
        <v>136</v>
      </c>
      <c r="L237" s="41"/>
      <c r="M237" s="181" t="s">
        <v>18</v>
      </c>
      <c r="N237" s="182" t="s">
        <v>39</v>
      </c>
      <c r="O237" s="66"/>
      <c r="P237" s="183">
        <f>O237*H237</f>
        <v>0</v>
      </c>
      <c r="Q237" s="183">
        <v>0</v>
      </c>
      <c r="R237" s="183">
        <f>Q237*H237</f>
        <v>0</v>
      </c>
      <c r="S237" s="183">
        <v>2.2000000000000002</v>
      </c>
      <c r="T237" s="184">
        <f>S237*H237</f>
        <v>1.4520000000000002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85" t="s">
        <v>137</v>
      </c>
      <c r="AT237" s="185" t="s">
        <v>132</v>
      </c>
      <c r="AU237" s="185" t="s">
        <v>78</v>
      </c>
      <c r="AY237" s="19" t="s">
        <v>129</v>
      </c>
      <c r="BE237" s="186">
        <f>IF(N237="základní",J237,0)</f>
        <v>0</v>
      </c>
      <c r="BF237" s="186">
        <f>IF(N237="snížená",J237,0)</f>
        <v>0</v>
      </c>
      <c r="BG237" s="186">
        <f>IF(N237="zákl. přenesená",J237,0)</f>
        <v>0</v>
      </c>
      <c r="BH237" s="186">
        <f>IF(N237="sníž. přenesená",J237,0)</f>
        <v>0</v>
      </c>
      <c r="BI237" s="186">
        <f>IF(N237="nulová",J237,0)</f>
        <v>0</v>
      </c>
      <c r="BJ237" s="19" t="s">
        <v>76</v>
      </c>
      <c r="BK237" s="186">
        <f>ROUND(I237*H237,2)</f>
        <v>0</v>
      </c>
      <c r="BL237" s="19" t="s">
        <v>137</v>
      </c>
      <c r="BM237" s="185" t="s">
        <v>350</v>
      </c>
    </row>
    <row r="238" spans="1:65" s="2" customFormat="1" ht="10.199999999999999">
      <c r="A238" s="36"/>
      <c r="B238" s="37"/>
      <c r="C238" s="38"/>
      <c r="D238" s="187" t="s">
        <v>139</v>
      </c>
      <c r="E238" s="38"/>
      <c r="F238" s="188" t="s">
        <v>351</v>
      </c>
      <c r="G238" s="38"/>
      <c r="H238" s="38"/>
      <c r="I238" s="189"/>
      <c r="J238" s="38"/>
      <c r="K238" s="38"/>
      <c r="L238" s="41"/>
      <c r="M238" s="190"/>
      <c r="N238" s="191"/>
      <c r="O238" s="66"/>
      <c r="P238" s="66"/>
      <c r="Q238" s="66"/>
      <c r="R238" s="66"/>
      <c r="S238" s="66"/>
      <c r="T238" s="67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9" t="s">
        <v>139</v>
      </c>
      <c r="AU238" s="19" t="s">
        <v>78</v>
      </c>
    </row>
    <row r="239" spans="1:65" s="2" customFormat="1" ht="10.199999999999999">
      <c r="A239" s="36"/>
      <c r="B239" s="37"/>
      <c r="C239" s="38"/>
      <c r="D239" s="192" t="s">
        <v>141</v>
      </c>
      <c r="E239" s="38"/>
      <c r="F239" s="193" t="s">
        <v>352</v>
      </c>
      <c r="G239" s="38"/>
      <c r="H239" s="38"/>
      <c r="I239" s="189"/>
      <c r="J239" s="38"/>
      <c r="K239" s="38"/>
      <c r="L239" s="41"/>
      <c r="M239" s="190"/>
      <c r="N239" s="191"/>
      <c r="O239" s="66"/>
      <c r="P239" s="66"/>
      <c r="Q239" s="66"/>
      <c r="R239" s="66"/>
      <c r="S239" s="66"/>
      <c r="T239" s="67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9" t="s">
        <v>141</v>
      </c>
      <c r="AU239" s="19" t="s">
        <v>78</v>
      </c>
    </row>
    <row r="240" spans="1:65" s="13" customFormat="1" ht="10.199999999999999">
      <c r="B240" s="194"/>
      <c r="C240" s="195"/>
      <c r="D240" s="187" t="s">
        <v>143</v>
      </c>
      <c r="E240" s="196" t="s">
        <v>18</v>
      </c>
      <c r="F240" s="197" t="s">
        <v>353</v>
      </c>
      <c r="G240" s="195"/>
      <c r="H240" s="198">
        <v>0.66</v>
      </c>
      <c r="I240" s="199"/>
      <c r="J240" s="195"/>
      <c r="K240" s="195"/>
      <c r="L240" s="200"/>
      <c r="M240" s="201"/>
      <c r="N240" s="202"/>
      <c r="O240" s="202"/>
      <c r="P240" s="202"/>
      <c r="Q240" s="202"/>
      <c r="R240" s="202"/>
      <c r="S240" s="202"/>
      <c r="T240" s="203"/>
      <c r="AT240" s="204" t="s">
        <v>143</v>
      </c>
      <c r="AU240" s="204" t="s">
        <v>78</v>
      </c>
      <c r="AV240" s="13" t="s">
        <v>78</v>
      </c>
      <c r="AW240" s="13" t="s">
        <v>30</v>
      </c>
      <c r="AX240" s="13" t="s">
        <v>76</v>
      </c>
      <c r="AY240" s="204" t="s">
        <v>129</v>
      </c>
    </row>
    <row r="241" spans="1:65" s="2" customFormat="1" ht="21.75" customHeight="1">
      <c r="A241" s="36"/>
      <c r="B241" s="37"/>
      <c r="C241" s="175" t="s">
        <v>354</v>
      </c>
      <c r="D241" s="175" t="s">
        <v>132</v>
      </c>
      <c r="E241" s="176" t="s">
        <v>355</v>
      </c>
      <c r="F241" s="177" t="s">
        <v>356</v>
      </c>
      <c r="G241" s="178" t="s">
        <v>147</v>
      </c>
      <c r="H241" s="179">
        <v>0.48</v>
      </c>
      <c r="I241" s="180"/>
      <c r="J241" s="179">
        <f>ROUND(I241*H241,2)</f>
        <v>0</v>
      </c>
      <c r="K241" s="177" t="s">
        <v>136</v>
      </c>
      <c r="L241" s="41"/>
      <c r="M241" s="181" t="s">
        <v>18</v>
      </c>
      <c r="N241" s="182" t="s">
        <v>39</v>
      </c>
      <c r="O241" s="66"/>
      <c r="P241" s="183">
        <f>O241*H241</f>
        <v>0</v>
      </c>
      <c r="Q241" s="183">
        <v>0</v>
      </c>
      <c r="R241" s="183">
        <f>Q241*H241</f>
        <v>0</v>
      </c>
      <c r="S241" s="183">
        <v>2.2000000000000002</v>
      </c>
      <c r="T241" s="184">
        <f>S241*H241</f>
        <v>1.056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85" t="s">
        <v>137</v>
      </c>
      <c r="AT241" s="185" t="s">
        <v>132</v>
      </c>
      <c r="AU241" s="185" t="s">
        <v>78</v>
      </c>
      <c r="AY241" s="19" t="s">
        <v>129</v>
      </c>
      <c r="BE241" s="186">
        <f>IF(N241="základní",J241,0)</f>
        <v>0</v>
      </c>
      <c r="BF241" s="186">
        <f>IF(N241="snížená",J241,0)</f>
        <v>0</v>
      </c>
      <c r="BG241" s="186">
        <f>IF(N241="zákl. přenesená",J241,0)</f>
        <v>0</v>
      </c>
      <c r="BH241" s="186">
        <f>IF(N241="sníž. přenesená",J241,0)</f>
        <v>0</v>
      </c>
      <c r="BI241" s="186">
        <f>IF(N241="nulová",J241,0)</f>
        <v>0</v>
      </c>
      <c r="BJ241" s="19" t="s">
        <v>76</v>
      </c>
      <c r="BK241" s="186">
        <f>ROUND(I241*H241,2)</f>
        <v>0</v>
      </c>
      <c r="BL241" s="19" t="s">
        <v>137</v>
      </c>
      <c r="BM241" s="185" t="s">
        <v>357</v>
      </c>
    </row>
    <row r="242" spans="1:65" s="2" customFormat="1" ht="10.199999999999999">
      <c r="A242" s="36"/>
      <c r="B242" s="37"/>
      <c r="C242" s="38"/>
      <c r="D242" s="187" t="s">
        <v>139</v>
      </c>
      <c r="E242" s="38"/>
      <c r="F242" s="188" t="s">
        <v>358</v>
      </c>
      <c r="G242" s="38"/>
      <c r="H242" s="38"/>
      <c r="I242" s="189"/>
      <c r="J242" s="38"/>
      <c r="K242" s="38"/>
      <c r="L242" s="41"/>
      <c r="M242" s="190"/>
      <c r="N242" s="191"/>
      <c r="O242" s="66"/>
      <c r="P242" s="66"/>
      <c r="Q242" s="66"/>
      <c r="R242" s="66"/>
      <c r="S242" s="66"/>
      <c r="T242" s="67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9" t="s">
        <v>139</v>
      </c>
      <c r="AU242" s="19" t="s">
        <v>78</v>
      </c>
    </row>
    <row r="243" spans="1:65" s="2" customFormat="1" ht="10.199999999999999">
      <c r="A243" s="36"/>
      <c r="B243" s="37"/>
      <c r="C243" s="38"/>
      <c r="D243" s="192" t="s">
        <v>141</v>
      </c>
      <c r="E243" s="38"/>
      <c r="F243" s="193" t="s">
        <v>359</v>
      </c>
      <c r="G243" s="38"/>
      <c r="H243" s="38"/>
      <c r="I243" s="189"/>
      <c r="J243" s="38"/>
      <c r="K243" s="38"/>
      <c r="L243" s="41"/>
      <c r="M243" s="190"/>
      <c r="N243" s="191"/>
      <c r="O243" s="66"/>
      <c r="P243" s="66"/>
      <c r="Q243" s="66"/>
      <c r="R243" s="66"/>
      <c r="S243" s="66"/>
      <c r="T243" s="67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9" t="s">
        <v>141</v>
      </c>
      <c r="AU243" s="19" t="s">
        <v>78</v>
      </c>
    </row>
    <row r="244" spans="1:65" s="13" customFormat="1" ht="10.199999999999999">
      <c r="B244" s="194"/>
      <c r="C244" s="195"/>
      <c r="D244" s="187" t="s">
        <v>143</v>
      </c>
      <c r="E244" s="196" t="s">
        <v>18</v>
      </c>
      <c r="F244" s="197" t="s">
        <v>360</v>
      </c>
      <c r="G244" s="195"/>
      <c r="H244" s="198">
        <v>0.48</v>
      </c>
      <c r="I244" s="199"/>
      <c r="J244" s="195"/>
      <c r="K244" s="195"/>
      <c r="L244" s="200"/>
      <c r="M244" s="201"/>
      <c r="N244" s="202"/>
      <c r="O244" s="202"/>
      <c r="P244" s="202"/>
      <c r="Q244" s="202"/>
      <c r="R244" s="202"/>
      <c r="S244" s="202"/>
      <c r="T244" s="203"/>
      <c r="AT244" s="204" t="s">
        <v>143</v>
      </c>
      <c r="AU244" s="204" t="s">
        <v>78</v>
      </c>
      <c r="AV244" s="13" t="s">
        <v>78</v>
      </c>
      <c r="AW244" s="13" t="s">
        <v>30</v>
      </c>
      <c r="AX244" s="13" t="s">
        <v>76</v>
      </c>
      <c r="AY244" s="204" t="s">
        <v>129</v>
      </c>
    </row>
    <row r="245" spans="1:65" s="2" customFormat="1" ht="16.5" customHeight="1">
      <c r="A245" s="36"/>
      <c r="B245" s="37"/>
      <c r="C245" s="175" t="s">
        <v>361</v>
      </c>
      <c r="D245" s="175" t="s">
        <v>132</v>
      </c>
      <c r="E245" s="176" t="s">
        <v>362</v>
      </c>
      <c r="F245" s="177" t="s">
        <v>363</v>
      </c>
      <c r="G245" s="178" t="s">
        <v>161</v>
      </c>
      <c r="H245" s="179">
        <v>14.51</v>
      </c>
      <c r="I245" s="180"/>
      <c r="J245" s="179">
        <f>ROUND(I245*H245,2)</f>
        <v>0</v>
      </c>
      <c r="K245" s="177" t="s">
        <v>136</v>
      </c>
      <c r="L245" s="41"/>
      <c r="M245" s="181" t="s">
        <v>18</v>
      </c>
      <c r="N245" s="182" t="s">
        <v>39</v>
      </c>
      <c r="O245" s="66"/>
      <c r="P245" s="183">
        <f>O245*H245</f>
        <v>0</v>
      </c>
      <c r="Q245" s="183">
        <v>0</v>
      </c>
      <c r="R245" s="183">
        <f>Q245*H245</f>
        <v>0</v>
      </c>
      <c r="S245" s="183">
        <v>3.5000000000000003E-2</v>
      </c>
      <c r="T245" s="184">
        <f>S245*H245</f>
        <v>0.50785000000000002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85" t="s">
        <v>137</v>
      </c>
      <c r="AT245" s="185" t="s">
        <v>132</v>
      </c>
      <c r="AU245" s="185" t="s">
        <v>78</v>
      </c>
      <c r="AY245" s="19" t="s">
        <v>129</v>
      </c>
      <c r="BE245" s="186">
        <f>IF(N245="základní",J245,0)</f>
        <v>0</v>
      </c>
      <c r="BF245" s="186">
        <f>IF(N245="snížená",J245,0)</f>
        <v>0</v>
      </c>
      <c r="BG245" s="186">
        <f>IF(N245="zákl. přenesená",J245,0)</f>
        <v>0</v>
      </c>
      <c r="BH245" s="186">
        <f>IF(N245="sníž. přenesená",J245,0)</f>
        <v>0</v>
      </c>
      <c r="BI245" s="186">
        <f>IF(N245="nulová",J245,0)</f>
        <v>0</v>
      </c>
      <c r="BJ245" s="19" t="s">
        <v>76</v>
      </c>
      <c r="BK245" s="186">
        <f>ROUND(I245*H245,2)</f>
        <v>0</v>
      </c>
      <c r="BL245" s="19" t="s">
        <v>137</v>
      </c>
      <c r="BM245" s="185" t="s">
        <v>364</v>
      </c>
    </row>
    <row r="246" spans="1:65" s="2" customFormat="1" ht="19.2">
      <c r="A246" s="36"/>
      <c r="B246" s="37"/>
      <c r="C246" s="38"/>
      <c r="D246" s="187" t="s">
        <v>139</v>
      </c>
      <c r="E246" s="38"/>
      <c r="F246" s="188" t="s">
        <v>365</v>
      </c>
      <c r="G246" s="38"/>
      <c r="H246" s="38"/>
      <c r="I246" s="189"/>
      <c r="J246" s="38"/>
      <c r="K246" s="38"/>
      <c r="L246" s="41"/>
      <c r="M246" s="190"/>
      <c r="N246" s="191"/>
      <c r="O246" s="66"/>
      <c r="P246" s="66"/>
      <c r="Q246" s="66"/>
      <c r="R246" s="66"/>
      <c r="S246" s="66"/>
      <c r="T246" s="67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T246" s="19" t="s">
        <v>139</v>
      </c>
      <c r="AU246" s="19" t="s">
        <v>78</v>
      </c>
    </row>
    <row r="247" spans="1:65" s="2" customFormat="1" ht="10.199999999999999">
      <c r="A247" s="36"/>
      <c r="B247" s="37"/>
      <c r="C247" s="38"/>
      <c r="D247" s="192" t="s">
        <v>141</v>
      </c>
      <c r="E247" s="38"/>
      <c r="F247" s="193" t="s">
        <v>366</v>
      </c>
      <c r="G247" s="38"/>
      <c r="H247" s="38"/>
      <c r="I247" s="189"/>
      <c r="J247" s="38"/>
      <c r="K247" s="38"/>
      <c r="L247" s="41"/>
      <c r="M247" s="190"/>
      <c r="N247" s="191"/>
      <c r="O247" s="66"/>
      <c r="P247" s="66"/>
      <c r="Q247" s="66"/>
      <c r="R247" s="66"/>
      <c r="S247" s="66"/>
      <c r="T247" s="67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T247" s="19" t="s">
        <v>141</v>
      </c>
      <c r="AU247" s="19" t="s">
        <v>78</v>
      </c>
    </row>
    <row r="248" spans="1:65" s="13" customFormat="1" ht="10.199999999999999">
      <c r="B248" s="194"/>
      <c r="C248" s="195"/>
      <c r="D248" s="187" t="s">
        <v>143</v>
      </c>
      <c r="E248" s="196" t="s">
        <v>18</v>
      </c>
      <c r="F248" s="197" t="s">
        <v>367</v>
      </c>
      <c r="G248" s="195"/>
      <c r="H248" s="198">
        <v>14.51</v>
      </c>
      <c r="I248" s="199"/>
      <c r="J248" s="195"/>
      <c r="K248" s="195"/>
      <c r="L248" s="200"/>
      <c r="M248" s="201"/>
      <c r="N248" s="202"/>
      <c r="O248" s="202"/>
      <c r="P248" s="202"/>
      <c r="Q248" s="202"/>
      <c r="R248" s="202"/>
      <c r="S248" s="202"/>
      <c r="T248" s="203"/>
      <c r="AT248" s="204" t="s">
        <v>143</v>
      </c>
      <c r="AU248" s="204" t="s">
        <v>78</v>
      </c>
      <c r="AV248" s="13" t="s">
        <v>78</v>
      </c>
      <c r="AW248" s="13" t="s">
        <v>30</v>
      </c>
      <c r="AX248" s="13" t="s">
        <v>76</v>
      </c>
      <c r="AY248" s="204" t="s">
        <v>129</v>
      </c>
    </row>
    <row r="249" spans="1:65" s="2" customFormat="1" ht="16.5" customHeight="1">
      <c r="A249" s="36"/>
      <c r="B249" s="37"/>
      <c r="C249" s="175" t="s">
        <v>368</v>
      </c>
      <c r="D249" s="175" t="s">
        <v>132</v>
      </c>
      <c r="E249" s="176" t="s">
        <v>369</v>
      </c>
      <c r="F249" s="177" t="s">
        <v>370</v>
      </c>
      <c r="G249" s="178" t="s">
        <v>161</v>
      </c>
      <c r="H249" s="179">
        <v>11.03</v>
      </c>
      <c r="I249" s="180"/>
      <c r="J249" s="179">
        <f>ROUND(I249*H249,2)</f>
        <v>0</v>
      </c>
      <c r="K249" s="177" t="s">
        <v>136</v>
      </c>
      <c r="L249" s="41"/>
      <c r="M249" s="181" t="s">
        <v>18</v>
      </c>
      <c r="N249" s="182" t="s">
        <v>39</v>
      </c>
      <c r="O249" s="66"/>
      <c r="P249" s="183">
        <f>O249*H249</f>
        <v>0</v>
      </c>
      <c r="Q249" s="183">
        <v>0</v>
      </c>
      <c r="R249" s="183">
        <f>Q249*H249</f>
        <v>0</v>
      </c>
      <c r="S249" s="183">
        <v>7.5999999999999998E-2</v>
      </c>
      <c r="T249" s="184">
        <f>S249*H249</f>
        <v>0.83827999999999991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185" t="s">
        <v>137</v>
      </c>
      <c r="AT249" s="185" t="s">
        <v>132</v>
      </c>
      <c r="AU249" s="185" t="s">
        <v>78</v>
      </c>
      <c r="AY249" s="19" t="s">
        <v>129</v>
      </c>
      <c r="BE249" s="186">
        <f>IF(N249="základní",J249,0)</f>
        <v>0</v>
      </c>
      <c r="BF249" s="186">
        <f>IF(N249="snížená",J249,0)</f>
        <v>0</v>
      </c>
      <c r="BG249" s="186">
        <f>IF(N249="zákl. přenesená",J249,0)</f>
        <v>0</v>
      </c>
      <c r="BH249" s="186">
        <f>IF(N249="sníž. přenesená",J249,0)</f>
        <v>0</v>
      </c>
      <c r="BI249" s="186">
        <f>IF(N249="nulová",J249,0)</f>
        <v>0</v>
      </c>
      <c r="BJ249" s="19" t="s">
        <v>76</v>
      </c>
      <c r="BK249" s="186">
        <f>ROUND(I249*H249,2)</f>
        <v>0</v>
      </c>
      <c r="BL249" s="19" t="s">
        <v>137</v>
      </c>
      <c r="BM249" s="185" t="s">
        <v>371</v>
      </c>
    </row>
    <row r="250" spans="1:65" s="2" customFormat="1" ht="10.199999999999999">
      <c r="A250" s="36"/>
      <c r="B250" s="37"/>
      <c r="C250" s="38"/>
      <c r="D250" s="187" t="s">
        <v>139</v>
      </c>
      <c r="E250" s="38"/>
      <c r="F250" s="188" t="s">
        <v>372</v>
      </c>
      <c r="G250" s="38"/>
      <c r="H250" s="38"/>
      <c r="I250" s="189"/>
      <c r="J250" s="38"/>
      <c r="K250" s="38"/>
      <c r="L250" s="41"/>
      <c r="M250" s="190"/>
      <c r="N250" s="191"/>
      <c r="O250" s="66"/>
      <c r="P250" s="66"/>
      <c r="Q250" s="66"/>
      <c r="R250" s="66"/>
      <c r="S250" s="66"/>
      <c r="T250" s="67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T250" s="19" t="s">
        <v>139</v>
      </c>
      <c r="AU250" s="19" t="s">
        <v>78</v>
      </c>
    </row>
    <row r="251" spans="1:65" s="2" customFormat="1" ht="10.199999999999999">
      <c r="A251" s="36"/>
      <c r="B251" s="37"/>
      <c r="C251" s="38"/>
      <c r="D251" s="192" t="s">
        <v>141</v>
      </c>
      <c r="E251" s="38"/>
      <c r="F251" s="193" t="s">
        <v>373</v>
      </c>
      <c r="G251" s="38"/>
      <c r="H251" s="38"/>
      <c r="I251" s="189"/>
      <c r="J251" s="38"/>
      <c r="K251" s="38"/>
      <c r="L251" s="41"/>
      <c r="M251" s="190"/>
      <c r="N251" s="191"/>
      <c r="O251" s="66"/>
      <c r="P251" s="66"/>
      <c r="Q251" s="66"/>
      <c r="R251" s="66"/>
      <c r="S251" s="66"/>
      <c r="T251" s="67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T251" s="19" t="s">
        <v>141</v>
      </c>
      <c r="AU251" s="19" t="s">
        <v>78</v>
      </c>
    </row>
    <row r="252" spans="1:65" s="13" customFormat="1" ht="10.199999999999999">
      <c r="B252" s="194"/>
      <c r="C252" s="195"/>
      <c r="D252" s="187" t="s">
        <v>143</v>
      </c>
      <c r="E252" s="196" t="s">
        <v>18</v>
      </c>
      <c r="F252" s="197" t="s">
        <v>374</v>
      </c>
      <c r="G252" s="195"/>
      <c r="H252" s="198">
        <v>11.03</v>
      </c>
      <c r="I252" s="199"/>
      <c r="J252" s="195"/>
      <c r="K252" s="195"/>
      <c r="L252" s="200"/>
      <c r="M252" s="201"/>
      <c r="N252" s="202"/>
      <c r="O252" s="202"/>
      <c r="P252" s="202"/>
      <c r="Q252" s="202"/>
      <c r="R252" s="202"/>
      <c r="S252" s="202"/>
      <c r="T252" s="203"/>
      <c r="AT252" s="204" t="s">
        <v>143</v>
      </c>
      <c r="AU252" s="204" t="s">
        <v>78</v>
      </c>
      <c r="AV252" s="13" t="s">
        <v>78</v>
      </c>
      <c r="AW252" s="13" t="s">
        <v>30</v>
      </c>
      <c r="AX252" s="13" t="s">
        <v>76</v>
      </c>
      <c r="AY252" s="204" t="s">
        <v>129</v>
      </c>
    </row>
    <row r="253" spans="1:65" s="2" customFormat="1" ht="16.5" customHeight="1">
      <c r="A253" s="36"/>
      <c r="B253" s="37"/>
      <c r="C253" s="175" t="s">
        <v>375</v>
      </c>
      <c r="D253" s="175" t="s">
        <v>132</v>
      </c>
      <c r="E253" s="176" t="s">
        <v>376</v>
      </c>
      <c r="F253" s="177" t="s">
        <v>377</v>
      </c>
      <c r="G253" s="178" t="s">
        <v>182</v>
      </c>
      <c r="H253" s="179">
        <v>2.4</v>
      </c>
      <c r="I253" s="180"/>
      <c r="J253" s="179">
        <f>ROUND(I253*H253,2)</f>
        <v>0</v>
      </c>
      <c r="K253" s="177" t="s">
        <v>136</v>
      </c>
      <c r="L253" s="41"/>
      <c r="M253" s="181" t="s">
        <v>18</v>
      </c>
      <c r="N253" s="182" t="s">
        <v>39</v>
      </c>
      <c r="O253" s="66"/>
      <c r="P253" s="183">
        <f>O253*H253</f>
        <v>0</v>
      </c>
      <c r="Q253" s="183">
        <v>0</v>
      </c>
      <c r="R253" s="183">
        <f>Q253*H253</f>
        <v>0</v>
      </c>
      <c r="S253" s="183">
        <v>4.2000000000000003E-2</v>
      </c>
      <c r="T253" s="184">
        <f>S253*H253</f>
        <v>0.1008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85" t="s">
        <v>137</v>
      </c>
      <c r="AT253" s="185" t="s">
        <v>132</v>
      </c>
      <c r="AU253" s="185" t="s">
        <v>78</v>
      </c>
      <c r="AY253" s="19" t="s">
        <v>129</v>
      </c>
      <c r="BE253" s="186">
        <f>IF(N253="základní",J253,0)</f>
        <v>0</v>
      </c>
      <c r="BF253" s="186">
        <f>IF(N253="snížená",J253,0)</f>
        <v>0</v>
      </c>
      <c r="BG253" s="186">
        <f>IF(N253="zákl. přenesená",J253,0)</f>
        <v>0</v>
      </c>
      <c r="BH253" s="186">
        <f>IF(N253="sníž. přenesená",J253,0)</f>
        <v>0</v>
      </c>
      <c r="BI253" s="186">
        <f>IF(N253="nulová",J253,0)</f>
        <v>0</v>
      </c>
      <c r="BJ253" s="19" t="s">
        <v>76</v>
      </c>
      <c r="BK253" s="186">
        <f>ROUND(I253*H253,2)</f>
        <v>0</v>
      </c>
      <c r="BL253" s="19" t="s">
        <v>137</v>
      </c>
      <c r="BM253" s="185" t="s">
        <v>378</v>
      </c>
    </row>
    <row r="254" spans="1:65" s="2" customFormat="1" ht="19.2">
      <c r="A254" s="36"/>
      <c r="B254" s="37"/>
      <c r="C254" s="38"/>
      <c r="D254" s="187" t="s">
        <v>139</v>
      </c>
      <c r="E254" s="38"/>
      <c r="F254" s="188" t="s">
        <v>379</v>
      </c>
      <c r="G254" s="38"/>
      <c r="H254" s="38"/>
      <c r="I254" s="189"/>
      <c r="J254" s="38"/>
      <c r="K254" s="38"/>
      <c r="L254" s="41"/>
      <c r="M254" s="190"/>
      <c r="N254" s="191"/>
      <c r="O254" s="66"/>
      <c r="P254" s="66"/>
      <c r="Q254" s="66"/>
      <c r="R254" s="66"/>
      <c r="S254" s="66"/>
      <c r="T254" s="67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T254" s="19" t="s">
        <v>139</v>
      </c>
      <c r="AU254" s="19" t="s">
        <v>78</v>
      </c>
    </row>
    <row r="255" spans="1:65" s="2" customFormat="1" ht="10.199999999999999">
      <c r="A255" s="36"/>
      <c r="B255" s="37"/>
      <c r="C255" s="38"/>
      <c r="D255" s="192" t="s">
        <v>141</v>
      </c>
      <c r="E255" s="38"/>
      <c r="F255" s="193" t="s">
        <v>380</v>
      </c>
      <c r="G255" s="38"/>
      <c r="H255" s="38"/>
      <c r="I255" s="189"/>
      <c r="J255" s="38"/>
      <c r="K255" s="38"/>
      <c r="L255" s="41"/>
      <c r="M255" s="190"/>
      <c r="N255" s="191"/>
      <c r="O255" s="66"/>
      <c r="P255" s="66"/>
      <c r="Q255" s="66"/>
      <c r="R255" s="66"/>
      <c r="S255" s="66"/>
      <c r="T255" s="67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T255" s="19" t="s">
        <v>141</v>
      </c>
      <c r="AU255" s="19" t="s">
        <v>78</v>
      </c>
    </row>
    <row r="256" spans="1:65" s="13" customFormat="1" ht="10.199999999999999">
      <c r="B256" s="194"/>
      <c r="C256" s="195"/>
      <c r="D256" s="187" t="s">
        <v>143</v>
      </c>
      <c r="E256" s="196" t="s">
        <v>18</v>
      </c>
      <c r="F256" s="197" t="s">
        <v>381</v>
      </c>
      <c r="G256" s="195"/>
      <c r="H256" s="198">
        <v>2.4</v>
      </c>
      <c r="I256" s="199"/>
      <c r="J256" s="195"/>
      <c r="K256" s="195"/>
      <c r="L256" s="200"/>
      <c r="M256" s="201"/>
      <c r="N256" s="202"/>
      <c r="O256" s="202"/>
      <c r="P256" s="202"/>
      <c r="Q256" s="202"/>
      <c r="R256" s="202"/>
      <c r="S256" s="202"/>
      <c r="T256" s="203"/>
      <c r="AT256" s="204" t="s">
        <v>143</v>
      </c>
      <c r="AU256" s="204" t="s">
        <v>78</v>
      </c>
      <c r="AV256" s="13" t="s">
        <v>78</v>
      </c>
      <c r="AW256" s="13" t="s">
        <v>30</v>
      </c>
      <c r="AX256" s="13" t="s">
        <v>76</v>
      </c>
      <c r="AY256" s="204" t="s">
        <v>129</v>
      </c>
    </row>
    <row r="257" spans="1:65" s="2" customFormat="1" ht="21.75" customHeight="1">
      <c r="A257" s="36"/>
      <c r="B257" s="37"/>
      <c r="C257" s="175" t="s">
        <v>382</v>
      </c>
      <c r="D257" s="175" t="s">
        <v>132</v>
      </c>
      <c r="E257" s="176" t="s">
        <v>383</v>
      </c>
      <c r="F257" s="177" t="s">
        <v>384</v>
      </c>
      <c r="G257" s="178" t="s">
        <v>161</v>
      </c>
      <c r="H257" s="179">
        <v>48.83</v>
      </c>
      <c r="I257" s="180"/>
      <c r="J257" s="179">
        <f>ROUND(I257*H257,2)</f>
        <v>0</v>
      </c>
      <c r="K257" s="177" t="s">
        <v>136</v>
      </c>
      <c r="L257" s="41"/>
      <c r="M257" s="181" t="s">
        <v>18</v>
      </c>
      <c r="N257" s="182" t="s">
        <v>39</v>
      </c>
      <c r="O257" s="66"/>
      <c r="P257" s="183">
        <f>O257*H257</f>
        <v>0</v>
      </c>
      <c r="Q257" s="183">
        <v>0</v>
      </c>
      <c r="R257" s="183">
        <f>Q257*H257</f>
        <v>0</v>
      </c>
      <c r="S257" s="183">
        <v>4.0000000000000001E-3</v>
      </c>
      <c r="T257" s="184">
        <f>S257*H257</f>
        <v>0.19531999999999999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85" t="s">
        <v>137</v>
      </c>
      <c r="AT257" s="185" t="s">
        <v>132</v>
      </c>
      <c r="AU257" s="185" t="s">
        <v>78</v>
      </c>
      <c r="AY257" s="19" t="s">
        <v>129</v>
      </c>
      <c r="BE257" s="186">
        <f>IF(N257="základní",J257,0)</f>
        <v>0</v>
      </c>
      <c r="BF257" s="186">
        <f>IF(N257="snížená",J257,0)</f>
        <v>0</v>
      </c>
      <c r="BG257" s="186">
        <f>IF(N257="zákl. přenesená",J257,0)</f>
        <v>0</v>
      </c>
      <c r="BH257" s="186">
        <f>IF(N257="sníž. přenesená",J257,0)</f>
        <v>0</v>
      </c>
      <c r="BI257" s="186">
        <f>IF(N257="nulová",J257,0)</f>
        <v>0</v>
      </c>
      <c r="BJ257" s="19" t="s">
        <v>76</v>
      </c>
      <c r="BK257" s="186">
        <f>ROUND(I257*H257,2)</f>
        <v>0</v>
      </c>
      <c r="BL257" s="19" t="s">
        <v>137</v>
      </c>
      <c r="BM257" s="185" t="s">
        <v>385</v>
      </c>
    </row>
    <row r="258" spans="1:65" s="2" customFormat="1" ht="19.2">
      <c r="A258" s="36"/>
      <c r="B258" s="37"/>
      <c r="C258" s="38"/>
      <c r="D258" s="187" t="s">
        <v>139</v>
      </c>
      <c r="E258" s="38"/>
      <c r="F258" s="188" t="s">
        <v>386</v>
      </c>
      <c r="G258" s="38"/>
      <c r="H258" s="38"/>
      <c r="I258" s="189"/>
      <c r="J258" s="38"/>
      <c r="K258" s="38"/>
      <c r="L258" s="41"/>
      <c r="M258" s="190"/>
      <c r="N258" s="191"/>
      <c r="O258" s="66"/>
      <c r="P258" s="66"/>
      <c r="Q258" s="66"/>
      <c r="R258" s="66"/>
      <c r="S258" s="66"/>
      <c r="T258" s="67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T258" s="19" t="s">
        <v>139</v>
      </c>
      <c r="AU258" s="19" t="s">
        <v>78</v>
      </c>
    </row>
    <row r="259" spans="1:65" s="2" customFormat="1" ht="10.199999999999999">
      <c r="A259" s="36"/>
      <c r="B259" s="37"/>
      <c r="C259" s="38"/>
      <c r="D259" s="192" t="s">
        <v>141</v>
      </c>
      <c r="E259" s="38"/>
      <c r="F259" s="193" t="s">
        <v>387</v>
      </c>
      <c r="G259" s="38"/>
      <c r="H259" s="38"/>
      <c r="I259" s="189"/>
      <c r="J259" s="38"/>
      <c r="K259" s="38"/>
      <c r="L259" s="41"/>
      <c r="M259" s="190"/>
      <c r="N259" s="191"/>
      <c r="O259" s="66"/>
      <c r="P259" s="66"/>
      <c r="Q259" s="66"/>
      <c r="R259" s="66"/>
      <c r="S259" s="66"/>
      <c r="T259" s="67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T259" s="19" t="s">
        <v>141</v>
      </c>
      <c r="AU259" s="19" t="s">
        <v>78</v>
      </c>
    </row>
    <row r="260" spans="1:65" s="13" customFormat="1" ht="10.199999999999999">
      <c r="B260" s="194"/>
      <c r="C260" s="195"/>
      <c r="D260" s="187" t="s">
        <v>143</v>
      </c>
      <c r="E260" s="196" t="s">
        <v>18</v>
      </c>
      <c r="F260" s="197" t="s">
        <v>237</v>
      </c>
      <c r="G260" s="195"/>
      <c r="H260" s="198">
        <v>21.02</v>
      </c>
      <c r="I260" s="199"/>
      <c r="J260" s="195"/>
      <c r="K260" s="195"/>
      <c r="L260" s="200"/>
      <c r="M260" s="201"/>
      <c r="N260" s="202"/>
      <c r="O260" s="202"/>
      <c r="P260" s="202"/>
      <c r="Q260" s="202"/>
      <c r="R260" s="202"/>
      <c r="S260" s="202"/>
      <c r="T260" s="203"/>
      <c r="AT260" s="204" t="s">
        <v>143</v>
      </c>
      <c r="AU260" s="204" t="s">
        <v>78</v>
      </c>
      <c r="AV260" s="13" t="s">
        <v>78</v>
      </c>
      <c r="AW260" s="13" t="s">
        <v>30</v>
      </c>
      <c r="AX260" s="13" t="s">
        <v>68</v>
      </c>
      <c r="AY260" s="204" t="s">
        <v>129</v>
      </c>
    </row>
    <row r="261" spans="1:65" s="13" customFormat="1" ht="10.199999999999999">
      <c r="B261" s="194"/>
      <c r="C261" s="195"/>
      <c r="D261" s="187" t="s">
        <v>143</v>
      </c>
      <c r="E261" s="196" t="s">
        <v>18</v>
      </c>
      <c r="F261" s="197" t="s">
        <v>238</v>
      </c>
      <c r="G261" s="195"/>
      <c r="H261" s="198">
        <v>7.03</v>
      </c>
      <c r="I261" s="199"/>
      <c r="J261" s="195"/>
      <c r="K261" s="195"/>
      <c r="L261" s="200"/>
      <c r="M261" s="201"/>
      <c r="N261" s="202"/>
      <c r="O261" s="202"/>
      <c r="P261" s="202"/>
      <c r="Q261" s="202"/>
      <c r="R261" s="202"/>
      <c r="S261" s="202"/>
      <c r="T261" s="203"/>
      <c r="AT261" s="204" t="s">
        <v>143</v>
      </c>
      <c r="AU261" s="204" t="s">
        <v>78</v>
      </c>
      <c r="AV261" s="13" t="s">
        <v>78</v>
      </c>
      <c r="AW261" s="13" t="s">
        <v>30</v>
      </c>
      <c r="AX261" s="13" t="s">
        <v>68</v>
      </c>
      <c r="AY261" s="204" t="s">
        <v>129</v>
      </c>
    </row>
    <row r="262" spans="1:65" s="13" customFormat="1" ht="10.199999999999999">
      <c r="B262" s="194"/>
      <c r="C262" s="195"/>
      <c r="D262" s="187" t="s">
        <v>143</v>
      </c>
      <c r="E262" s="196" t="s">
        <v>18</v>
      </c>
      <c r="F262" s="197" t="s">
        <v>239</v>
      </c>
      <c r="G262" s="195"/>
      <c r="H262" s="198">
        <v>7.85</v>
      </c>
      <c r="I262" s="199"/>
      <c r="J262" s="195"/>
      <c r="K262" s="195"/>
      <c r="L262" s="200"/>
      <c r="M262" s="201"/>
      <c r="N262" s="202"/>
      <c r="O262" s="202"/>
      <c r="P262" s="202"/>
      <c r="Q262" s="202"/>
      <c r="R262" s="202"/>
      <c r="S262" s="202"/>
      <c r="T262" s="203"/>
      <c r="AT262" s="204" t="s">
        <v>143</v>
      </c>
      <c r="AU262" s="204" t="s">
        <v>78</v>
      </c>
      <c r="AV262" s="13" t="s">
        <v>78</v>
      </c>
      <c r="AW262" s="13" t="s">
        <v>30</v>
      </c>
      <c r="AX262" s="13" t="s">
        <v>68</v>
      </c>
      <c r="AY262" s="204" t="s">
        <v>129</v>
      </c>
    </row>
    <row r="263" spans="1:65" s="13" customFormat="1" ht="10.199999999999999">
      <c r="B263" s="194"/>
      <c r="C263" s="195"/>
      <c r="D263" s="187" t="s">
        <v>143</v>
      </c>
      <c r="E263" s="196" t="s">
        <v>18</v>
      </c>
      <c r="F263" s="197" t="s">
        <v>240</v>
      </c>
      <c r="G263" s="195"/>
      <c r="H263" s="198">
        <v>12.93</v>
      </c>
      <c r="I263" s="199"/>
      <c r="J263" s="195"/>
      <c r="K263" s="195"/>
      <c r="L263" s="200"/>
      <c r="M263" s="201"/>
      <c r="N263" s="202"/>
      <c r="O263" s="202"/>
      <c r="P263" s="202"/>
      <c r="Q263" s="202"/>
      <c r="R263" s="202"/>
      <c r="S263" s="202"/>
      <c r="T263" s="203"/>
      <c r="AT263" s="204" t="s">
        <v>143</v>
      </c>
      <c r="AU263" s="204" t="s">
        <v>78</v>
      </c>
      <c r="AV263" s="13" t="s">
        <v>78</v>
      </c>
      <c r="AW263" s="13" t="s">
        <v>30</v>
      </c>
      <c r="AX263" s="13" t="s">
        <v>68</v>
      </c>
      <c r="AY263" s="204" t="s">
        <v>129</v>
      </c>
    </row>
    <row r="264" spans="1:65" s="14" customFormat="1" ht="10.199999999999999">
      <c r="B264" s="205"/>
      <c r="C264" s="206"/>
      <c r="D264" s="187" t="s">
        <v>143</v>
      </c>
      <c r="E264" s="207" t="s">
        <v>18</v>
      </c>
      <c r="F264" s="208" t="s">
        <v>241</v>
      </c>
      <c r="G264" s="206"/>
      <c r="H264" s="209">
        <v>48.83</v>
      </c>
      <c r="I264" s="210"/>
      <c r="J264" s="206"/>
      <c r="K264" s="206"/>
      <c r="L264" s="211"/>
      <c r="M264" s="212"/>
      <c r="N264" s="213"/>
      <c r="O264" s="213"/>
      <c r="P264" s="213"/>
      <c r="Q264" s="213"/>
      <c r="R264" s="213"/>
      <c r="S264" s="213"/>
      <c r="T264" s="214"/>
      <c r="AT264" s="215" t="s">
        <v>143</v>
      </c>
      <c r="AU264" s="215" t="s">
        <v>78</v>
      </c>
      <c r="AV264" s="14" t="s">
        <v>137</v>
      </c>
      <c r="AW264" s="14" t="s">
        <v>30</v>
      </c>
      <c r="AX264" s="14" t="s">
        <v>76</v>
      </c>
      <c r="AY264" s="215" t="s">
        <v>129</v>
      </c>
    </row>
    <row r="265" spans="1:65" s="2" customFormat="1" ht="21.75" customHeight="1">
      <c r="A265" s="36"/>
      <c r="B265" s="37"/>
      <c r="C265" s="175" t="s">
        <v>388</v>
      </c>
      <c r="D265" s="175" t="s">
        <v>132</v>
      </c>
      <c r="E265" s="176" t="s">
        <v>389</v>
      </c>
      <c r="F265" s="177" t="s">
        <v>390</v>
      </c>
      <c r="G265" s="178" t="s">
        <v>161</v>
      </c>
      <c r="H265" s="179">
        <v>74.58</v>
      </c>
      <c r="I265" s="180"/>
      <c r="J265" s="179">
        <f>ROUND(I265*H265,2)</f>
        <v>0</v>
      </c>
      <c r="K265" s="177" t="s">
        <v>136</v>
      </c>
      <c r="L265" s="41"/>
      <c r="M265" s="181" t="s">
        <v>18</v>
      </c>
      <c r="N265" s="182" t="s">
        <v>39</v>
      </c>
      <c r="O265" s="66"/>
      <c r="P265" s="183">
        <f>O265*H265</f>
        <v>0</v>
      </c>
      <c r="Q265" s="183">
        <v>0</v>
      </c>
      <c r="R265" s="183">
        <f>Q265*H265</f>
        <v>0</v>
      </c>
      <c r="S265" s="183">
        <v>4.5999999999999999E-2</v>
      </c>
      <c r="T265" s="184">
        <f>S265*H265</f>
        <v>3.4306799999999997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185" t="s">
        <v>137</v>
      </c>
      <c r="AT265" s="185" t="s">
        <v>132</v>
      </c>
      <c r="AU265" s="185" t="s">
        <v>78</v>
      </c>
      <c r="AY265" s="19" t="s">
        <v>129</v>
      </c>
      <c r="BE265" s="186">
        <f>IF(N265="základní",J265,0)</f>
        <v>0</v>
      </c>
      <c r="BF265" s="186">
        <f>IF(N265="snížená",J265,0)</f>
        <v>0</v>
      </c>
      <c r="BG265" s="186">
        <f>IF(N265="zákl. přenesená",J265,0)</f>
        <v>0</v>
      </c>
      <c r="BH265" s="186">
        <f>IF(N265="sníž. přenesená",J265,0)</f>
        <v>0</v>
      </c>
      <c r="BI265" s="186">
        <f>IF(N265="nulová",J265,0)</f>
        <v>0</v>
      </c>
      <c r="BJ265" s="19" t="s">
        <v>76</v>
      </c>
      <c r="BK265" s="186">
        <f>ROUND(I265*H265,2)</f>
        <v>0</v>
      </c>
      <c r="BL265" s="19" t="s">
        <v>137</v>
      </c>
      <c r="BM265" s="185" t="s">
        <v>391</v>
      </c>
    </row>
    <row r="266" spans="1:65" s="2" customFormat="1" ht="19.2">
      <c r="A266" s="36"/>
      <c r="B266" s="37"/>
      <c r="C266" s="38"/>
      <c r="D266" s="187" t="s">
        <v>139</v>
      </c>
      <c r="E266" s="38"/>
      <c r="F266" s="188" t="s">
        <v>392</v>
      </c>
      <c r="G266" s="38"/>
      <c r="H266" s="38"/>
      <c r="I266" s="189"/>
      <c r="J266" s="38"/>
      <c r="K266" s="38"/>
      <c r="L266" s="41"/>
      <c r="M266" s="190"/>
      <c r="N266" s="191"/>
      <c r="O266" s="66"/>
      <c r="P266" s="66"/>
      <c r="Q266" s="66"/>
      <c r="R266" s="66"/>
      <c r="S266" s="66"/>
      <c r="T266" s="67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T266" s="19" t="s">
        <v>139</v>
      </c>
      <c r="AU266" s="19" t="s">
        <v>78</v>
      </c>
    </row>
    <row r="267" spans="1:65" s="2" customFormat="1" ht="10.199999999999999">
      <c r="A267" s="36"/>
      <c r="B267" s="37"/>
      <c r="C267" s="38"/>
      <c r="D267" s="192" t="s">
        <v>141</v>
      </c>
      <c r="E267" s="38"/>
      <c r="F267" s="193" t="s">
        <v>393</v>
      </c>
      <c r="G267" s="38"/>
      <c r="H267" s="38"/>
      <c r="I267" s="189"/>
      <c r="J267" s="38"/>
      <c r="K267" s="38"/>
      <c r="L267" s="41"/>
      <c r="M267" s="190"/>
      <c r="N267" s="191"/>
      <c r="O267" s="66"/>
      <c r="P267" s="66"/>
      <c r="Q267" s="66"/>
      <c r="R267" s="66"/>
      <c r="S267" s="66"/>
      <c r="T267" s="67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T267" s="19" t="s">
        <v>141</v>
      </c>
      <c r="AU267" s="19" t="s">
        <v>78</v>
      </c>
    </row>
    <row r="268" spans="1:65" s="13" customFormat="1" ht="10.199999999999999">
      <c r="B268" s="194"/>
      <c r="C268" s="195"/>
      <c r="D268" s="187" t="s">
        <v>143</v>
      </c>
      <c r="E268" s="196" t="s">
        <v>18</v>
      </c>
      <c r="F268" s="197" t="s">
        <v>394</v>
      </c>
      <c r="G268" s="195"/>
      <c r="H268" s="198">
        <v>26.03</v>
      </c>
      <c r="I268" s="199"/>
      <c r="J268" s="195"/>
      <c r="K268" s="195"/>
      <c r="L268" s="200"/>
      <c r="M268" s="201"/>
      <c r="N268" s="202"/>
      <c r="O268" s="202"/>
      <c r="P268" s="202"/>
      <c r="Q268" s="202"/>
      <c r="R268" s="202"/>
      <c r="S268" s="202"/>
      <c r="T268" s="203"/>
      <c r="AT268" s="204" t="s">
        <v>143</v>
      </c>
      <c r="AU268" s="204" t="s">
        <v>78</v>
      </c>
      <c r="AV268" s="13" t="s">
        <v>78</v>
      </c>
      <c r="AW268" s="13" t="s">
        <v>30</v>
      </c>
      <c r="AX268" s="13" t="s">
        <v>68</v>
      </c>
      <c r="AY268" s="204" t="s">
        <v>129</v>
      </c>
    </row>
    <row r="269" spans="1:65" s="13" customFormat="1" ht="10.199999999999999">
      <c r="B269" s="194"/>
      <c r="C269" s="195"/>
      <c r="D269" s="187" t="s">
        <v>143</v>
      </c>
      <c r="E269" s="196" t="s">
        <v>18</v>
      </c>
      <c r="F269" s="197" t="s">
        <v>395</v>
      </c>
      <c r="G269" s="195"/>
      <c r="H269" s="198">
        <v>18.16</v>
      </c>
      <c r="I269" s="199"/>
      <c r="J269" s="195"/>
      <c r="K269" s="195"/>
      <c r="L269" s="200"/>
      <c r="M269" s="201"/>
      <c r="N269" s="202"/>
      <c r="O269" s="202"/>
      <c r="P269" s="202"/>
      <c r="Q269" s="202"/>
      <c r="R269" s="202"/>
      <c r="S269" s="202"/>
      <c r="T269" s="203"/>
      <c r="AT269" s="204" t="s">
        <v>143</v>
      </c>
      <c r="AU269" s="204" t="s">
        <v>78</v>
      </c>
      <c r="AV269" s="13" t="s">
        <v>78</v>
      </c>
      <c r="AW269" s="13" t="s">
        <v>30</v>
      </c>
      <c r="AX269" s="13" t="s">
        <v>68</v>
      </c>
      <c r="AY269" s="204" t="s">
        <v>129</v>
      </c>
    </row>
    <row r="270" spans="1:65" s="13" customFormat="1" ht="10.199999999999999">
      <c r="B270" s="194"/>
      <c r="C270" s="195"/>
      <c r="D270" s="187" t="s">
        <v>143</v>
      </c>
      <c r="E270" s="196" t="s">
        <v>18</v>
      </c>
      <c r="F270" s="197" t="s">
        <v>396</v>
      </c>
      <c r="G270" s="195"/>
      <c r="H270" s="198">
        <v>9.39</v>
      </c>
      <c r="I270" s="199"/>
      <c r="J270" s="195"/>
      <c r="K270" s="195"/>
      <c r="L270" s="200"/>
      <c r="M270" s="201"/>
      <c r="N270" s="202"/>
      <c r="O270" s="202"/>
      <c r="P270" s="202"/>
      <c r="Q270" s="202"/>
      <c r="R270" s="202"/>
      <c r="S270" s="202"/>
      <c r="T270" s="203"/>
      <c r="AT270" s="204" t="s">
        <v>143</v>
      </c>
      <c r="AU270" s="204" t="s">
        <v>78</v>
      </c>
      <c r="AV270" s="13" t="s">
        <v>78</v>
      </c>
      <c r="AW270" s="13" t="s">
        <v>30</v>
      </c>
      <c r="AX270" s="13" t="s">
        <v>68</v>
      </c>
      <c r="AY270" s="204" t="s">
        <v>129</v>
      </c>
    </row>
    <row r="271" spans="1:65" s="13" customFormat="1" ht="10.199999999999999">
      <c r="B271" s="194"/>
      <c r="C271" s="195"/>
      <c r="D271" s="187" t="s">
        <v>143</v>
      </c>
      <c r="E271" s="196" t="s">
        <v>18</v>
      </c>
      <c r="F271" s="197" t="s">
        <v>397</v>
      </c>
      <c r="G271" s="195"/>
      <c r="H271" s="198">
        <v>21</v>
      </c>
      <c r="I271" s="199"/>
      <c r="J271" s="195"/>
      <c r="K271" s="195"/>
      <c r="L271" s="200"/>
      <c r="M271" s="201"/>
      <c r="N271" s="202"/>
      <c r="O271" s="202"/>
      <c r="P271" s="202"/>
      <c r="Q271" s="202"/>
      <c r="R271" s="202"/>
      <c r="S271" s="202"/>
      <c r="T271" s="203"/>
      <c r="AT271" s="204" t="s">
        <v>143</v>
      </c>
      <c r="AU271" s="204" t="s">
        <v>78</v>
      </c>
      <c r="AV271" s="13" t="s">
        <v>78</v>
      </c>
      <c r="AW271" s="13" t="s">
        <v>30</v>
      </c>
      <c r="AX271" s="13" t="s">
        <v>68</v>
      </c>
      <c r="AY271" s="204" t="s">
        <v>129</v>
      </c>
    </row>
    <row r="272" spans="1:65" s="14" customFormat="1" ht="10.199999999999999">
      <c r="B272" s="205"/>
      <c r="C272" s="206"/>
      <c r="D272" s="187" t="s">
        <v>143</v>
      </c>
      <c r="E272" s="207" t="s">
        <v>18</v>
      </c>
      <c r="F272" s="208" t="s">
        <v>241</v>
      </c>
      <c r="G272" s="206"/>
      <c r="H272" s="209">
        <v>74.58</v>
      </c>
      <c r="I272" s="210"/>
      <c r="J272" s="206"/>
      <c r="K272" s="206"/>
      <c r="L272" s="211"/>
      <c r="M272" s="212"/>
      <c r="N272" s="213"/>
      <c r="O272" s="213"/>
      <c r="P272" s="213"/>
      <c r="Q272" s="213"/>
      <c r="R272" s="213"/>
      <c r="S272" s="213"/>
      <c r="T272" s="214"/>
      <c r="AT272" s="215" t="s">
        <v>143</v>
      </c>
      <c r="AU272" s="215" t="s">
        <v>78</v>
      </c>
      <c r="AV272" s="14" t="s">
        <v>137</v>
      </c>
      <c r="AW272" s="14" t="s">
        <v>30</v>
      </c>
      <c r="AX272" s="14" t="s">
        <v>76</v>
      </c>
      <c r="AY272" s="215" t="s">
        <v>129</v>
      </c>
    </row>
    <row r="273" spans="1:65" s="2" customFormat="1" ht="16.5" customHeight="1">
      <c r="A273" s="36"/>
      <c r="B273" s="37"/>
      <c r="C273" s="175" t="s">
        <v>398</v>
      </c>
      <c r="D273" s="175" t="s">
        <v>132</v>
      </c>
      <c r="E273" s="176" t="s">
        <v>399</v>
      </c>
      <c r="F273" s="177" t="s">
        <v>400</v>
      </c>
      <c r="G273" s="178" t="s">
        <v>161</v>
      </c>
      <c r="H273" s="179">
        <v>68.16</v>
      </c>
      <c r="I273" s="180"/>
      <c r="J273" s="179">
        <f>ROUND(I273*H273,2)</f>
        <v>0</v>
      </c>
      <c r="K273" s="177" t="s">
        <v>136</v>
      </c>
      <c r="L273" s="41"/>
      <c r="M273" s="181" t="s">
        <v>18</v>
      </c>
      <c r="N273" s="182" t="s">
        <v>39</v>
      </c>
      <c r="O273" s="66"/>
      <c r="P273" s="183">
        <f>O273*H273</f>
        <v>0</v>
      </c>
      <c r="Q273" s="183">
        <v>0</v>
      </c>
      <c r="R273" s="183">
        <f>Q273*H273</f>
        <v>0</v>
      </c>
      <c r="S273" s="183">
        <v>6.8000000000000005E-2</v>
      </c>
      <c r="T273" s="184">
        <f>S273*H273</f>
        <v>4.6348799999999999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85" t="s">
        <v>137</v>
      </c>
      <c r="AT273" s="185" t="s">
        <v>132</v>
      </c>
      <c r="AU273" s="185" t="s">
        <v>78</v>
      </c>
      <c r="AY273" s="19" t="s">
        <v>129</v>
      </c>
      <c r="BE273" s="186">
        <f>IF(N273="základní",J273,0)</f>
        <v>0</v>
      </c>
      <c r="BF273" s="186">
        <f>IF(N273="snížená",J273,0)</f>
        <v>0</v>
      </c>
      <c r="BG273" s="186">
        <f>IF(N273="zákl. přenesená",J273,0)</f>
        <v>0</v>
      </c>
      <c r="BH273" s="186">
        <f>IF(N273="sníž. přenesená",J273,0)</f>
        <v>0</v>
      </c>
      <c r="BI273" s="186">
        <f>IF(N273="nulová",J273,0)</f>
        <v>0</v>
      </c>
      <c r="BJ273" s="19" t="s">
        <v>76</v>
      </c>
      <c r="BK273" s="186">
        <f>ROUND(I273*H273,2)</f>
        <v>0</v>
      </c>
      <c r="BL273" s="19" t="s">
        <v>137</v>
      </c>
      <c r="BM273" s="185" t="s">
        <v>401</v>
      </c>
    </row>
    <row r="274" spans="1:65" s="2" customFormat="1" ht="19.2">
      <c r="A274" s="36"/>
      <c r="B274" s="37"/>
      <c r="C274" s="38"/>
      <c r="D274" s="187" t="s">
        <v>139</v>
      </c>
      <c r="E274" s="38"/>
      <c r="F274" s="188" t="s">
        <v>402</v>
      </c>
      <c r="G274" s="38"/>
      <c r="H274" s="38"/>
      <c r="I274" s="189"/>
      <c r="J274" s="38"/>
      <c r="K274" s="38"/>
      <c r="L274" s="41"/>
      <c r="M274" s="190"/>
      <c r="N274" s="191"/>
      <c r="O274" s="66"/>
      <c r="P274" s="66"/>
      <c r="Q274" s="66"/>
      <c r="R274" s="66"/>
      <c r="S274" s="66"/>
      <c r="T274" s="67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T274" s="19" t="s">
        <v>139</v>
      </c>
      <c r="AU274" s="19" t="s">
        <v>78</v>
      </c>
    </row>
    <row r="275" spans="1:65" s="2" customFormat="1" ht="10.199999999999999">
      <c r="A275" s="36"/>
      <c r="B275" s="37"/>
      <c r="C275" s="38"/>
      <c r="D275" s="192" t="s">
        <v>141</v>
      </c>
      <c r="E275" s="38"/>
      <c r="F275" s="193" t="s">
        <v>403</v>
      </c>
      <c r="G275" s="38"/>
      <c r="H275" s="38"/>
      <c r="I275" s="189"/>
      <c r="J275" s="38"/>
      <c r="K275" s="38"/>
      <c r="L275" s="41"/>
      <c r="M275" s="190"/>
      <c r="N275" s="191"/>
      <c r="O275" s="66"/>
      <c r="P275" s="66"/>
      <c r="Q275" s="66"/>
      <c r="R275" s="66"/>
      <c r="S275" s="66"/>
      <c r="T275" s="67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T275" s="19" t="s">
        <v>141</v>
      </c>
      <c r="AU275" s="19" t="s">
        <v>78</v>
      </c>
    </row>
    <row r="276" spans="1:65" s="13" customFormat="1" ht="10.199999999999999">
      <c r="B276" s="194"/>
      <c r="C276" s="195"/>
      <c r="D276" s="187" t="s">
        <v>143</v>
      </c>
      <c r="E276" s="196" t="s">
        <v>18</v>
      </c>
      <c r="F276" s="197" t="s">
        <v>404</v>
      </c>
      <c r="G276" s="195"/>
      <c r="H276" s="198">
        <v>6.56</v>
      </c>
      <c r="I276" s="199"/>
      <c r="J276" s="195"/>
      <c r="K276" s="195"/>
      <c r="L276" s="200"/>
      <c r="M276" s="201"/>
      <c r="N276" s="202"/>
      <c r="O276" s="202"/>
      <c r="P276" s="202"/>
      <c r="Q276" s="202"/>
      <c r="R276" s="202"/>
      <c r="S276" s="202"/>
      <c r="T276" s="203"/>
      <c r="AT276" s="204" t="s">
        <v>143</v>
      </c>
      <c r="AU276" s="204" t="s">
        <v>78</v>
      </c>
      <c r="AV276" s="13" t="s">
        <v>78</v>
      </c>
      <c r="AW276" s="13" t="s">
        <v>30</v>
      </c>
      <c r="AX276" s="13" t="s">
        <v>68</v>
      </c>
      <c r="AY276" s="204" t="s">
        <v>129</v>
      </c>
    </row>
    <row r="277" spans="1:65" s="13" customFormat="1" ht="10.199999999999999">
      <c r="B277" s="194"/>
      <c r="C277" s="195"/>
      <c r="D277" s="187" t="s">
        <v>143</v>
      </c>
      <c r="E277" s="196" t="s">
        <v>18</v>
      </c>
      <c r="F277" s="197" t="s">
        <v>405</v>
      </c>
      <c r="G277" s="195"/>
      <c r="H277" s="198">
        <v>22.04</v>
      </c>
      <c r="I277" s="199"/>
      <c r="J277" s="195"/>
      <c r="K277" s="195"/>
      <c r="L277" s="200"/>
      <c r="M277" s="201"/>
      <c r="N277" s="202"/>
      <c r="O277" s="202"/>
      <c r="P277" s="202"/>
      <c r="Q277" s="202"/>
      <c r="R277" s="202"/>
      <c r="S277" s="202"/>
      <c r="T277" s="203"/>
      <c r="AT277" s="204" t="s">
        <v>143</v>
      </c>
      <c r="AU277" s="204" t="s">
        <v>78</v>
      </c>
      <c r="AV277" s="13" t="s">
        <v>78</v>
      </c>
      <c r="AW277" s="13" t="s">
        <v>30</v>
      </c>
      <c r="AX277" s="13" t="s">
        <v>68</v>
      </c>
      <c r="AY277" s="204" t="s">
        <v>129</v>
      </c>
    </row>
    <row r="278" spans="1:65" s="13" customFormat="1" ht="10.199999999999999">
      <c r="B278" s="194"/>
      <c r="C278" s="195"/>
      <c r="D278" s="187" t="s">
        <v>143</v>
      </c>
      <c r="E278" s="196" t="s">
        <v>18</v>
      </c>
      <c r="F278" s="197" t="s">
        <v>406</v>
      </c>
      <c r="G278" s="195"/>
      <c r="H278" s="198">
        <v>6.54</v>
      </c>
      <c r="I278" s="199"/>
      <c r="J278" s="195"/>
      <c r="K278" s="195"/>
      <c r="L278" s="200"/>
      <c r="M278" s="201"/>
      <c r="N278" s="202"/>
      <c r="O278" s="202"/>
      <c r="P278" s="202"/>
      <c r="Q278" s="202"/>
      <c r="R278" s="202"/>
      <c r="S278" s="202"/>
      <c r="T278" s="203"/>
      <c r="AT278" s="204" t="s">
        <v>143</v>
      </c>
      <c r="AU278" s="204" t="s">
        <v>78</v>
      </c>
      <c r="AV278" s="13" t="s">
        <v>78</v>
      </c>
      <c r="AW278" s="13" t="s">
        <v>30</v>
      </c>
      <c r="AX278" s="13" t="s">
        <v>68</v>
      </c>
      <c r="AY278" s="204" t="s">
        <v>129</v>
      </c>
    </row>
    <row r="279" spans="1:65" s="13" customFormat="1" ht="10.199999999999999">
      <c r="B279" s="194"/>
      <c r="C279" s="195"/>
      <c r="D279" s="187" t="s">
        <v>143</v>
      </c>
      <c r="E279" s="196" t="s">
        <v>18</v>
      </c>
      <c r="F279" s="197" t="s">
        <v>407</v>
      </c>
      <c r="G279" s="195"/>
      <c r="H279" s="198">
        <v>7.1</v>
      </c>
      <c r="I279" s="199"/>
      <c r="J279" s="195"/>
      <c r="K279" s="195"/>
      <c r="L279" s="200"/>
      <c r="M279" s="201"/>
      <c r="N279" s="202"/>
      <c r="O279" s="202"/>
      <c r="P279" s="202"/>
      <c r="Q279" s="202"/>
      <c r="R279" s="202"/>
      <c r="S279" s="202"/>
      <c r="T279" s="203"/>
      <c r="AT279" s="204" t="s">
        <v>143</v>
      </c>
      <c r="AU279" s="204" t="s">
        <v>78</v>
      </c>
      <c r="AV279" s="13" t="s">
        <v>78</v>
      </c>
      <c r="AW279" s="13" t="s">
        <v>30</v>
      </c>
      <c r="AX279" s="13" t="s">
        <v>68</v>
      </c>
      <c r="AY279" s="204" t="s">
        <v>129</v>
      </c>
    </row>
    <row r="280" spans="1:65" s="13" customFormat="1" ht="10.199999999999999">
      <c r="B280" s="194"/>
      <c r="C280" s="195"/>
      <c r="D280" s="187" t="s">
        <v>143</v>
      </c>
      <c r="E280" s="196" t="s">
        <v>18</v>
      </c>
      <c r="F280" s="197" t="s">
        <v>408</v>
      </c>
      <c r="G280" s="195"/>
      <c r="H280" s="198">
        <v>25.92</v>
      </c>
      <c r="I280" s="199"/>
      <c r="J280" s="195"/>
      <c r="K280" s="195"/>
      <c r="L280" s="200"/>
      <c r="M280" s="201"/>
      <c r="N280" s="202"/>
      <c r="O280" s="202"/>
      <c r="P280" s="202"/>
      <c r="Q280" s="202"/>
      <c r="R280" s="202"/>
      <c r="S280" s="202"/>
      <c r="T280" s="203"/>
      <c r="AT280" s="204" t="s">
        <v>143</v>
      </c>
      <c r="AU280" s="204" t="s">
        <v>78</v>
      </c>
      <c r="AV280" s="13" t="s">
        <v>78</v>
      </c>
      <c r="AW280" s="13" t="s">
        <v>30</v>
      </c>
      <c r="AX280" s="13" t="s">
        <v>68</v>
      </c>
      <c r="AY280" s="204" t="s">
        <v>129</v>
      </c>
    </row>
    <row r="281" spans="1:65" s="14" customFormat="1" ht="10.199999999999999">
      <c r="B281" s="205"/>
      <c r="C281" s="206"/>
      <c r="D281" s="187" t="s">
        <v>143</v>
      </c>
      <c r="E281" s="207" t="s">
        <v>18</v>
      </c>
      <c r="F281" s="208" t="s">
        <v>241</v>
      </c>
      <c r="G281" s="206"/>
      <c r="H281" s="209">
        <v>68.16</v>
      </c>
      <c r="I281" s="210"/>
      <c r="J281" s="206"/>
      <c r="K281" s="206"/>
      <c r="L281" s="211"/>
      <c r="M281" s="212"/>
      <c r="N281" s="213"/>
      <c r="O281" s="213"/>
      <c r="P281" s="213"/>
      <c r="Q281" s="213"/>
      <c r="R281" s="213"/>
      <c r="S281" s="213"/>
      <c r="T281" s="214"/>
      <c r="AT281" s="215" t="s">
        <v>143</v>
      </c>
      <c r="AU281" s="215" t="s">
        <v>78</v>
      </c>
      <c r="AV281" s="14" t="s">
        <v>137</v>
      </c>
      <c r="AW281" s="14" t="s">
        <v>30</v>
      </c>
      <c r="AX281" s="14" t="s">
        <v>76</v>
      </c>
      <c r="AY281" s="215" t="s">
        <v>129</v>
      </c>
    </row>
    <row r="282" spans="1:65" s="12" customFormat="1" ht="22.8" customHeight="1">
      <c r="B282" s="159"/>
      <c r="C282" s="160"/>
      <c r="D282" s="161" t="s">
        <v>67</v>
      </c>
      <c r="E282" s="173" t="s">
        <v>409</v>
      </c>
      <c r="F282" s="173" t="s">
        <v>410</v>
      </c>
      <c r="G282" s="160"/>
      <c r="H282" s="160"/>
      <c r="I282" s="163"/>
      <c r="J282" s="174">
        <f>BK282</f>
        <v>0</v>
      </c>
      <c r="K282" s="160"/>
      <c r="L282" s="165"/>
      <c r="M282" s="166"/>
      <c r="N282" s="167"/>
      <c r="O282" s="167"/>
      <c r="P282" s="168">
        <f>SUM(P283:P298)</f>
        <v>0</v>
      </c>
      <c r="Q282" s="167"/>
      <c r="R282" s="168">
        <f>SUM(R283:R298)</f>
        <v>0</v>
      </c>
      <c r="S282" s="167"/>
      <c r="T282" s="169">
        <f>SUM(T283:T298)</f>
        <v>0</v>
      </c>
      <c r="AR282" s="170" t="s">
        <v>76</v>
      </c>
      <c r="AT282" s="171" t="s">
        <v>67</v>
      </c>
      <c r="AU282" s="171" t="s">
        <v>76</v>
      </c>
      <c r="AY282" s="170" t="s">
        <v>129</v>
      </c>
      <c r="BK282" s="172">
        <f>SUM(BK283:BK298)</f>
        <v>0</v>
      </c>
    </row>
    <row r="283" spans="1:65" s="2" customFormat="1" ht="16.5" customHeight="1">
      <c r="A283" s="36"/>
      <c r="B283" s="37"/>
      <c r="C283" s="175" t="s">
        <v>411</v>
      </c>
      <c r="D283" s="175" t="s">
        <v>132</v>
      </c>
      <c r="E283" s="176" t="s">
        <v>412</v>
      </c>
      <c r="F283" s="177" t="s">
        <v>413</v>
      </c>
      <c r="G283" s="178" t="s">
        <v>154</v>
      </c>
      <c r="H283" s="179">
        <v>15.96</v>
      </c>
      <c r="I283" s="180"/>
      <c r="J283" s="179">
        <f>ROUND(I283*H283,2)</f>
        <v>0</v>
      </c>
      <c r="K283" s="177" t="s">
        <v>136</v>
      </c>
      <c r="L283" s="41"/>
      <c r="M283" s="181" t="s">
        <v>18</v>
      </c>
      <c r="N283" s="182" t="s">
        <v>39</v>
      </c>
      <c r="O283" s="66"/>
      <c r="P283" s="183">
        <f>O283*H283</f>
        <v>0</v>
      </c>
      <c r="Q283" s="183">
        <v>0</v>
      </c>
      <c r="R283" s="183">
        <f>Q283*H283</f>
        <v>0</v>
      </c>
      <c r="S283" s="183">
        <v>0</v>
      </c>
      <c r="T283" s="184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185" t="s">
        <v>137</v>
      </c>
      <c r="AT283" s="185" t="s">
        <v>132</v>
      </c>
      <c r="AU283" s="185" t="s">
        <v>78</v>
      </c>
      <c r="AY283" s="19" t="s">
        <v>129</v>
      </c>
      <c r="BE283" s="186">
        <f>IF(N283="základní",J283,0)</f>
        <v>0</v>
      </c>
      <c r="BF283" s="186">
        <f>IF(N283="snížená",J283,0)</f>
        <v>0</v>
      </c>
      <c r="BG283" s="186">
        <f>IF(N283="zákl. přenesená",J283,0)</f>
        <v>0</v>
      </c>
      <c r="BH283" s="186">
        <f>IF(N283="sníž. přenesená",J283,0)</f>
        <v>0</v>
      </c>
      <c r="BI283" s="186">
        <f>IF(N283="nulová",J283,0)</f>
        <v>0</v>
      </c>
      <c r="BJ283" s="19" t="s">
        <v>76</v>
      </c>
      <c r="BK283" s="186">
        <f>ROUND(I283*H283,2)</f>
        <v>0</v>
      </c>
      <c r="BL283" s="19" t="s">
        <v>137</v>
      </c>
      <c r="BM283" s="185" t="s">
        <v>414</v>
      </c>
    </row>
    <row r="284" spans="1:65" s="2" customFormat="1" ht="10.199999999999999">
      <c r="A284" s="36"/>
      <c r="B284" s="37"/>
      <c r="C284" s="38"/>
      <c r="D284" s="187" t="s">
        <v>139</v>
      </c>
      <c r="E284" s="38"/>
      <c r="F284" s="188" t="s">
        <v>415</v>
      </c>
      <c r="G284" s="38"/>
      <c r="H284" s="38"/>
      <c r="I284" s="189"/>
      <c r="J284" s="38"/>
      <c r="K284" s="38"/>
      <c r="L284" s="41"/>
      <c r="M284" s="190"/>
      <c r="N284" s="191"/>
      <c r="O284" s="66"/>
      <c r="P284" s="66"/>
      <c r="Q284" s="66"/>
      <c r="R284" s="66"/>
      <c r="S284" s="66"/>
      <c r="T284" s="67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T284" s="19" t="s">
        <v>139</v>
      </c>
      <c r="AU284" s="19" t="s">
        <v>78</v>
      </c>
    </row>
    <row r="285" spans="1:65" s="2" customFormat="1" ht="10.199999999999999">
      <c r="A285" s="36"/>
      <c r="B285" s="37"/>
      <c r="C285" s="38"/>
      <c r="D285" s="192" t="s">
        <v>141</v>
      </c>
      <c r="E285" s="38"/>
      <c r="F285" s="193" t="s">
        <v>416</v>
      </c>
      <c r="G285" s="38"/>
      <c r="H285" s="38"/>
      <c r="I285" s="189"/>
      <c r="J285" s="38"/>
      <c r="K285" s="38"/>
      <c r="L285" s="41"/>
      <c r="M285" s="190"/>
      <c r="N285" s="191"/>
      <c r="O285" s="66"/>
      <c r="P285" s="66"/>
      <c r="Q285" s="66"/>
      <c r="R285" s="66"/>
      <c r="S285" s="66"/>
      <c r="T285" s="67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T285" s="19" t="s">
        <v>141</v>
      </c>
      <c r="AU285" s="19" t="s">
        <v>78</v>
      </c>
    </row>
    <row r="286" spans="1:65" s="2" customFormat="1" ht="16.5" customHeight="1">
      <c r="A286" s="36"/>
      <c r="B286" s="37"/>
      <c r="C286" s="175" t="s">
        <v>417</v>
      </c>
      <c r="D286" s="175" t="s">
        <v>132</v>
      </c>
      <c r="E286" s="176" t="s">
        <v>418</v>
      </c>
      <c r="F286" s="177" t="s">
        <v>419</v>
      </c>
      <c r="G286" s="178" t="s">
        <v>154</v>
      </c>
      <c r="H286" s="179">
        <v>15.96</v>
      </c>
      <c r="I286" s="180"/>
      <c r="J286" s="179">
        <f>ROUND(I286*H286,2)</f>
        <v>0</v>
      </c>
      <c r="K286" s="177" t="s">
        <v>136</v>
      </c>
      <c r="L286" s="41"/>
      <c r="M286" s="181" t="s">
        <v>18</v>
      </c>
      <c r="N286" s="182" t="s">
        <v>39</v>
      </c>
      <c r="O286" s="66"/>
      <c r="P286" s="183">
        <f>O286*H286</f>
        <v>0</v>
      </c>
      <c r="Q286" s="183">
        <v>0</v>
      </c>
      <c r="R286" s="183">
        <f>Q286*H286</f>
        <v>0</v>
      </c>
      <c r="S286" s="183">
        <v>0</v>
      </c>
      <c r="T286" s="184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185" t="s">
        <v>137</v>
      </c>
      <c r="AT286" s="185" t="s">
        <v>132</v>
      </c>
      <c r="AU286" s="185" t="s">
        <v>78</v>
      </c>
      <c r="AY286" s="19" t="s">
        <v>129</v>
      </c>
      <c r="BE286" s="186">
        <f>IF(N286="základní",J286,0)</f>
        <v>0</v>
      </c>
      <c r="BF286" s="186">
        <f>IF(N286="snížená",J286,0)</f>
        <v>0</v>
      </c>
      <c r="BG286" s="186">
        <f>IF(N286="zákl. přenesená",J286,0)</f>
        <v>0</v>
      </c>
      <c r="BH286" s="186">
        <f>IF(N286="sníž. přenesená",J286,0)</f>
        <v>0</v>
      </c>
      <c r="BI286" s="186">
        <f>IF(N286="nulová",J286,0)</f>
        <v>0</v>
      </c>
      <c r="BJ286" s="19" t="s">
        <v>76</v>
      </c>
      <c r="BK286" s="186">
        <f>ROUND(I286*H286,2)</f>
        <v>0</v>
      </c>
      <c r="BL286" s="19" t="s">
        <v>137</v>
      </c>
      <c r="BM286" s="185" t="s">
        <v>420</v>
      </c>
    </row>
    <row r="287" spans="1:65" s="2" customFormat="1" ht="10.199999999999999">
      <c r="A287" s="36"/>
      <c r="B287" s="37"/>
      <c r="C287" s="38"/>
      <c r="D287" s="187" t="s">
        <v>139</v>
      </c>
      <c r="E287" s="38"/>
      <c r="F287" s="188" t="s">
        <v>421</v>
      </c>
      <c r="G287" s="38"/>
      <c r="H287" s="38"/>
      <c r="I287" s="189"/>
      <c r="J287" s="38"/>
      <c r="K287" s="38"/>
      <c r="L287" s="41"/>
      <c r="M287" s="190"/>
      <c r="N287" s="191"/>
      <c r="O287" s="66"/>
      <c r="P287" s="66"/>
      <c r="Q287" s="66"/>
      <c r="R287" s="66"/>
      <c r="S287" s="66"/>
      <c r="T287" s="67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T287" s="19" t="s">
        <v>139</v>
      </c>
      <c r="AU287" s="19" t="s">
        <v>78</v>
      </c>
    </row>
    <row r="288" spans="1:65" s="2" customFormat="1" ht="10.199999999999999">
      <c r="A288" s="36"/>
      <c r="B288" s="37"/>
      <c r="C288" s="38"/>
      <c r="D288" s="192" t="s">
        <v>141</v>
      </c>
      <c r="E288" s="38"/>
      <c r="F288" s="193" t="s">
        <v>422</v>
      </c>
      <c r="G288" s="38"/>
      <c r="H288" s="38"/>
      <c r="I288" s="189"/>
      <c r="J288" s="38"/>
      <c r="K288" s="38"/>
      <c r="L288" s="41"/>
      <c r="M288" s="190"/>
      <c r="N288" s="191"/>
      <c r="O288" s="66"/>
      <c r="P288" s="66"/>
      <c r="Q288" s="66"/>
      <c r="R288" s="66"/>
      <c r="S288" s="66"/>
      <c r="T288" s="67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T288" s="19" t="s">
        <v>141</v>
      </c>
      <c r="AU288" s="19" t="s">
        <v>78</v>
      </c>
    </row>
    <row r="289" spans="1:65" s="2" customFormat="1" ht="16.5" customHeight="1">
      <c r="A289" s="36"/>
      <c r="B289" s="37"/>
      <c r="C289" s="175" t="s">
        <v>423</v>
      </c>
      <c r="D289" s="175" t="s">
        <v>132</v>
      </c>
      <c r="E289" s="176" t="s">
        <v>424</v>
      </c>
      <c r="F289" s="177" t="s">
        <v>425</v>
      </c>
      <c r="G289" s="178" t="s">
        <v>154</v>
      </c>
      <c r="H289" s="179">
        <v>15.96</v>
      </c>
      <c r="I289" s="180"/>
      <c r="J289" s="179">
        <f>ROUND(I289*H289,2)</f>
        <v>0</v>
      </c>
      <c r="K289" s="177" t="s">
        <v>136</v>
      </c>
      <c r="L289" s="41"/>
      <c r="M289" s="181" t="s">
        <v>18</v>
      </c>
      <c r="N289" s="182" t="s">
        <v>39</v>
      </c>
      <c r="O289" s="66"/>
      <c r="P289" s="183">
        <f>O289*H289</f>
        <v>0</v>
      </c>
      <c r="Q289" s="183">
        <v>0</v>
      </c>
      <c r="R289" s="183">
        <f>Q289*H289</f>
        <v>0</v>
      </c>
      <c r="S289" s="183">
        <v>0</v>
      </c>
      <c r="T289" s="184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185" t="s">
        <v>137</v>
      </c>
      <c r="AT289" s="185" t="s">
        <v>132</v>
      </c>
      <c r="AU289" s="185" t="s">
        <v>78</v>
      </c>
      <c r="AY289" s="19" t="s">
        <v>129</v>
      </c>
      <c r="BE289" s="186">
        <f>IF(N289="základní",J289,0)</f>
        <v>0</v>
      </c>
      <c r="BF289" s="186">
        <f>IF(N289="snížená",J289,0)</f>
        <v>0</v>
      </c>
      <c r="BG289" s="186">
        <f>IF(N289="zákl. přenesená",J289,0)</f>
        <v>0</v>
      </c>
      <c r="BH289" s="186">
        <f>IF(N289="sníž. přenesená",J289,0)</f>
        <v>0</v>
      </c>
      <c r="BI289" s="186">
        <f>IF(N289="nulová",J289,0)</f>
        <v>0</v>
      </c>
      <c r="BJ289" s="19" t="s">
        <v>76</v>
      </c>
      <c r="BK289" s="186">
        <f>ROUND(I289*H289,2)</f>
        <v>0</v>
      </c>
      <c r="BL289" s="19" t="s">
        <v>137</v>
      </c>
      <c r="BM289" s="185" t="s">
        <v>426</v>
      </c>
    </row>
    <row r="290" spans="1:65" s="2" customFormat="1" ht="10.199999999999999">
      <c r="A290" s="36"/>
      <c r="B290" s="37"/>
      <c r="C290" s="38"/>
      <c r="D290" s="187" t="s">
        <v>139</v>
      </c>
      <c r="E290" s="38"/>
      <c r="F290" s="188" t="s">
        <v>427</v>
      </c>
      <c r="G290" s="38"/>
      <c r="H290" s="38"/>
      <c r="I290" s="189"/>
      <c r="J290" s="38"/>
      <c r="K290" s="38"/>
      <c r="L290" s="41"/>
      <c r="M290" s="190"/>
      <c r="N290" s="191"/>
      <c r="O290" s="66"/>
      <c r="P290" s="66"/>
      <c r="Q290" s="66"/>
      <c r="R290" s="66"/>
      <c r="S290" s="66"/>
      <c r="T290" s="67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T290" s="19" t="s">
        <v>139</v>
      </c>
      <c r="AU290" s="19" t="s">
        <v>78</v>
      </c>
    </row>
    <row r="291" spans="1:65" s="2" customFormat="1" ht="10.199999999999999">
      <c r="A291" s="36"/>
      <c r="B291" s="37"/>
      <c r="C291" s="38"/>
      <c r="D291" s="192" t="s">
        <v>141</v>
      </c>
      <c r="E291" s="38"/>
      <c r="F291" s="193" t="s">
        <v>428</v>
      </c>
      <c r="G291" s="38"/>
      <c r="H291" s="38"/>
      <c r="I291" s="189"/>
      <c r="J291" s="38"/>
      <c r="K291" s="38"/>
      <c r="L291" s="41"/>
      <c r="M291" s="190"/>
      <c r="N291" s="191"/>
      <c r="O291" s="66"/>
      <c r="P291" s="66"/>
      <c r="Q291" s="66"/>
      <c r="R291" s="66"/>
      <c r="S291" s="66"/>
      <c r="T291" s="67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T291" s="19" t="s">
        <v>141</v>
      </c>
      <c r="AU291" s="19" t="s">
        <v>78</v>
      </c>
    </row>
    <row r="292" spans="1:65" s="2" customFormat="1" ht="16.5" customHeight="1">
      <c r="A292" s="36"/>
      <c r="B292" s="37"/>
      <c r="C292" s="175" t="s">
        <v>429</v>
      </c>
      <c r="D292" s="175" t="s">
        <v>132</v>
      </c>
      <c r="E292" s="176" t="s">
        <v>430</v>
      </c>
      <c r="F292" s="177" t="s">
        <v>431</v>
      </c>
      <c r="G292" s="178" t="s">
        <v>154</v>
      </c>
      <c r="H292" s="179">
        <v>79.8</v>
      </c>
      <c r="I292" s="180"/>
      <c r="J292" s="179">
        <f>ROUND(I292*H292,2)</f>
        <v>0</v>
      </c>
      <c r="K292" s="177" t="s">
        <v>136</v>
      </c>
      <c r="L292" s="41"/>
      <c r="M292" s="181" t="s">
        <v>18</v>
      </c>
      <c r="N292" s="182" t="s">
        <v>39</v>
      </c>
      <c r="O292" s="66"/>
      <c r="P292" s="183">
        <f>O292*H292</f>
        <v>0</v>
      </c>
      <c r="Q292" s="183">
        <v>0</v>
      </c>
      <c r="R292" s="183">
        <f>Q292*H292</f>
        <v>0</v>
      </c>
      <c r="S292" s="183">
        <v>0</v>
      </c>
      <c r="T292" s="184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185" t="s">
        <v>137</v>
      </c>
      <c r="AT292" s="185" t="s">
        <v>132</v>
      </c>
      <c r="AU292" s="185" t="s">
        <v>78</v>
      </c>
      <c r="AY292" s="19" t="s">
        <v>129</v>
      </c>
      <c r="BE292" s="186">
        <f>IF(N292="základní",J292,0)</f>
        <v>0</v>
      </c>
      <c r="BF292" s="186">
        <f>IF(N292="snížená",J292,0)</f>
        <v>0</v>
      </c>
      <c r="BG292" s="186">
        <f>IF(N292="zákl. přenesená",J292,0)</f>
        <v>0</v>
      </c>
      <c r="BH292" s="186">
        <f>IF(N292="sníž. přenesená",J292,0)</f>
        <v>0</v>
      </c>
      <c r="BI292" s="186">
        <f>IF(N292="nulová",J292,0)</f>
        <v>0</v>
      </c>
      <c r="BJ292" s="19" t="s">
        <v>76</v>
      </c>
      <c r="BK292" s="186">
        <f>ROUND(I292*H292,2)</f>
        <v>0</v>
      </c>
      <c r="BL292" s="19" t="s">
        <v>137</v>
      </c>
      <c r="BM292" s="185" t="s">
        <v>432</v>
      </c>
    </row>
    <row r="293" spans="1:65" s="2" customFormat="1" ht="19.2">
      <c r="A293" s="36"/>
      <c r="B293" s="37"/>
      <c r="C293" s="38"/>
      <c r="D293" s="187" t="s">
        <v>139</v>
      </c>
      <c r="E293" s="38"/>
      <c r="F293" s="188" t="s">
        <v>433</v>
      </c>
      <c r="G293" s="38"/>
      <c r="H293" s="38"/>
      <c r="I293" s="189"/>
      <c r="J293" s="38"/>
      <c r="K293" s="38"/>
      <c r="L293" s="41"/>
      <c r="M293" s="190"/>
      <c r="N293" s="191"/>
      <c r="O293" s="66"/>
      <c r="P293" s="66"/>
      <c r="Q293" s="66"/>
      <c r="R293" s="66"/>
      <c r="S293" s="66"/>
      <c r="T293" s="67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T293" s="19" t="s">
        <v>139</v>
      </c>
      <c r="AU293" s="19" t="s">
        <v>78</v>
      </c>
    </row>
    <row r="294" spans="1:65" s="2" customFormat="1" ht="10.199999999999999">
      <c r="A294" s="36"/>
      <c r="B294" s="37"/>
      <c r="C294" s="38"/>
      <c r="D294" s="192" t="s">
        <v>141</v>
      </c>
      <c r="E294" s="38"/>
      <c r="F294" s="193" t="s">
        <v>434</v>
      </c>
      <c r="G294" s="38"/>
      <c r="H294" s="38"/>
      <c r="I294" s="189"/>
      <c r="J294" s="38"/>
      <c r="K294" s="38"/>
      <c r="L294" s="41"/>
      <c r="M294" s="190"/>
      <c r="N294" s="191"/>
      <c r="O294" s="66"/>
      <c r="P294" s="66"/>
      <c r="Q294" s="66"/>
      <c r="R294" s="66"/>
      <c r="S294" s="66"/>
      <c r="T294" s="67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T294" s="19" t="s">
        <v>141</v>
      </c>
      <c r="AU294" s="19" t="s">
        <v>78</v>
      </c>
    </row>
    <row r="295" spans="1:65" s="13" customFormat="1" ht="10.199999999999999">
      <c r="B295" s="194"/>
      <c r="C295" s="195"/>
      <c r="D295" s="187" t="s">
        <v>143</v>
      </c>
      <c r="E295" s="196" t="s">
        <v>18</v>
      </c>
      <c r="F295" s="197" t="s">
        <v>435</v>
      </c>
      <c r="G295" s="195"/>
      <c r="H295" s="198">
        <v>79.8</v>
      </c>
      <c r="I295" s="199"/>
      <c r="J295" s="195"/>
      <c r="K295" s="195"/>
      <c r="L295" s="200"/>
      <c r="M295" s="201"/>
      <c r="N295" s="202"/>
      <c r="O295" s="202"/>
      <c r="P295" s="202"/>
      <c r="Q295" s="202"/>
      <c r="R295" s="202"/>
      <c r="S295" s="202"/>
      <c r="T295" s="203"/>
      <c r="AT295" s="204" t="s">
        <v>143</v>
      </c>
      <c r="AU295" s="204" t="s">
        <v>78</v>
      </c>
      <c r="AV295" s="13" t="s">
        <v>78</v>
      </c>
      <c r="AW295" s="13" t="s">
        <v>30</v>
      </c>
      <c r="AX295" s="13" t="s">
        <v>76</v>
      </c>
      <c r="AY295" s="204" t="s">
        <v>129</v>
      </c>
    </row>
    <row r="296" spans="1:65" s="2" customFormat="1" ht="21.75" customHeight="1">
      <c r="A296" s="36"/>
      <c r="B296" s="37"/>
      <c r="C296" s="175" t="s">
        <v>436</v>
      </c>
      <c r="D296" s="175" t="s">
        <v>132</v>
      </c>
      <c r="E296" s="176" t="s">
        <v>437</v>
      </c>
      <c r="F296" s="177" t="s">
        <v>438</v>
      </c>
      <c r="G296" s="178" t="s">
        <v>154</v>
      </c>
      <c r="H296" s="179">
        <v>15.96</v>
      </c>
      <c r="I296" s="180"/>
      <c r="J296" s="179">
        <f>ROUND(I296*H296,2)</f>
        <v>0</v>
      </c>
      <c r="K296" s="177" t="s">
        <v>136</v>
      </c>
      <c r="L296" s="41"/>
      <c r="M296" s="181" t="s">
        <v>18</v>
      </c>
      <c r="N296" s="182" t="s">
        <v>39</v>
      </c>
      <c r="O296" s="66"/>
      <c r="P296" s="183">
        <f>O296*H296</f>
        <v>0</v>
      </c>
      <c r="Q296" s="183">
        <v>0</v>
      </c>
      <c r="R296" s="183">
        <f>Q296*H296</f>
        <v>0</v>
      </c>
      <c r="S296" s="183">
        <v>0</v>
      </c>
      <c r="T296" s="184">
        <f>S296*H296</f>
        <v>0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185" t="s">
        <v>137</v>
      </c>
      <c r="AT296" s="185" t="s">
        <v>132</v>
      </c>
      <c r="AU296" s="185" t="s">
        <v>78</v>
      </c>
      <c r="AY296" s="19" t="s">
        <v>129</v>
      </c>
      <c r="BE296" s="186">
        <f>IF(N296="základní",J296,0)</f>
        <v>0</v>
      </c>
      <c r="BF296" s="186">
        <f>IF(N296="snížená",J296,0)</f>
        <v>0</v>
      </c>
      <c r="BG296" s="186">
        <f>IF(N296="zákl. přenesená",J296,0)</f>
        <v>0</v>
      </c>
      <c r="BH296" s="186">
        <f>IF(N296="sníž. přenesená",J296,0)</f>
        <v>0</v>
      </c>
      <c r="BI296" s="186">
        <f>IF(N296="nulová",J296,0)</f>
        <v>0</v>
      </c>
      <c r="BJ296" s="19" t="s">
        <v>76</v>
      </c>
      <c r="BK296" s="186">
        <f>ROUND(I296*H296,2)</f>
        <v>0</v>
      </c>
      <c r="BL296" s="19" t="s">
        <v>137</v>
      </c>
      <c r="BM296" s="185" t="s">
        <v>439</v>
      </c>
    </row>
    <row r="297" spans="1:65" s="2" customFormat="1" ht="19.2">
      <c r="A297" s="36"/>
      <c r="B297" s="37"/>
      <c r="C297" s="38"/>
      <c r="D297" s="187" t="s">
        <v>139</v>
      </c>
      <c r="E297" s="38"/>
      <c r="F297" s="188" t="s">
        <v>440</v>
      </c>
      <c r="G297" s="38"/>
      <c r="H297" s="38"/>
      <c r="I297" s="189"/>
      <c r="J297" s="38"/>
      <c r="K297" s="38"/>
      <c r="L297" s="41"/>
      <c r="M297" s="190"/>
      <c r="N297" s="191"/>
      <c r="O297" s="66"/>
      <c r="P297" s="66"/>
      <c r="Q297" s="66"/>
      <c r="R297" s="66"/>
      <c r="S297" s="66"/>
      <c r="T297" s="67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T297" s="19" t="s">
        <v>139</v>
      </c>
      <c r="AU297" s="19" t="s">
        <v>78</v>
      </c>
    </row>
    <row r="298" spans="1:65" s="2" customFormat="1" ht="10.199999999999999">
      <c r="A298" s="36"/>
      <c r="B298" s="37"/>
      <c r="C298" s="38"/>
      <c r="D298" s="192" t="s">
        <v>141</v>
      </c>
      <c r="E298" s="38"/>
      <c r="F298" s="193" t="s">
        <v>441</v>
      </c>
      <c r="G298" s="38"/>
      <c r="H298" s="38"/>
      <c r="I298" s="189"/>
      <c r="J298" s="38"/>
      <c r="K298" s="38"/>
      <c r="L298" s="41"/>
      <c r="M298" s="190"/>
      <c r="N298" s="191"/>
      <c r="O298" s="66"/>
      <c r="P298" s="66"/>
      <c r="Q298" s="66"/>
      <c r="R298" s="66"/>
      <c r="S298" s="66"/>
      <c r="T298" s="67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T298" s="19" t="s">
        <v>141</v>
      </c>
      <c r="AU298" s="19" t="s">
        <v>78</v>
      </c>
    </row>
    <row r="299" spans="1:65" s="12" customFormat="1" ht="22.8" customHeight="1">
      <c r="B299" s="159"/>
      <c r="C299" s="160"/>
      <c r="D299" s="161" t="s">
        <v>67</v>
      </c>
      <c r="E299" s="173" t="s">
        <v>442</v>
      </c>
      <c r="F299" s="173" t="s">
        <v>443</v>
      </c>
      <c r="G299" s="160"/>
      <c r="H299" s="160"/>
      <c r="I299" s="163"/>
      <c r="J299" s="174">
        <f>BK299</f>
        <v>0</v>
      </c>
      <c r="K299" s="160"/>
      <c r="L299" s="165"/>
      <c r="M299" s="166"/>
      <c r="N299" s="167"/>
      <c r="O299" s="167"/>
      <c r="P299" s="168">
        <f>SUM(P300:P302)</f>
        <v>0</v>
      </c>
      <c r="Q299" s="167"/>
      <c r="R299" s="168">
        <f>SUM(R300:R302)</f>
        <v>0</v>
      </c>
      <c r="S299" s="167"/>
      <c r="T299" s="169">
        <f>SUM(T300:T302)</f>
        <v>0</v>
      </c>
      <c r="AR299" s="170" t="s">
        <v>76</v>
      </c>
      <c r="AT299" s="171" t="s">
        <v>67</v>
      </c>
      <c r="AU299" s="171" t="s">
        <v>76</v>
      </c>
      <c r="AY299" s="170" t="s">
        <v>129</v>
      </c>
      <c r="BK299" s="172">
        <f>SUM(BK300:BK302)</f>
        <v>0</v>
      </c>
    </row>
    <row r="300" spans="1:65" s="2" customFormat="1" ht="16.5" customHeight="1">
      <c r="A300" s="36"/>
      <c r="B300" s="37"/>
      <c r="C300" s="175" t="s">
        <v>444</v>
      </c>
      <c r="D300" s="175" t="s">
        <v>132</v>
      </c>
      <c r="E300" s="176" t="s">
        <v>445</v>
      </c>
      <c r="F300" s="177" t="s">
        <v>446</v>
      </c>
      <c r="G300" s="178" t="s">
        <v>154</v>
      </c>
      <c r="H300" s="179">
        <v>7.99</v>
      </c>
      <c r="I300" s="180"/>
      <c r="J300" s="179">
        <f>ROUND(I300*H300,2)</f>
        <v>0</v>
      </c>
      <c r="K300" s="177" t="s">
        <v>136</v>
      </c>
      <c r="L300" s="41"/>
      <c r="M300" s="181" t="s">
        <v>18</v>
      </c>
      <c r="N300" s="182" t="s">
        <v>39</v>
      </c>
      <c r="O300" s="66"/>
      <c r="P300" s="183">
        <f>O300*H300</f>
        <v>0</v>
      </c>
      <c r="Q300" s="183">
        <v>0</v>
      </c>
      <c r="R300" s="183">
        <f>Q300*H300</f>
        <v>0</v>
      </c>
      <c r="S300" s="183">
        <v>0</v>
      </c>
      <c r="T300" s="184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185" t="s">
        <v>137</v>
      </c>
      <c r="AT300" s="185" t="s">
        <v>132</v>
      </c>
      <c r="AU300" s="185" t="s">
        <v>78</v>
      </c>
      <c r="AY300" s="19" t="s">
        <v>129</v>
      </c>
      <c r="BE300" s="186">
        <f>IF(N300="základní",J300,0)</f>
        <v>0</v>
      </c>
      <c r="BF300" s="186">
        <f>IF(N300="snížená",J300,0)</f>
        <v>0</v>
      </c>
      <c r="BG300" s="186">
        <f>IF(N300="zákl. přenesená",J300,0)</f>
        <v>0</v>
      </c>
      <c r="BH300" s="186">
        <f>IF(N300="sníž. přenesená",J300,0)</f>
        <v>0</v>
      </c>
      <c r="BI300" s="186">
        <f>IF(N300="nulová",J300,0)</f>
        <v>0</v>
      </c>
      <c r="BJ300" s="19" t="s">
        <v>76</v>
      </c>
      <c r="BK300" s="186">
        <f>ROUND(I300*H300,2)</f>
        <v>0</v>
      </c>
      <c r="BL300" s="19" t="s">
        <v>137</v>
      </c>
      <c r="BM300" s="185" t="s">
        <v>447</v>
      </c>
    </row>
    <row r="301" spans="1:65" s="2" customFormat="1" ht="19.2">
      <c r="A301" s="36"/>
      <c r="B301" s="37"/>
      <c r="C301" s="38"/>
      <c r="D301" s="187" t="s">
        <v>139</v>
      </c>
      <c r="E301" s="38"/>
      <c r="F301" s="188" t="s">
        <v>448</v>
      </c>
      <c r="G301" s="38"/>
      <c r="H301" s="38"/>
      <c r="I301" s="189"/>
      <c r="J301" s="38"/>
      <c r="K301" s="38"/>
      <c r="L301" s="41"/>
      <c r="M301" s="190"/>
      <c r="N301" s="191"/>
      <c r="O301" s="66"/>
      <c r="P301" s="66"/>
      <c r="Q301" s="66"/>
      <c r="R301" s="66"/>
      <c r="S301" s="66"/>
      <c r="T301" s="67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T301" s="19" t="s">
        <v>139</v>
      </c>
      <c r="AU301" s="19" t="s">
        <v>78</v>
      </c>
    </row>
    <row r="302" spans="1:65" s="2" customFormat="1" ht="10.199999999999999">
      <c r="A302" s="36"/>
      <c r="B302" s="37"/>
      <c r="C302" s="38"/>
      <c r="D302" s="192" t="s">
        <v>141</v>
      </c>
      <c r="E302" s="38"/>
      <c r="F302" s="193" t="s">
        <v>449</v>
      </c>
      <c r="G302" s="38"/>
      <c r="H302" s="38"/>
      <c r="I302" s="189"/>
      <c r="J302" s="38"/>
      <c r="K302" s="38"/>
      <c r="L302" s="41"/>
      <c r="M302" s="190"/>
      <c r="N302" s="191"/>
      <c r="O302" s="66"/>
      <c r="P302" s="66"/>
      <c r="Q302" s="66"/>
      <c r="R302" s="66"/>
      <c r="S302" s="66"/>
      <c r="T302" s="67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T302" s="19" t="s">
        <v>141</v>
      </c>
      <c r="AU302" s="19" t="s">
        <v>78</v>
      </c>
    </row>
    <row r="303" spans="1:65" s="12" customFormat="1" ht="25.95" customHeight="1">
      <c r="B303" s="159"/>
      <c r="C303" s="160"/>
      <c r="D303" s="161" t="s">
        <v>67</v>
      </c>
      <c r="E303" s="162" t="s">
        <v>450</v>
      </c>
      <c r="F303" s="162" t="s">
        <v>451</v>
      </c>
      <c r="G303" s="160"/>
      <c r="H303" s="160"/>
      <c r="I303" s="163"/>
      <c r="J303" s="164">
        <f>BK303</f>
        <v>0</v>
      </c>
      <c r="K303" s="160"/>
      <c r="L303" s="165"/>
      <c r="M303" s="166"/>
      <c r="N303" s="167"/>
      <c r="O303" s="167"/>
      <c r="P303" s="168">
        <f>P304+P319+P330+P417+P462+P505+P552+P571+P590+P606+P668+P716+P729+P737</f>
        <v>0</v>
      </c>
      <c r="Q303" s="167"/>
      <c r="R303" s="168">
        <f>R304+R319+R330+R417+R462+R505+R552+R571+R590+R606+R668+R716+R729+R737</f>
        <v>4.3716832000000014</v>
      </c>
      <c r="S303" s="167"/>
      <c r="T303" s="169">
        <f>T304+T319+T330+T417+T462+T505+T552+T571+T590+T606+T668+T716+T729+T737</f>
        <v>0.21820000000000001</v>
      </c>
      <c r="AR303" s="170" t="s">
        <v>78</v>
      </c>
      <c r="AT303" s="171" t="s">
        <v>67</v>
      </c>
      <c r="AU303" s="171" t="s">
        <v>68</v>
      </c>
      <c r="AY303" s="170" t="s">
        <v>129</v>
      </c>
      <c r="BK303" s="172">
        <f>BK304+BK319+BK330+BK417+BK462+BK505+BK552+BK571+BK590+BK606+BK668+BK716+BK729+BK737</f>
        <v>0</v>
      </c>
    </row>
    <row r="304" spans="1:65" s="12" customFormat="1" ht="22.8" customHeight="1">
      <c r="B304" s="159"/>
      <c r="C304" s="160"/>
      <c r="D304" s="161" t="s">
        <v>67</v>
      </c>
      <c r="E304" s="173" t="s">
        <v>452</v>
      </c>
      <c r="F304" s="173" t="s">
        <v>453</v>
      </c>
      <c r="G304" s="160"/>
      <c r="H304" s="160"/>
      <c r="I304" s="163"/>
      <c r="J304" s="174">
        <f>BK304</f>
        <v>0</v>
      </c>
      <c r="K304" s="160"/>
      <c r="L304" s="165"/>
      <c r="M304" s="166"/>
      <c r="N304" s="167"/>
      <c r="O304" s="167"/>
      <c r="P304" s="168">
        <f>SUM(P305:P318)</f>
        <v>0</v>
      </c>
      <c r="Q304" s="167"/>
      <c r="R304" s="168">
        <f>SUM(R305:R318)</f>
        <v>6.63657E-2</v>
      </c>
      <c r="S304" s="167"/>
      <c r="T304" s="169">
        <f>SUM(T305:T318)</f>
        <v>0</v>
      </c>
      <c r="AR304" s="170" t="s">
        <v>78</v>
      </c>
      <c r="AT304" s="171" t="s">
        <v>67</v>
      </c>
      <c r="AU304" s="171" t="s">
        <v>76</v>
      </c>
      <c r="AY304" s="170" t="s">
        <v>129</v>
      </c>
      <c r="BK304" s="172">
        <f>SUM(BK305:BK318)</f>
        <v>0</v>
      </c>
    </row>
    <row r="305" spans="1:65" s="2" customFormat="1" ht="16.5" customHeight="1">
      <c r="A305" s="36"/>
      <c r="B305" s="37"/>
      <c r="C305" s="175" t="s">
        <v>454</v>
      </c>
      <c r="D305" s="175" t="s">
        <v>132</v>
      </c>
      <c r="E305" s="176" t="s">
        <v>455</v>
      </c>
      <c r="F305" s="177" t="s">
        <v>456</v>
      </c>
      <c r="G305" s="178" t="s">
        <v>161</v>
      </c>
      <c r="H305" s="179">
        <v>26.79</v>
      </c>
      <c r="I305" s="180"/>
      <c r="J305" s="179">
        <f>ROUND(I305*H305,2)</f>
        <v>0</v>
      </c>
      <c r="K305" s="177" t="s">
        <v>136</v>
      </c>
      <c r="L305" s="41"/>
      <c r="M305" s="181" t="s">
        <v>18</v>
      </c>
      <c r="N305" s="182" t="s">
        <v>39</v>
      </c>
      <c r="O305" s="66"/>
      <c r="P305" s="183">
        <f>O305*H305</f>
        <v>0</v>
      </c>
      <c r="Q305" s="183">
        <v>3.0000000000000001E-5</v>
      </c>
      <c r="R305" s="183">
        <f>Q305*H305</f>
        <v>8.0369999999999997E-4</v>
      </c>
      <c r="S305" s="183">
        <v>0</v>
      </c>
      <c r="T305" s="184">
        <f>S305*H305</f>
        <v>0</v>
      </c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R305" s="185" t="s">
        <v>253</v>
      </c>
      <c r="AT305" s="185" t="s">
        <v>132</v>
      </c>
      <c r="AU305" s="185" t="s">
        <v>78</v>
      </c>
      <c r="AY305" s="19" t="s">
        <v>129</v>
      </c>
      <c r="BE305" s="186">
        <f>IF(N305="základní",J305,0)</f>
        <v>0</v>
      </c>
      <c r="BF305" s="186">
        <f>IF(N305="snížená",J305,0)</f>
        <v>0</v>
      </c>
      <c r="BG305" s="186">
        <f>IF(N305="zákl. přenesená",J305,0)</f>
        <v>0</v>
      </c>
      <c r="BH305" s="186">
        <f>IF(N305="sníž. přenesená",J305,0)</f>
        <v>0</v>
      </c>
      <c r="BI305" s="186">
        <f>IF(N305="nulová",J305,0)</f>
        <v>0</v>
      </c>
      <c r="BJ305" s="19" t="s">
        <v>76</v>
      </c>
      <c r="BK305" s="186">
        <f>ROUND(I305*H305,2)</f>
        <v>0</v>
      </c>
      <c r="BL305" s="19" t="s">
        <v>253</v>
      </c>
      <c r="BM305" s="185" t="s">
        <v>457</v>
      </c>
    </row>
    <row r="306" spans="1:65" s="2" customFormat="1" ht="10.199999999999999">
      <c r="A306" s="36"/>
      <c r="B306" s="37"/>
      <c r="C306" s="38"/>
      <c r="D306" s="187" t="s">
        <v>139</v>
      </c>
      <c r="E306" s="38"/>
      <c r="F306" s="188" t="s">
        <v>458</v>
      </c>
      <c r="G306" s="38"/>
      <c r="H306" s="38"/>
      <c r="I306" s="189"/>
      <c r="J306" s="38"/>
      <c r="K306" s="38"/>
      <c r="L306" s="41"/>
      <c r="M306" s="190"/>
      <c r="N306" s="191"/>
      <c r="O306" s="66"/>
      <c r="P306" s="66"/>
      <c r="Q306" s="66"/>
      <c r="R306" s="66"/>
      <c r="S306" s="66"/>
      <c r="T306" s="67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T306" s="19" t="s">
        <v>139</v>
      </c>
      <c r="AU306" s="19" t="s">
        <v>78</v>
      </c>
    </row>
    <row r="307" spans="1:65" s="2" customFormat="1" ht="10.199999999999999">
      <c r="A307" s="36"/>
      <c r="B307" s="37"/>
      <c r="C307" s="38"/>
      <c r="D307" s="192" t="s">
        <v>141</v>
      </c>
      <c r="E307" s="38"/>
      <c r="F307" s="193" t="s">
        <v>459</v>
      </c>
      <c r="G307" s="38"/>
      <c r="H307" s="38"/>
      <c r="I307" s="189"/>
      <c r="J307" s="38"/>
      <c r="K307" s="38"/>
      <c r="L307" s="41"/>
      <c r="M307" s="190"/>
      <c r="N307" s="191"/>
      <c r="O307" s="66"/>
      <c r="P307" s="66"/>
      <c r="Q307" s="66"/>
      <c r="R307" s="66"/>
      <c r="S307" s="66"/>
      <c r="T307" s="67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T307" s="19" t="s">
        <v>141</v>
      </c>
      <c r="AU307" s="19" t="s">
        <v>78</v>
      </c>
    </row>
    <row r="308" spans="1:65" s="13" customFormat="1" ht="10.199999999999999">
      <c r="B308" s="194"/>
      <c r="C308" s="195"/>
      <c r="D308" s="187" t="s">
        <v>143</v>
      </c>
      <c r="E308" s="196" t="s">
        <v>18</v>
      </c>
      <c r="F308" s="197" t="s">
        <v>460</v>
      </c>
      <c r="G308" s="195"/>
      <c r="H308" s="198">
        <v>11.04</v>
      </c>
      <c r="I308" s="199"/>
      <c r="J308" s="195"/>
      <c r="K308" s="195"/>
      <c r="L308" s="200"/>
      <c r="M308" s="201"/>
      <c r="N308" s="202"/>
      <c r="O308" s="202"/>
      <c r="P308" s="202"/>
      <c r="Q308" s="202"/>
      <c r="R308" s="202"/>
      <c r="S308" s="202"/>
      <c r="T308" s="203"/>
      <c r="AT308" s="204" t="s">
        <v>143</v>
      </c>
      <c r="AU308" s="204" t="s">
        <v>78</v>
      </c>
      <c r="AV308" s="13" t="s">
        <v>78</v>
      </c>
      <c r="AW308" s="13" t="s">
        <v>30</v>
      </c>
      <c r="AX308" s="13" t="s">
        <v>68</v>
      </c>
      <c r="AY308" s="204" t="s">
        <v>129</v>
      </c>
    </row>
    <row r="309" spans="1:65" s="13" customFormat="1" ht="10.199999999999999">
      <c r="B309" s="194"/>
      <c r="C309" s="195"/>
      <c r="D309" s="187" t="s">
        <v>143</v>
      </c>
      <c r="E309" s="196" t="s">
        <v>18</v>
      </c>
      <c r="F309" s="197" t="s">
        <v>461</v>
      </c>
      <c r="G309" s="195"/>
      <c r="H309" s="198">
        <v>2.37</v>
      </c>
      <c r="I309" s="199"/>
      <c r="J309" s="195"/>
      <c r="K309" s="195"/>
      <c r="L309" s="200"/>
      <c r="M309" s="201"/>
      <c r="N309" s="202"/>
      <c r="O309" s="202"/>
      <c r="P309" s="202"/>
      <c r="Q309" s="202"/>
      <c r="R309" s="202"/>
      <c r="S309" s="202"/>
      <c r="T309" s="203"/>
      <c r="AT309" s="204" t="s">
        <v>143</v>
      </c>
      <c r="AU309" s="204" t="s">
        <v>78</v>
      </c>
      <c r="AV309" s="13" t="s">
        <v>78</v>
      </c>
      <c r="AW309" s="13" t="s">
        <v>30</v>
      </c>
      <c r="AX309" s="13" t="s">
        <v>68</v>
      </c>
      <c r="AY309" s="204" t="s">
        <v>129</v>
      </c>
    </row>
    <row r="310" spans="1:65" s="13" customFormat="1" ht="10.199999999999999">
      <c r="B310" s="194"/>
      <c r="C310" s="195"/>
      <c r="D310" s="187" t="s">
        <v>143</v>
      </c>
      <c r="E310" s="196" t="s">
        <v>18</v>
      </c>
      <c r="F310" s="197" t="s">
        <v>462</v>
      </c>
      <c r="G310" s="195"/>
      <c r="H310" s="198">
        <v>2.94</v>
      </c>
      <c r="I310" s="199"/>
      <c r="J310" s="195"/>
      <c r="K310" s="195"/>
      <c r="L310" s="200"/>
      <c r="M310" s="201"/>
      <c r="N310" s="202"/>
      <c r="O310" s="202"/>
      <c r="P310" s="202"/>
      <c r="Q310" s="202"/>
      <c r="R310" s="202"/>
      <c r="S310" s="202"/>
      <c r="T310" s="203"/>
      <c r="AT310" s="204" t="s">
        <v>143</v>
      </c>
      <c r="AU310" s="204" t="s">
        <v>78</v>
      </c>
      <c r="AV310" s="13" t="s">
        <v>78</v>
      </c>
      <c r="AW310" s="13" t="s">
        <v>30</v>
      </c>
      <c r="AX310" s="13" t="s">
        <v>68</v>
      </c>
      <c r="AY310" s="204" t="s">
        <v>129</v>
      </c>
    </row>
    <row r="311" spans="1:65" s="13" customFormat="1" ht="10.199999999999999">
      <c r="B311" s="194"/>
      <c r="C311" s="195"/>
      <c r="D311" s="187" t="s">
        <v>143</v>
      </c>
      <c r="E311" s="196" t="s">
        <v>18</v>
      </c>
      <c r="F311" s="197" t="s">
        <v>463</v>
      </c>
      <c r="G311" s="195"/>
      <c r="H311" s="198">
        <v>10.44</v>
      </c>
      <c r="I311" s="199"/>
      <c r="J311" s="195"/>
      <c r="K311" s="195"/>
      <c r="L311" s="200"/>
      <c r="M311" s="201"/>
      <c r="N311" s="202"/>
      <c r="O311" s="202"/>
      <c r="P311" s="202"/>
      <c r="Q311" s="202"/>
      <c r="R311" s="202"/>
      <c r="S311" s="202"/>
      <c r="T311" s="203"/>
      <c r="AT311" s="204" t="s">
        <v>143</v>
      </c>
      <c r="AU311" s="204" t="s">
        <v>78</v>
      </c>
      <c r="AV311" s="13" t="s">
        <v>78</v>
      </c>
      <c r="AW311" s="13" t="s">
        <v>30</v>
      </c>
      <c r="AX311" s="13" t="s">
        <v>68</v>
      </c>
      <c r="AY311" s="204" t="s">
        <v>129</v>
      </c>
    </row>
    <row r="312" spans="1:65" s="14" customFormat="1" ht="10.199999999999999">
      <c r="B312" s="205"/>
      <c r="C312" s="206"/>
      <c r="D312" s="187" t="s">
        <v>143</v>
      </c>
      <c r="E312" s="207" t="s">
        <v>18</v>
      </c>
      <c r="F312" s="208" t="s">
        <v>241</v>
      </c>
      <c r="G312" s="206"/>
      <c r="H312" s="209">
        <v>26.79</v>
      </c>
      <c r="I312" s="210"/>
      <c r="J312" s="206"/>
      <c r="K312" s="206"/>
      <c r="L312" s="211"/>
      <c r="M312" s="212"/>
      <c r="N312" s="213"/>
      <c r="O312" s="213"/>
      <c r="P312" s="213"/>
      <c r="Q312" s="213"/>
      <c r="R312" s="213"/>
      <c r="S312" s="213"/>
      <c r="T312" s="214"/>
      <c r="AT312" s="215" t="s">
        <v>143</v>
      </c>
      <c r="AU312" s="215" t="s">
        <v>78</v>
      </c>
      <c r="AV312" s="14" t="s">
        <v>137</v>
      </c>
      <c r="AW312" s="14" t="s">
        <v>30</v>
      </c>
      <c r="AX312" s="14" t="s">
        <v>76</v>
      </c>
      <c r="AY312" s="215" t="s">
        <v>129</v>
      </c>
    </row>
    <row r="313" spans="1:65" s="2" customFormat="1" ht="16.5" customHeight="1">
      <c r="A313" s="36"/>
      <c r="B313" s="37"/>
      <c r="C313" s="226" t="s">
        <v>464</v>
      </c>
      <c r="D313" s="226" t="s">
        <v>304</v>
      </c>
      <c r="E313" s="227" t="s">
        <v>465</v>
      </c>
      <c r="F313" s="228" t="s">
        <v>466</v>
      </c>
      <c r="G313" s="229" t="s">
        <v>161</v>
      </c>
      <c r="H313" s="230">
        <v>31.22</v>
      </c>
      <c r="I313" s="231"/>
      <c r="J313" s="230">
        <f>ROUND(I313*H313,2)</f>
        <v>0</v>
      </c>
      <c r="K313" s="228" t="s">
        <v>136</v>
      </c>
      <c r="L313" s="232"/>
      <c r="M313" s="233" t="s">
        <v>18</v>
      </c>
      <c r="N313" s="234" t="s">
        <v>39</v>
      </c>
      <c r="O313" s="66"/>
      <c r="P313" s="183">
        <f>O313*H313</f>
        <v>0</v>
      </c>
      <c r="Q313" s="183">
        <v>2.0999999999999999E-3</v>
      </c>
      <c r="R313" s="183">
        <f>Q313*H313</f>
        <v>6.5561999999999995E-2</v>
      </c>
      <c r="S313" s="183">
        <v>0</v>
      </c>
      <c r="T313" s="184">
        <f>S313*H313</f>
        <v>0</v>
      </c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R313" s="185" t="s">
        <v>361</v>
      </c>
      <c r="AT313" s="185" t="s">
        <v>304</v>
      </c>
      <c r="AU313" s="185" t="s">
        <v>78</v>
      </c>
      <c r="AY313" s="19" t="s">
        <v>129</v>
      </c>
      <c r="BE313" s="186">
        <f>IF(N313="základní",J313,0)</f>
        <v>0</v>
      </c>
      <c r="BF313" s="186">
        <f>IF(N313="snížená",J313,0)</f>
        <v>0</v>
      </c>
      <c r="BG313" s="186">
        <f>IF(N313="zákl. přenesená",J313,0)</f>
        <v>0</v>
      </c>
      <c r="BH313" s="186">
        <f>IF(N313="sníž. přenesená",J313,0)</f>
        <v>0</v>
      </c>
      <c r="BI313" s="186">
        <f>IF(N313="nulová",J313,0)</f>
        <v>0</v>
      </c>
      <c r="BJ313" s="19" t="s">
        <v>76</v>
      </c>
      <c r="BK313" s="186">
        <f>ROUND(I313*H313,2)</f>
        <v>0</v>
      </c>
      <c r="BL313" s="19" t="s">
        <v>253</v>
      </c>
      <c r="BM313" s="185" t="s">
        <v>467</v>
      </c>
    </row>
    <row r="314" spans="1:65" s="2" customFormat="1" ht="10.199999999999999">
      <c r="A314" s="36"/>
      <c r="B314" s="37"/>
      <c r="C314" s="38"/>
      <c r="D314" s="187" t="s">
        <v>139</v>
      </c>
      <c r="E314" s="38"/>
      <c r="F314" s="188" t="s">
        <v>466</v>
      </c>
      <c r="G314" s="38"/>
      <c r="H314" s="38"/>
      <c r="I314" s="189"/>
      <c r="J314" s="38"/>
      <c r="K314" s="38"/>
      <c r="L314" s="41"/>
      <c r="M314" s="190"/>
      <c r="N314" s="191"/>
      <c r="O314" s="66"/>
      <c r="P314" s="66"/>
      <c r="Q314" s="66"/>
      <c r="R314" s="66"/>
      <c r="S314" s="66"/>
      <c r="T314" s="67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T314" s="19" t="s">
        <v>139</v>
      </c>
      <c r="AU314" s="19" t="s">
        <v>78</v>
      </c>
    </row>
    <row r="315" spans="1:65" s="13" customFormat="1" ht="10.199999999999999">
      <c r="B315" s="194"/>
      <c r="C315" s="195"/>
      <c r="D315" s="187" t="s">
        <v>143</v>
      </c>
      <c r="E315" s="196" t="s">
        <v>18</v>
      </c>
      <c r="F315" s="197" t="s">
        <v>468</v>
      </c>
      <c r="G315" s="195"/>
      <c r="H315" s="198">
        <v>31.22</v>
      </c>
      <c r="I315" s="199"/>
      <c r="J315" s="195"/>
      <c r="K315" s="195"/>
      <c r="L315" s="200"/>
      <c r="M315" s="201"/>
      <c r="N315" s="202"/>
      <c r="O315" s="202"/>
      <c r="P315" s="202"/>
      <c r="Q315" s="202"/>
      <c r="R315" s="202"/>
      <c r="S315" s="202"/>
      <c r="T315" s="203"/>
      <c r="AT315" s="204" t="s">
        <v>143</v>
      </c>
      <c r="AU315" s="204" t="s">
        <v>78</v>
      </c>
      <c r="AV315" s="13" t="s">
        <v>78</v>
      </c>
      <c r="AW315" s="13" t="s">
        <v>30</v>
      </c>
      <c r="AX315" s="13" t="s">
        <v>76</v>
      </c>
      <c r="AY315" s="204" t="s">
        <v>129</v>
      </c>
    </row>
    <row r="316" spans="1:65" s="2" customFormat="1" ht="21.75" customHeight="1">
      <c r="A316" s="36"/>
      <c r="B316" s="37"/>
      <c r="C316" s="175" t="s">
        <v>469</v>
      </c>
      <c r="D316" s="175" t="s">
        <v>132</v>
      </c>
      <c r="E316" s="176" t="s">
        <v>470</v>
      </c>
      <c r="F316" s="177" t="s">
        <v>471</v>
      </c>
      <c r="G316" s="178" t="s">
        <v>472</v>
      </c>
      <c r="H316" s="180"/>
      <c r="I316" s="180"/>
      <c r="J316" s="179">
        <f>ROUND(I316*H316,2)</f>
        <v>0</v>
      </c>
      <c r="K316" s="177" t="s">
        <v>136</v>
      </c>
      <c r="L316" s="41"/>
      <c r="M316" s="181" t="s">
        <v>18</v>
      </c>
      <c r="N316" s="182" t="s">
        <v>39</v>
      </c>
      <c r="O316" s="66"/>
      <c r="P316" s="183">
        <f>O316*H316</f>
        <v>0</v>
      </c>
      <c r="Q316" s="183">
        <v>0</v>
      </c>
      <c r="R316" s="183">
        <f>Q316*H316</f>
        <v>0</v>
      </c>
      <c r="S316" s="183">
        <v>0</v>
      </c>
      <c r="T316" s="184">
        <f>S316*H316</f>
        <v>0</v>
      </c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R316" s="185" t="s">
        <v>253</v>
      </c>
      <c r="AT316" s="185" t="s">
        <v>132</v>
      </c>
      <c r="AU316" s="185" t="s">
        <v>78</v>
      </c>
      <c r="AY316" s="19" t="s">
        <v>129</v>
      </c>
      <c r="BE316" s="186">
        <f>IF(N316="základní",J316,0)</f>
        <v>0</v>
      </c>
      <c r="BF316" s="186">
        <f>IF(N316="snížená",J316,0)</f>
        <v>0</v>
      </c>
      <c r="BG316" s="186">
        <f>IF(N316="zákl. přenesená",J316,0)</f>
        <v>0</v>
      </c>
      <c r="BH316" s="186">
        <f>IF(N316="sníž. přenesená",J316,0)</f>
        <v>0</v>
      </c>
      <c r="BI316" s="186">
        <f>IF(N316="nulová",J316,0)</f>
        <v>0</v>
      </c>
      <c r="BJ316" s="19" t="s">
        <v>76</v>
      </c>
      <c r="BK316" s="186">
        <f>ROUND(I316*H316,2)</f>
        <v>0</v>
      </c>
      <c r="BL316" s="19" t="s">
        <v>253</v>
      </c>
      <c r="BM316" s="185" t="s">
        <v>473</v>
      </c>
    </row>
    <row r="317" spans="1:65" s="2" customFormat="1" ht="19.2">
      <c r="A317" s="36"/>
      <c r="B317" s="37"/>
      <c r="C317" s="38"/>
      <c r="D317" s="187" t="s">
        <v>139</v>
      </c>
      <c r="E317" s="38"/>
      <c r="F317" s="188" t="s">
        <v>474</v>
      </c>
      <c r="G317" s="38"/>
      <c r="H317" s="38"/>
      <c r="I317" s="189"/>
      <c r="J317" s="38"/>
      <c r="K317" s="38"/>
      <c r="L317" s="41"/>
      <c r="M317" s="190"/>
      <c r="N317" s="191"/>
      <c r="O317" s="66"/>
      <c r="P317" s="66"/>
      <c r="Q317" s="66"/>
      <c r="R317" s="66"/>
      <c r="S317" s="66"/>
      <c r="T317" s="67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T317" s="19" t="s">
        <v>139</v>
      </c>
      <c r="AU317" s="19" t="s">
        <v>78</v>
      </c>
    </row>
    <row r="318" spans="1:65" s="2" customFormat="1" ht="10.199999999999999">
      <c r="A318" s="36"/>
      <c r="B318" s="37"/>
      <c r="C318" s="38"/>
      <c r="D318" s="192" t="s">
        <v>141</v>
      </c>
      <c r="E318" s="38"/>
      <c r="F318" s="193" t="s">
        <v>475</v>
      </c>
      <c r="G318" s="38"/>
      <c r="H318" s="38"/>
      <c r="I318" s="189"/>
      <c r="J318" s="38"/>
      <c r="K318" s="38"/>
      <c r="L318" s="41"/>
      <c r="M318" s="190"/>
      <c r="N318" s="191"/>
      <c r="O318" s="66"/>
      <c r="P318" s="66"/>
      <c r="Q318" s="66"/>
      <c r="R318" s="66"/>
      <c r="S318" s="66"/>
      <c r="T318" s="67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T318" s="19" t="s">
        <v>141</v>
      </c>
      <c r="AU318" s="19" t="s">
        <v>78</v>
      </c>
    </row>
    <row r="319" spans="1:65" s="12" customFormat="1" ht="22.8" customHeight="1">
      <c r="B319" s="159"/>
      <c r="C319" s="160"/>
      <c r="D319" s="161" t="s">
        <v>67</v>
      </c>
      <c r="E319" s="173" t="s">
        <v>476</v>
      </c>
      <c r="F319" s="173" t="s">
        <v>477</v>
      </c>
      <c r="G319" s="160"/>
      <c r="H319" s="160"/>
      <c r="I319" s="163"/>
      <c r="J319" s="174">
        <f>BK319</f>
        <v>0</v>
      </c>
      <c r="K319" s="160"/>
      <c r="L319" s="165"/>
      <c r="M319" s="166"/>
      <c r="N319" s="167"/>
      <c r="O319" s="167"/>
      <c r="P319" s="168">
        <f>SUM(P320:P329)</f>
        <v>0</v>
      </c>
      <c r="Q319" s="167"/>
      <c r="R319" s="168">
        <f>SUM(R320:R329)</f>
        <v>1.3446E-2</v>
      </c>
      <c r="S319" s="167"/>
      <c r="T319" s="169">
        <f>SUM(T320:T329)</f>
        <v>0</v>
      </c>
      <c r="AR319" s="170" t="s">
        <v>78</v>
      </c>
      <c r="AT319" s="171" t="s">
        <v>67</v>
      </c>
      <c r="AU319" s="171" t="s">
        <v>76</v>
      </c>
      <c r="AY319" s="170" t="s">
        <v>129</v>
      </c>
      <c r="BK319" s="172">
        <f>SUM(BK320:BK329)</f>
        <v>0</v>
      </c>
    </row>
    <row r="320" spans="1:65" s="2" customFormat="1" ht="16.5" customHeight="1">
      <c r="A320" s="36"/>
      <c r="B320" s="37"/>
      <c r="C320" s="175" t="s">
        <v>478</v>
      </c>
      <c r="D320" s="175" t="s">
        <v>132</v>
      </c>
      <c r="E320" s="176" t="s">
        <v>479</v>
      </c>
      <c r="F320" s="177" t="s">
        <v>480</v>
      </c>
      <c r="G320" s="178" t="s">
        <v>161</v>
      </c>
      <c r="H320" s="179">
        <v>21.34</v>
      </c>
      <c r="I320" s="180"/>
      <c r="J320" s="179">
        <f>ROUND(I320*H320,2)</f>
        <v>0</v>
      </c>
      <c r="K320" s="177" t="s">
        <v>136</v>
      </c>
      <c r="L320" s="41"/>
      <c r="M320" s="181" t="s">
        <v>18</v>
      </c>
      <c r="N320" s="182" t="s">
        <v>39</v>
      </c>
      <c r="O320" s="66"/>
      <c r="P320" s="183">
        <f>O320*H320</f>
        <v>0</v>
      </c>
      <c r="Q320" s="183">
        <v>0</v>
      </c>
      <c r="R320" s="183">
        <f>Q320*H320</f>
        <v>0</v>
      </c>
      <c r="S320" s="183">
        <v>0</v>
      </c>
      <c r="T320" s="184">
        <f>S320*H320</f>
        <v>0</v>
      </c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R320" s="185" t="s">
        <v>253</v>
      </c>
      <c r="AT320" s="185" t="s">
        <v>132</v>
      </c>
      <c r="AU320" s="185" t="s">
        <v>78</v>
      </c>
      <c r="AY320" s="19" t="s">
        <v>129</v>
      </c>
      <c r="BE320" s="186">
        <f>IF(N320="základní",J320,0)</f>
        <v>0</v>
      </c>
      <c r="BF320" s="186">
        <f>IF(N320="snížená",J320,0)</f>
        <v>0</v>
      </c>
      <c r="BG320" s="186">
        <f>IF(N320="zákl. přenesená",J320,0)</f>
        <v>0</v>
      </c>
      <c r="BH320" s="186">
        <f>IF(N320="sníž. přenesená",J320,0)</f>
        <v>0</v>
      </c>
      <c r="BI320" s="186">
        <f>IF(N320="nulová",J320,0)</f>
        <v>0</v>
      </c>
      <c r="BJ320" s="19" t="s">
        <v>76</v>
      </c>
      <c r="BK320" s="186">
        <f>ROUND(I320*H320,2)</f>
        <v>0</v>
      </c>
      <c r="BL320" s="19" t="s">
        <v>253</v>
      </c>
      <c r="BM320" s="185" t="s">
        <v>481</v>
      </c>
    </row>
    <row r="321" spans="1:65" s="2" customFormat="1" ht="19.2">
      <c r="A321" s="36"/>
      <c r="B321" s="37"/>
      <c r="C321" s="38"/>
      <c r="D321" s="187" t="s">
        <v>139</v>
      </c>
      <c r="E321" s="38"/>
      <c r="F321" s="188" t="s">
        <v>482</v>
      </c>
      <c r="G321" s="38"/>
      <c r="H321" s="38"/>
      <c r="I321" s="189"/>
      <c r="J321" s="38"/>
      <c r="K321" s="38"/>
      <c r="L321" s="41"/>
      <c r="M321" s="190"/>
      <c r="N321" s="191"/>
      <c r="O321" s="66"/>
      <c r="P321" s="66"/>
      <c r="Q321" s="66"/>
      <c r="R321" s="66"/>
      <c r="S321" s="66"/>
      <c r="T321" s="67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T321" s="19" t="s">
        <v>139</v>
      </c>
      <c r="AU321" s="19" t="s">
        <v>78</v>
      </c>
    </row>
    <row r="322" spans="1:65" s="2" customFormat="1" ht="10.199999999999999">
      <c r="A322" s="36"/>
      <c r="B322" s="37"/>
      <c r="C322" s="38"/>
      <c r="D322" s="192" t="s">
        <v>141</v>
      </c>
      <c r="E322" s="38"/>
      <c r="F322" s="193" t="s">
        <v>483</v>
      </c>
      <c r="G322" s="38"/>
      <c r="H322" s="38"/>
      <c r="I322" s="189"/>
      <c r="J322" s="38"/>
      <c r="K322" s="38"/>
      <c r="L322" s="41"/>
      <c r="M322" s="190"/>
      <c r="N322" s="191"/>
      <c r="O322" s="66"/>
      <c r="P322" s="66"/>
      <c r="Q322" s="66"/>
      <c r="R322" s="66"/>
      <c r="S322" s="66"/>
      <c r="T322" s="67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T322" s="19" t="s">
        <v>141</v>
      </c>
      <c r="AU322" s="19" t="s">
        <v>78</v>
      </c>
    </row>
    <row r="323" spans="1:65" s="13" customFormat="1" ht="10.199999999999999">
      <c r="B323" s="194"/>
      <c r="C323" s="195"/>
      <c r="D323" s="187" t="s">
        <v>143</v>
      </c>
      <c r="E323" s="196" t="s">
        <v>18</v>
      </c>
      <c r="F323" s="197" t="s">
        <v>319</v>
      </c>
      <c r="G323" s="195"/>
      <c r="H323" s="198">
        <v>21.34</v>
      </c>
      <c r="I323" s="199"/>
      <c r="J323" s="195"/>
      <c r="K323" s="195"/>
      <c r="L323" s="200"/>
      <c r="M323" s="201"/>
      <c r="N323" s="202"/>
      <c r="O323" s="202"/>
      <c r="P323" s="202"/>
      <c r="Q323" s="202"/>
      <c r="R323" s="202"/>
      <c r="S323" s="202"/>
      <c r="T323" s="203"/>
      <c r="AT323" s="204" t="s">
        <v>143</v>
      </c>
      <c r="AU323" s="204" t="s">
        <v>78</v>
      </c>
      <c r="AV323" s="13" t="s">
        <v>78</v>
      </c>
      <c r="AW323" s="13" t="s">
        <v>30</v>
      </c>
      <c r="AX323" s="13" t="s">
        <v>76</v>
      </c>
      <c r="AY323" s="204" t="s">
        <v>129</v>
      </c>
    </row>
    <row r="324" spans="1:65" s="2" customFormat="1" ht="16.5" customHeight="1">
      <c r="A324" s="36"/>
      <c r="B324" s="37"/>
      <c r="C324" s="226" t="s">
        <v>484</v>
      </c>
      <c r="D324" s="226" t="s">
        <v>304</v>
      </c>
      <c r="E324" s="227" t="s">
        <v>485</v>
      </c>
      <c r="F324" s="228" t="s">
        <v>486</v>
      </c>
      <c r="G324" s="229" t="s">
        <v>161</v>
      </c>
      <c r="H324" s="230">
        <v>22.41</v>
      </c>
      <c r="I324" s="231"/>
      <c r="J324" s="230">
        <f>ROUND(I324*H324,2)</f>
        <v>0</v>
      </c>
      <c r="K324" s="228" t="s">
        <v>136</v>
      </c>
      <c r="L324" s="232"/>
      <c r="M324" s="233" t="s">
        <v>18</v>
      </c>
      <c r="N324" s="234" t="s">
        <v>39</v>
      </c>
      <c r="O324" s="66"/>
      <c r="P324" s="183">
        <f>O324*H324</f>
        <v>0</v>
      </c>
      <c r="Q324" s="183">
        <v>5.9999999999999995E-4</v>
      </c>
      <c r="R324" s="183">
        <f>Q324*H324</f>
        <v>1.3446E-2</v>
      </c>
      <c r="S324" s="183">
        <v>0</v>
      </c>
      <c r="T324" s="184">
        <f>S324*H324</f>
        <v>0</v>
      </c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R324" s="185" t="s">
        <v>361</v>
      </c>
      <c r="AT324" s="185" t="s">
        <v>304</v>
      </c>
      <c r="AU324" s="185" t="s">
        <v>78</v>
      </c>
      <c r="AY324" s="19" t="s">
        <v>129</v>
      </c>
      <c r="BE324" s="186">
        <f>IF(N324="základní",J324,0)</f>
        <v>0</v>
      </c>
      <c r="BF324" s="186">
        <f>IF(N324="snížená",J324,0)</f>
        <v>0</v>
      </c>
      <c r="BG324" s="186">
        <f>IF(N324="zákl. přenesená",J324,0)</f>
        <v>0</v>
      </c>
      <c r="BH324" s="186">
        <f>IF(N324="sníž. přenesená",J324,0)</f>
        <v>0</v>
      </c>
      <c r="BI324" s="186">
        <f>IF(N324="nulová",J324,0)</f>
        <v>0</v>
      </c>
      <c r="BJ324" s="19" t="s">
        <v>76</v>
      </c>
      <c r="BK324" s="186">
        <f>ROUND(I324*H324,2)</f>
        <v>0</v>
      </c>
      <c r="BL324" s="19" t="s">
        <v>253</v>
      </c>
      <c r="BM324" s="185" t="s">
        <v>487</v>
      </c>
    </row>
    <row r="325" spans="1:65" s="2" customFormat="1" ht="10.199999999999999">
      <c r="A325" s="36"/>
      <c r="B325" s="37"/>
      <c r="C325" s="38"/>
      <c r="D325" s="187" t="s">
        <v>139</v>
      </c>
      <c r="E325" s="38"/>
      <c r="F325" s="188" t="s">
        <v>486</v>
      </c>
      <c r="G325" s="38"/>
      <c r="H325" s="38"/>
      <c r="I325" s="189"/>
      <c r="J325" s="38"/>
      <c r="K325" s="38"/>
      <c r="L325" s="41"/>
      <c r="M325" s="190"/>
      <c r="N325" s="191"/>
      <c r="O325" s="66"/>
      <c r="P325" s="66"/>
      <c r="Q325" s="66"/>
      <c r="R325" s="66"/>
      <c r="S325" s="66"/>
      <c r="T325" s="67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T325" s="19" t="s">
        <v>139</v>
      </c>
      <c r="AU325" s="19" t="s">
        <v>78</v>
      </c>
    </row>
    <row r="326" spans="1:65" s="13" customFormat="1" ht="10.199999999999999">
      <c r="B326" s="194"/>
      <c r="C326" s="195"/>
      <c r="D326" s="187" t="s">
        <v>143</v>
      </c>
      <c r="E326" s="196" t="s">
        <v>18</v>
      </c>
      <c r="F326" s="197" t="s">
        <v>488</v>
      </c>
      <c r="G326" s="195"/>
      <c r="H326" s="198">
        <v>22.41</v>
      </c>
      <c r="I326" s="199"/>
      <c r="J326" s="195"/>
      <c r="K326" s="195"/>
      <c r="L326" s="200"/>
      <c r="M326" s="201"/>
      <c r="N326" s="202"/>
      <c r="O326" s="202"/>
      <c r="P326" s="202"/>
      <c r="Q326" s="202"/>
      <c r="R326" s="202"/>
      <c r="S326" s="202"/>
      <c r="T326" s="203"/>
      <c r="AT326" s="204" t="s">
        <v>143</v>
      </c>
      <c r="AU326" s="204" t="s">
        <v>78</v>
      </c>
      <c r="AV326" s="13" t="s">
        <v>78</v>
      </c>
      <c r="AW326" s="13" t="s">
        <v>30</v>
      </c>
      <c r="AX326" s="13" t="s">
        <v>76</v>
      </c>
      <c r="AY326" s="204" t="s">
        <v>129</v>
      </c>
    </row>
    <row r="327" spans="1:65" s="2" customFormat="1" ht="16.5" customHeight="1">
      <c r="A327" s="36"/>
      <c r="B327" s="37"/>
      <c r="C327" s="175" t="s">
        <v>489</v>
      </c>
      <c r="D327" s="175" t="s">
        <v>132</v>
      </c>
      <c r="E327" s="176" t="s">
        <v>490</v>
      </c>
      <c r="F327" s="177" t="s">
        <v>491</v>
      </c>
      <c r="G327" s="178" t="s">
        <v>472</v>
      </c>
      <c r="H327" s="180"/>
      <c r="I327" s="180"/>
      <c r="J327" s="179">
        <f>ROUND(I327*H327,2)</f>
        <v>0</v>
      </c>
      <c r="K327" s="177" t="s">
        <v>136</v>
      </c>
      <c r="L327" s="41"/>
      <c r="M327" s="181" t="s">
        <v>18</v>
      </c>
      <c r="N327" s="182" t="s">
        <v>39</v>
      </c>
      <c r="O327" s="66"/>
      <c r="P327" s="183">
        <f>O327*H327</f>
        <v>0</v>
      </c>
      <c r="Q327" s="183">
        <v>0</v>
      </c>
      <c r="R327" s="183">
        <f>Q327*H327</f>
        <v>0</v>
      </c>
      <c r="S327" s="183">
        <v>0</v>
      </c>
      <c r="T327" s="184">
        <f>S327*H327</f>
        <v>0</v>
      </c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R327" s="185" t="s">
        <v>253</v>
      </c>
      <c r="AT327" s="185" t="s">
        <v>132</v>
      </c>
      <c r="AU327" s="185" t="s">
        <v>78</v>
      </c>
      <c r="AY327" s="19" t="s">
        <v>129</v>
      </c>
      <c r="BE327" s="186">
        <f>IF(N327="základní",J327,0)</f>
        <v>0</v>
      </c>
      <c r="BF327" s="186">
        <f>IF(N327="snížená",J327,0)</f>
        <v>0</v>
      </c>
      <c r="BG327" s="186">
        <f>IF(N327="zákl. přenesená",J327,0)</f>
        <v>0</v>
      </c>
      <c r="BH327" s="186">
        <f>IF(N327="sníž. přenesená",J327,0)</f>
        <v>0</v>
      </c>
      <c r="BI327" s="186">
        <f>IF(N327="nulová",J327,0)</f>
        <v>0</v>
      </c>
      <c r="BJ327" s="19" t="s">
        <v>76</v>
      </c>
      <c r="BK327" s="186">
        <f>ROUND(I327*H327,2)</f>
        <v>0</v>
      </c>
      <c r="BL327" s="19" t="s">
        <v>253</v>
      </c>
      <c r="BM327" s="185" t="s">
        <v>492</v>
      </c>
    </row>
    <row r="328" spans="1:65" s="2" customFormat="1" ht="19.2">
      <c r="A328" s="36"/>
      <c r="B328" s="37"/>
      <c r="C328" s="38"/>
      <c r="D328" s="187" t="s">
        <v>139</v>
      </c>
      <c r="E328" s="38"/>
      <c r="F328" s="188" t="s">
        <v>493</v>
      </c>
      <c r="G328" s="38"/>
      <c r="H328" s="38"/>
      <c r="I328" s="189"/>
      <c r="J328" s="38"/>
      <c r="K328" s="38"/>
      <c r="L328" s="41"/>
      <c r="M328" s="190"/>
      <c r="N328" s="191"/>
      <c r="O328" s="66"/>
      <c r="P328" s="66"/>
      <c r="Q328" s="66"/>
      <c r="R328" s="66"/>
      <c r="S328" s="66"/>
      <c r="T328" s="67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T328" s="19" t="s">
        <v>139</v>
      </c>
      <c r="AU328" s="19" t="s">
        <v>78</v>
      </c>
    </row>
    <row r="329" spans="1:65" s="2" customFormat="1" ht="10.199999999999999">
      <c r="A329" s="36"/>
      <c r="B329" s="37"/>
      <c r="C329" s="38"/>
      <c r="D329" s="192" t="s">
        <v>141</v>
      </c>
      <c r="E329" s="38"/>
      <c r="F329" s="193" t="s">
        <v>494</v>
      </c>
      <c r="G329" s="38"/>
      <c r="H329" s="38"/>
      <c r="I329" s="189"/>
      <c r="J329" s="38"/>
      <c r="K329" s="38"/>
      <c r="L329" s="41"/>
      <c r="M329" s="190"/>
      <c r="N329" s="191"/>
      <c r="O329" s="66"/>
      <c r="P329" s="66"/>
      <c r="Q329" s="66"/>
      <c r="R329" s="66"/>
      <c r="S329" s="66"/>
      <c r="T329" s="67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T329" s="19" t="s">
        <v>141</v>
      </c>
      <c r="AU329" s="19" t="s">
        <v>78</v>
      </c>
    </row>
    <row r="330" spans="1:65" s="12" customFormat="1" ht="22.8" customHeight="1">
      <c r="B330" s="159"/>
      <c r="C330" s="160"/>
      <c r="D330" s="161" t="s">
        <v>67</v>
      </c>
      <c r="E330" s="173" t="s">
        <v>495</v>
      </c>
      <c r="F330" s="173" t="s">
        <v>496</v>
      </c>
      <c r="G330" s="160"/>
      <c r="H330" s="160"/>
      <c r="I330" s="163"/>
      <c r="J330" s="174">
        <f>BK330</f>
        <v>0</v>
      </c>
      <c r="K330" s="160"/>
      <c r="L330" s="165"/>
      <c r="M330" s="166"/>
      <c r="N330" s="167"/>
      <c r="O330" s="167"/>
      <c r="P330" s="168">
        <f>SUM(P331:P416)</f>
        <v>0</v>
      </c>
      <c r="Q330" s="167"/>
      <c r="R330" s="168">
        <f>SUM(R331:R416)</f>
        <v>0</v>
      </c>
      <c r="S330" s="167"/>
      <c r="T330" s="169">
        <f>SUM(T331:T416)</f>
        <v>0</v>
      </c>
      <c r="AR330" s="170" t="s">
        <v>78</v>
      </c>
      <c r="AT330" s="171" t="s">
        <v>67</v>
      </c>
      <c r="AU330" s="171" t="s">
        <v>76</v>
      </c>
      <c r="AY330" s="170" t="s">
        <v>129</v>
      </c>
      <c r="BK330" s="172">
        <f>SUM(BK331:BK416)</f>
        <v>0</v>
      </c>
    </row>
    <row r="331" spans="1:65" s="2" customFormat="1" ht="16.5" customHeight="1">
      <c r="A331" s="36"/>
      <c r="B331" s="37"/>
      <c r="C331" s="175" t="s">
        <v>497</v>
      </c>
      <c r="D331" s="175" t="s">
        <v>132</v>
      </c>
      <c r="E331" s="176" t="s">
        <v>498</v>
      </c>
      <c r="F331" s="177" t="s">
        <v>499</v>
      </c>
      <c r="G331" s="178" t="s">
        <v>182</v>
      </c>
      <c r="H331" s="179">
        <v>30</v>
      </c>
      <c r="I331" s="180"/>
      <c r="J331" s="179">
        <f>ROUND(I331*H331,2)</f>
        <v>0</v>
      </c>
      <c r="K331" s="177" t="s">
        <v>18</v>
      </c>
      <c r="L331" s="41"/>
      <c r="M331" s="181" t="s">
        <v>18</v>
      </c>
      <c r="N331" s="182" t="s">
        <v>39</v>
      </c>
      <c r="O331" s="66"/>
      <c r="P331" s="183">
        <f>O331*H331</f>
        <v>0</v>
      </c>
      <c r="Q331" s="183">
        <v>0</v>
      </c>
      <c r="R331" s="183">
        <f>Q331*H331</f>
        <v>0</v>
      </c>
      <c r="S331" s="183">
        <v>0</v>
      </c>
      <c r="T331" s="184">
        <f>S331*H331</f>
        <v>0</v>
      </c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R331" s="185" t="s">
        <v>253</v>
      </c>
      <c r="AT331" s="185" t="s">
        <v>132</v>
      </c>
      <c r="AU331" s="185" t="s">
        <v>78</v>
      </c>
      <c r="AY331" s="19" t="s">
        <v>129</v>
      </c>
      <c r="BE331" s="186">
        <f>IF(N331="základní",J331,0)</f>
        <v>0</v>
      </c>
      <c r="BF331" s="186">
        <f>IF(N331="snížená",J331,0)</f>
        <v>0</v>
      </c>
      <c r="BG331" s="186">
        <f>IF(N331="zákl. přenesená",J331,0)</f>
        <v>0</v>
      </c>
      <c r="BH331" s="186">
        <f>IF(N331="sníž. přenesená",J331,0)</f>
        <v>0</v>
      </c>
      <c r="BI331" s="186">
        <f>IF(N331="nulová",J331,0)</f>
        <v>0</v>
      </c>
      <c r="BJ331" s="19" t="s">
        <v>76</v>
      </c>
      <c r="BK331" s="186">
        <f>ROUND(I331*H331,2)</f>
        <v>0</v>
      </c>
      <c r="BL331" s="19" t="s">
        <v>253</v>
      </c>
      <c r="BM331" s="185" t="s">
        <v>500</v>
      </c>
    </row>
    <row r="332" spans="1:65" s="2" customFormat="1" ht="10.199999999999999">
      <c r="A332" s="36"/>
      <c r="B332" s="37"/>
      <c r="C332" s="38"/>
      <c r="D332" s="187" t="s">
        <v>139</v>
      </c>
      <c r="E332" s="38"/>
      <c r="F332" s="188" t="s">
        <v>499</v>
      </c>
      <c r="G332" s="38"/>
      <c r="H332" s="38"/>
      <c r="I332" s="189"/>
      <c r="J332" s="38"/>
      <c r="K332" s="38"/>
      <c r="L332" s="41"/>
      <c r="M332" s="190"/>
      <c r="N332" s="191"/>
      <c r="O332" s="66"/>
      <c r="P332" s="66"/>
      <c r="Q332" s="66"/>
      <c r="R332" s="66"/>
      <c r="S332" s="66"/>
      <c r="T332" s="67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T332" s="19" t="s">
        <v>139</v>
      </c>
      <c r="AU332" s="19" t="s">
        <v>78</v>
      </c>
    </row>
    <row r="333" spans="1:65" s="2" customFormat="1" ht="16.5" customHeight="1">
      <c r="A333" s="36"/>
      <c r="B333" s="37"/>
      <c r="C333" s="175" t="s">
        <v>501</v>
      </c>
      <c r="D333" s="175" t="s">
        <v>132</v>
      </c>
      <c r="E333" s="176" t="s">
        <v>502</v>
      </c>
      <c r="F333" s="177" t="s">
        <v>503</v>
      </c>
      <c r="G333" s="178" t="s">
        <v>135</v>
      </c>
      <c r="H333" s="179">
        <v>8</v>
      </c>
      <c r="I333" s="180"/>
      <c r="J333" s="179">
        <f>ROUND(I333*H333,2)</f>
        <v>0</v>
      </c>
      <c r="K333" s="177" t="s">
        <v>18</v>
      </c>
      <c r="L333" s="41"/>
      <c r="M333" s="181" t="s">
        <v>18</v>
      </c>
      <c r="N333" s="182" t="s">
        <v>39</v>
      </c>
      <c r="O333" s="66"/>
      <c r="P333" s="183">
        <f>O333*H333</f>
        <v>0</v>
      </c>
      <c r="Q333" s="183">
        <v>0</v>
      </c>
      <c r="R333" s="183">
        <f>Q333*H333</f>
        <v>0</v>
      </c>
      <c r="S333" s="183">
        <v>0</v>
      </c>
      <c r="T333" s="184">
        <f>S333*H333</f>
        <v>0</v>
      </c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R333" s="185" t="s">
        <v>253</v>
      </c>
      <c r="AT333" s="185" t="s">
        <v>132</v>
      </c>
      <c r="AU333" s="185" t="s">
        <v>78</v>
      </c>
      <c r="AY333" s="19" t="s">
        <v>129</v>
      </c>
      <c r="BE333" s="186">
        <f>IF(N333="základní",J333,0)</f>
        <v>0</v>
      </c>
      <c r="BF333" s="186">
        <f>IF(N333="snížená",J333,0)</f>
        <v>0</v>
      </c>
      <c r="BG333" s="186">
        <f>IF(N333="zákl. přenesená",J333,0)</f>
        <v>0</v>
      </c>
      <c r="BH333" s="186">
        <f>IF(N333="sníž. přenesená",J333,0)</f>
        <v>0</v>
      </c>
      <c r="BI333" s="186">
        <f>IF(N333="nulová",J333,0)</f>
        <v>0</v>
      </c>
      <c r="BJ333" s="19" t="s">
        <v>76</v>
      </c>
      <c r="BK333" s="186">
        <f>ROUND(I333*H333,2)</f>
        <v>0</v>
      </c>
      <c r="BL333" s="19" t="s">
        <v>253</v>
      </c>
      <c r="BM333" s="185" t="s">
        <v>504</v>
      </c>
    </row>
    <row r="334" spans="1:65" s="2" customFormat="1" ht="10.199999999999999">
      <c r="A334" s="36"/>
      <c r="B334" s="37"/>
      <c r="C334" s="38"/>
      <c r="D334" s="187" t="s">
        <v>139</v>
      </c>
      <c r="E334" s="38"/>
      <c r="F334" s="188" t="s">
        <v>503</v>
      </c>
      <c r="G334" s="38"/>
      <c r="H334" s="38"/>
      <c r="I334" s="189"/>
      <c r="J334" s="38"/>
      <c r="K334" s="38"/>
      <c r="L334" s="41"/>
      <c r="M334" s="190"/>
      <c r="N334" s="191"/>
      <c r="O334" s="66"/>
      <c r="P334" s="66"/>
      <c r="Q334" s="66"/>
      <c r="R334" s="66"/>
      <c r="S334" s="66"/>
      <c r="T334" s="67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T334" s="19" t="s">
        <v>139</v>
      </c>
      <c r="AU334" s="19" t="s">
        <v>78</v>
      </c>
    </row>
    <row r="335" spans="1:65" s="2" customFormat="1" ht="16.5" customHeight="1">
      <c r="A335" s="36"/>
      <c r="B335" s="37"/>
      <c r="C335" s="175" t="s">
        <v>505</v>
      </c>
      <c r="D335" s="175" t="s">
        <v>132</v>
      </c>
      <c r="E335" s="176" t="s">
        <v>506</v>
      </c>
      <c r="F335" s="177" t="s">
        <v>507</v>
      </c>
      <c r="G335" s="178" t="s">
        <v>182</v>
      </c>
      <c r="H335" s="179">
        <v>24</v>
      </c>
      <c r="I335" s="180"/>
      <c r="J335" s="179">
        <f>ROUND(I335*H335,2)</f>
        <v>0</v>
      </c>
      <c r="K335" s="177" t="s">
        <v>18</v>
      </c>
      <c r="L335" s="41"/>
      <c r="M335" s="181" t="s">
        <v>18</v>
      </c>
      <c r="N335" s="182" t="s">
        <v>39</v>
      </c>
      <c r="O335" s="66"/>
      <c r="P335" s="183">
        <f>O335*H335</f>
        <v>0</v>
      </c>
      <c r="Q335" s="183">
        <v>0</v>
      </c>
      <c r="R335" s="183">
        <f>Q335*H335</f>
        <v>0</v>
      </c>
      <c r="S335" s="183">
        <v>0</v>
      </c>
      <c r="T335" s="184">
        <f>S335*H335</f>
        <v>0</v>
      </c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R335" s="185" t="s">
        <v>253</v>
      </c>
      <c r="AT335" s="185" t="s">
        <v>132</v>
      </c>
      <c r="AU335" s="185" t="s">
        <v>78</v>
      </c>
      <c r="AY335" s="19" t="s">
        <v>129</v>
      </c>
      <c r="BE335" s="186">
        <f>IF(N335="základní",J335,0)</f>
        <v>0</v>
      </c>
      <c r="BF335" s="186">
        <f>IF(N335="snížená",J335,0)</f>
        <v>0</v>
      </c>
      <c r="BG335" s="186">
        <f>IF(N335="zákl. přenesená",J335,0)</f>
        <v>0</v>
      </c>
      <c r="BH335" s="186">
        <f>IF(N335="sníž. přenesená",J335,0)</f>
        <v>0</v>
      </c>
      <c r="BI335" s="186">
        <f>IF(N335="nulová",J335,0)</f>
        <v>0</v>
      </c>
      <c r="BJ335" s="19" t="s">
        <v>76</v>
      </c>
      <c r="BK335" s="186">
        <f>ROUND(I335*H335,2)</f>
        <v>0</v>
      </c>
      <c r="BL335" s="19" t="s">
        <v>253</v>
      </c>
      <c r="BM335" s="185" t="s">
        <v>508</v>
      </c>
    </row>
    <row r="336" spans="1:65" s="2" customFormat="1" ht="10.199999999999999">
      <c r="A336" s="36"/>
      <c r="B336" s="37"/>
      <c r="C336" s="38"/>
      <c r="D336" s="187" t="s">
        <v>139</v>
      </c>
      <c r="E336" s="38"/>
      <c r="F336" s="188" t="s">
        <v>507</v>
      </c>
      <c r="G336" s="38"/>
      <c r="H336" s="38"/>
      <c r="I336" s="189"/>
      <c r="J336" s="38"/>
      <c r="K336" s="38"/>
      <c r="L336" s="41"/>
      <c r="M336" s="190"/>
      <c r="N336" s="191"/>
      <c r="O336" s="66"/>
      <c r="P336" s="66"/>
      <c r="Q336" s="66"/>
      <c r="R336" s="66"/>
      <c r="S336" s="66"/>
      <c r="T336" s="67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T336" s="19" t="s">
        <v>139</v>
      </c>
      <c r="AU336" s="19" t="s">
        <v>78</v>
      </c>
    </row>
    <row r="337" spans="1:65" s="2" customFormat="1" ht="16.5" customHeight="1">
      <c r="A337" s="36"/>
      <c r="B337" s="37"/>
      <c r="C337" s="175" t="s">
        <v>509</v>
      </c>
      <c r="D337" s="175" t="s">
        <v>132</v>
      </c>
      <c r="E337" s="176" t="s">
        <v>510</v>
      </c>
      <c r="F337" s="177" t="s">
        <v>511</v>
      </c>
      <c r="G337" s="178" t="s">
        <v>182</v>
      </c>
      <c r="H337" s="179">
        <v>12</v>
      </c>
      <c r="I337" s="180"/>
      <c r="J337" s="179">
        <f>ROUND(I337*H337,2)</f>
        <v>0</v>
      </c>
      <c r="K337" s="177" t="s">
        <v>18</v>
      </c>
      <c r="L337" s="41"/>
      <c r="M337" s="181" t="s">
        <v>18</v>
      </c>
      <c r="N337" s="182" t="s">
        <v>39</v>
      </c>
      <c r="O337" s="66"/>
      <c r="P337" s="183">
        <f>O337*H337</f>
        <v>0</v>
      </c>
      <c r="Q337" s="183">
        <v>0</v>
      </c>
      <c r="R337" s="183">
        <f>Q337*H337</f>
        <v>0</v>
      </c>
      <c r="S337" s="183">
        <v>0</v>
      </c>
      <c r="T337" s="184">
        <f>S337*H337</f>
        <v>0</v>
      </c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R337" s="185" t="s">
        <v>253</v>
      </c>
      <c r="AT337" s="185" t="s">
        <v>132</v>
      </c>
      <c r="AU337" s="185" t="s">
        <v>78</v>
      </c>
      <c r="AY337" s="19" t="s">
        <v>129</v>
      </c>
      <c r="BE337" s="186">
        <f>IF(N337="základní",J337,0)</f>
        <v>0</v>
      </c>
      <c r="BF337" s="186">
        <f>IF(N337="snížená",J337,0)</f>
        <v>0</v>
      </c>
      <c r="BG337" s="186">
        <f>IF(N337="zákl. přenesená",J337,0)</f>
        <v>0</v>
      </c>
      <c r="BH337" s="186">
        <f>IF(N337="sníž. přenesená",J337,0)</f>
        <v>0</v>
      </c>
      <c r="BI337" s="186">
        <f>IF(N337="nulová",J337,0)</f>
        <v>0</v>
      </c>
      <c r="BJ337" s="19" t="s">
        <v>76</v>
      </c>
      <c r="BK337" s="186">
        <f>ROUND(I337*H337,2)</f>
        <v>0</v>
      </c>
      <c r="BL337" s="19" t="s">
        <v>253</v>
      </c>
      <c r="BM337" s="185" t="s">
        <v>512</v>
      </c>
    </row>
    <row r="338" spans="1:65" s="2" customFormat="1" ht="10.199999999999999">
      <c r="A338" s="36"/>
      <c r="B338" s="37"/>
      <c r="C338" s="38"/>
      <c r="D338" s="187" t="s">
        <v>139</v>
      </c>
      <c r="E338" s="38"/>
      <c r="F338" s="188" t="s">
        <v>511</v>
      </c>
      <c r="G338" s="38"/>
      <c r="H338" s="38"/>
      <c r="I338" s="189"/>
      <c r="J338" s="38"/>
      <c r="K338" s="38"/>
      <c r="L338" s="41"/>
      <c r="M338" s="190"/>
      <c r="N338" s="191"/>
      <c r="O338" s="66"/>
      <c r="P338" s="66"/>
      <c r="Q338" s="66"/>
      <c r="R338" s="66"/>
      <c r="S338" s="66"/>
      <c r="T338" s="67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T338" s="19" t="s">
        <v>139</v>
      </c>
      <c r="AU338" s="19" t="s">
        <v>78</v>
      </c>
    </row>
    <row r="339" spans="1:65" s="2" customFormat="1" ht="16.5" customHeight="1">
      <c r="A339" s="36"/>
      <c r="B339" s="37"/>
      <c r="C339" s="175" t="s">
        <v>513</v>
      </c>
      <c r="D339" s="175" t="s">
        <v>132</v>
      </c>
      <c r="E339" s="176" t="s">
        <v>514</v>
      </c>
      <c r="F339" s="177" t="s">
        <v>515</v>
      </c>
      <c r="G339" s="178" t="s">
        <v>182</v>
      </c>
      <c r="H339" s="179">
        <v>31</v>
      </c>
      <c r="I339" s="180"/>
      <c r="J339" s="179">
        <f>ROUND(I339*H339,2)</f>
        <v>0</v>
      </c>
      <c r="K339" s="177" t="s">
        <v>18</v>
      </c>
      <c r="L339" s="41"/>
      <c r="M339" s="181" t="s">
        <v>18</v>
      </c>
      <c r="N339" s="182" t="s">
        <v>39</v>
      </c>
      <c r="O339" s="66"/>
      <c r="P339" s="183">
        <f>O339*H339</f>
        <v>0</v>
      </c>
      <c r="Q339" s="183">
        <v>0</v>
      </c>
      <c r="R339" s="183">
        <f>Q339*H339</f>
        <v>0</v>
      </c>
      <c r="S339" s="183">
        <v>0</v>
      </c>
      <c r="T339" s="184">
        <f>S339*H339</f>
        <v>0</v>
      </c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R339" s="185" t="s">
        <v>253</v>
      </c>
      <c r="AT339" s="185" t="s">
        <v>132</v>
      </c>
      <c r="AU339" s="185" t="s">
        <v>78</v>
      </c>
      <c r="AY339" s="19" t="s">
        <v>129</v>
      </c>
      <c r="BE339" s="186">
        <f>IF(N339="základní",J339,0)</f>
        <v>0</v>
      </c>
      <c r="BF339" s="186">
        <f>IF(N339="snížená",J339,0)</f>
        <v>0</v>
      </c>
      <c r="BG339" s="186">
        <f>IF(N339="zákl. přenesená",J339,0)</f>
        <v>0</v>
      </c>
      <c r="BH339" s="186">
        <f>IF(N339="sníž. přenesená",J339,0)</f>
        <v>0</v>
      </c>
      <c r="BI339" s="186">
        <f>IF(N339="nulová",J339,0)</f>
        <v>0</v>
      </c>
      <c r="BJ339" s="19" t="s">
        <v>76</v>
      </c>
      <c r="BK339" s="186">
        <f>ROUND(I339*H339,2)</f>
        <v>0</v>
      </c>
      <c r="BL339" s="19" t="s">
        <v>253</v>
      </c>
      <c r="BM339" s="185" t="s">
        <v>516</v>
      </c>
    </row>
    <row r="340" spans="1:65" s="2" customFormat="1" ht="10.199999999999999">
      <c r="A340" s="36"/>
      <c r="B340" s="37"/>
      <c r="C340" s="38"/>
      <c r="D340" s="187" t="s">
        <v>139</v>
      </c>
      <c r="E340" s="38"/>
      <c r="F340" s="188" t="s">
        <v>515</v>
      </c>
      <c r="G340" s="38"/>
      <c r="H340" s="38"/>
      <c r="I340" s="189"/>
      <c r="J340" s="38"/>
      <c r="K340" s="38"/>
      <c r="L340" s="41"/>
      <c r="M340" s="190"/>
      <c r="N340" s="191"/>
      <c r="O340" s="66"/>
      <c r="P340" s="66"/>
      <c r="Q340" s="66"/>
      <c r="R340" s="66"/>
      <c r="S340" s="66"/>
      <c r="T340" s="67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T340" s="19" t="s">
        <v>139</v>
      </c>
      <c r="AU340" s="19" t="s">
        <v>78</v>
      </c>
    </row>
    <row r="341" spans="1:65" s="2" customFormat="1" ht="16.5" customHeight="1">
      <c r="A341" s="36"/>
      <c r="B341" s="37"/>
      <c r="C341" s="175" t="s">
        <v>517</v>
      </c>
      <c r="D341" s="175" t="s">
        <v>132</v>
      </c>
      <c r="E341" s="176" t="s">
        <v>518</v>
      </c>
      <c r="F341" s="177" t="s">
        <v>519</v>
      </c>
      <c r="G341" s="178" t="s">
        <v>135</v>
      </c>
      <c r="H341" s="179">
        <v>1</v>
      </c>
      <c r="I341" s="180"/>
      <c r="J341" s="179">
        <f>ROUND(I341*H341,2)</f>
        <v>0</v>
      </c>
      <c r="K341" s="177" t="s">
        <v>18</v>
      </c>
      <c r="L341" s="41"/>
      <c r="M341" s="181" t="s">
        <v>18</v>
      </c>
      <c r="N341" s="182" t="s">
        <v>39</v>
      </c>
      <c r="O341" s="66"/>
      <c r="P341" s="183">
        <f>O341*H341</f>
        <v>0</v>
      </c>
      <c r="Q341" s="183">
        <v>0</v>
      </c>
      <c r="R341" s="183">
        <f>Q341*H341</f>
        <v>0</v>
      </c>
      <c r="S341" s="183">
        <v>0</v>
      </c>
      <c r="T341" s="184">
        <f>S341*H341</f>
        <v>0</v>
      </c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R341" s="185" t="s">
        <v>253</v>
      </c>
      <c r="AT341" s="185" t="s">
        <v>132</v>
      </c>
      <c r="AU341" s="185" t="s">
        <v>78</v>
      </c>
      <c r="AY341" s="19" t="s">
        <v>129</v>
      </c>
      <c r="BE341" s="186">
        <f>IF(N341="základní",J341,0)</f>
        <v>0</v>
      </c>
      <c r="BF341" s="186">
        <f>IF(N341="snížená",J341,0)</f>
        <v>0</v>
      </c>
      <c r="BG341" s="186">
        <f>IF(N341="zákl. přenesená",J341,0)</f>
        <v>0</v>
      </c>
      <c r="BH341" s="186">
        <f>IF(N341="sníž. přenesená",J341,0)</f>
        <v>0</v>
      </c>
      <c r="BI341" s="186">
        <f>IF(N341="nulová",J341,0)</f>
        <v>0</v>
      </c>
      <c r="BJ341" s="19" t="s">
        <v>76</v>
      </c>
      <c r="BK341" s="186">
        <f>ROUND(I341*H341,2)</f>
        <v>0</v>
      </c>
      <c r="BL341" s="19" t="s">
        <v>253</v>
      </c>
      <c r="BM341" s="185" t="s">
        <v>520</v>
      </c>
    </row>
    <row r="342" spans="1:65" s="2" customFormat="1" ht="10.199999999999999">
      <c r="A342" s="36"/>
      <c r="B342" s="37"/>
      <c r="C342" s="38"/>
      <c r="D342" s="187" t="s">
        <v>139</v>
      </c>
      <c r="E342" s="38"/>
      <c r="F342" s="188" t="s">
        <v>519</v>
      </c>
      <c r="G342" s="38"/>
      <c r="H342" s="38"/>
      <c r="I342" s="189"/>
      <c r="J342" s="38"/>
      <c r="K342" s="38"/>
      <c r="L342" s="41"/>
      <c r="M342" s="190"/>
      <c r="N342" s="191"/>
      <c r="O342" s="66"/>
      <c r="P342" s="66"/>
      <c r="Q342" s="66"/>
      <c r="R342" s="66"/>
      <c r="S342" s="66"/>
      <c r="T342" s="67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T342" s="19" t="s">
        <v>139</v>
      </c>
      <c r="AU342" s="19" t="s">
        <v>78</v>
      </c>
    </row>
    <row r="343" spans="1:65" s="2" customFormat="1" ht="16.5" customHeight="1">
      <c r="A343" s="36"/>
      <c r="B343" s="37"/>
      <c r="C343" s="175" t="s">
        <v>521</v>
      </c>
      <c r="D343" s="175" t="s">
        <v>132</v>
      </c>
      <c r="E343" s="176" t="s">
        <v>522</v>
      </c>
      <c r="F343" s="177" t="s">
        <v>523</v>
      </c>
      <c r="G343" s="178" t="s">
        <v>135</v>
      </c>
      <c r="H343" s="179">
        <v>3</v>
      </c>
      <c r="I343" s="180"/>
      <c r="J343" s="179">
        <f>ROUND(I343*H343,2)</f>
        <v>0</v>
      </c>
      <c r="K343" s="177" t="s">
        <v>18</v>
      </c>
      <c r="L343" s="41"/>
      <c r="M343" s="181" t="s">
        <v>18</v>
      </c>
      <c r="N343" s="182" t="s">
        <v>39</v>
      </c>
      <c r="O343" s="66"/>
      <c r="P343" s="183">
        <f>O343*H343</f>
        <v>0</v>
      </c>
      <c r="Q343" s="183">
        <v>0</v>
      </c>
      <c r="R343" s="183">
        <f>Q343*H343</f>
        <v>0</v>
      </c>
      <c r="S343" s="183">
        <v>0</v>
      </c>
      <c r="T343" s="184">
        <f>S343*H343</f>
        <v>0</v>
      </c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R343" s="185" t="s">
        <v>253</v>
      </c>
      <c r="AT343" s="185" t="s">
        <v>132</v>
      </c>
      <c r="AU343" s="185" t="s">
        <v>78</v>
      </c>
      <c r="AY343" s="19" t="s">
        <v>129</v>
      </c>
      <c r="BE343" s="186">
        <f>IF(N343="základní",J343,0)</f>
        <v>0</v>
      </c>
      <c r="BF343" s="186">
        <f>IF(N343="snížená",J343,0)</f>
        <v>0</v>
      </c>
      <c r="BG343" s="186">
        <f>IF(N343="zákl. přenesená",J343,0)</f>
        <v>0</v>
      </c>
      <c r="BH343" s="186">
        <f>IF(N343="sníž. přenesená",J343,0)</f>
        <v>0</v>
      </c>
      <c r="BI343" s="186">
        <f>IF(N343="nulová",J343,0)</f>
        <v>0</v>
      </c>
      <c r="BJ343" s="19" t="s">
        <v>76</v>
      </c>
      <c r="BK343" s="186">
        <f>ROUND(I343*H343,2)</f>
        <v>0</v>
      </c>
      <c r="BL343" s="19" t="s">
        <v>253</v>
      </c>
      <c r="BM343" s="185" t="s">
        <v>524</v>
      </c>
    </row>
    <row r="344" spans="1:65" s="2" customFormat="1" ht="10.199999999999999">
      <c r="A344" s="36"/>
      <c r="B344" s="37"/>
      <c r="C344" s="38"/>
      <c r="D344" s="187" t="s">
        <v>139</v>
      </c>
      <c r="E344" s="38"/>
      <c r="F344" s="188" t="s">
        <v>525</v>
      </c>
      <c r="G344" s="38"/>
      <c r="H344" s="38"/>
      <c r="I344" s="189"/>
      <c r="J344" s="38"/>
      <c r="K344" s="38"/>
      <c r="L344" s="41"/>
      <c r="M344" s="190"/>
      <c r="N344" s="191"/>
      <c r="O344" s="66"/>
      <c r="P344" s="66"/>
      <c r="Q344" s="66"/>
      <c r="R344" s="66"/>
      <c r="S344" s="66"/>
      <c r="T344" s="67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T344" s="19" t="s">
        <v>139</v>
      </c>
      <c r="AU344" s="19" t="s">
        <v>78</v>
      </c>
    </row>
    <row r="345" spans="1:65" s="2" customFormat="1" ht="16.5" customHeight="1">
      <c r="A345" s="36"/>
      <c r="B345" s="37"/>
      <c r="C345" s="175" t="s">
        <v>526</v>
      </c>
      <c r="D345" s="175" t="s">
        <v>132</v>
      </c>
      <c r="E345" s="176" t="s">
        <v>527</v>
      </c>
      <c r="F345" s="177" t="s">
        <v>528</v>
      </c>
      <c r="G345" s="178" t="s">
        <v>154</v>
      </c>
      <c r="H345" s="179">
        <v>0.2</v>
      </c>
      <c r="I345" s="180"/>
      <c r="J345" s="179">
        <f>ROUND(I345*H345,2)</f>
        <v>0</v>
      </c>
      <c r="K345" s="177" t="s">
        <v>18</v>
      </c>
      <c r="L345" s="41"/>
      <c r="M345" s="181" t="s">
        <v>18</v>
      </c>
      <c r="N345" s="182" t="s">
        <v>39</v>
      </c>
      <c r="O345" s="66"/>
      <c r="P345" s="183">
        <f>O345*H345</f>
        <v>0</v>
      </c>
      <c r="Q345" s="183">
        <v>0</v>
      </c>
      <c r="R345" s="183">
        <f>Q345*H345</f>
        <v>0</v>
      </c>
      <c r="S345" s="183">
        <v>0</v>
      </c>
      <c r="T345" s="184">
        <f>S345*H345</f>
        <v>0</v>
      </c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R345" s="185" t="s">
        <v>253</v>
      </c>
      <c r="AT345" s="185" t="s">
        <v>132</v>
      </c>
      <c r="AU345" s="185" t="s">
        <v>78</v>
      </c>
      <c r="AY345" s="19" t="s">
        <v>129</v>
      </c>
      <c r="BE345" s="186">
        <f>IF(N345="základní",J345,0)</f>
        <v>0</v>
      </c>
      <c r="BF345" s="186">
        <f>IF(N345="snížená",J345,0)</f>
        <v>0</v>
      </c>
      <c r="BG345" s="186">
        <f>IF(N345="zákl. přenesená",J345,0)</f>
        <v>0</v>
      </c>
      <c r="BH345" s="186">
        <f>IF(N345="sníž. přenesená",J345,0)</f>
        <v>0</v>
      </c>
      <c r="BI345" s="186">
        <f>IF(N345="nulová",J345,0)</f>
        <v>0</v>
      </c>
      <c r="BJ345" s="19" t="s">
        <v>76</v>
      </c>
      <c r="BK345" s="186">
        <f>ROUND(I345*H345,2)</f>
        <v>0</v>
      </c>
      <c r="BL345" s="19" t="s">
        <v>253</v>
      </c>
      <c r="BM345" s="185" t="s">
        <v>529</v>
      </c>
    </row>
    <row r="346" spans="1:65" s="2" customFormat="1" ht="10.199999999999999">
      <c r="A346" s="36"/>
      <c r="B346" s="37"/>
      <c r="C346" s="38"/>
      <c r="D346" s="187" t="s">
        <v>139</v>
      </c>
      <c r="E346" s="38"/>
      <c r="F346" s="188" t="s">
        <v>528</v>
      </c>
      <c r="G346" s="38"/>
      <c r="H346" s="38"/>
      <c r="I346" s="189"/>
      <c r="J346" s="38"/>
      <c r="K346" s="38"/>
      <c r="L346" s="41"/>
      <c r="M346" s="190"/>
      <c r="N346" s="191"/>
      <c r="O346" s="66"/>
      <c r="P346" s="66"/>
      <c r="Q346" s="66"/>
      <c r="R346" s="66"/>
      <c r="S346" s="66"/>
      <c r="T346" s="67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T346" s="19" t="s">
        <v>139</v>
      </c>
      <c r="AU346" s="19" t="s">
        <v>78</v>
      </c>
    </row>
    <row r="347" spans="1:65" s="2" customFormat="1" ht="16.5" customHeight="1">
      <c r="A347" s="36"/>
      <c r="B347" s="37"/>
      <c r="C347" s="175" t="s">
        <v>530</v>
      </c>
      <c r="D347" s="175" t="s">
        <v>132</v>
      </c>
      <c r="E347" s="176" t="s">
        <v>531</v>
      </c>
      <c r="F347" s="177" t="s">
        <v>532</v>
      </c>
      <c r="G347" s="178" t="s">
        <v>182</v>
      </c>
      <c r="H347" s="179">
        <v>110</v>
      </c>
      <c r="I347" s="180"/>
      <c r="J347" s="179">
        <f>ROUND(I347*H347,2)</f>
        <v>0</v>
      </c>
      <c r="K347" s="177" t="s">
        <v>18</v>
      </c>
      <c r="L347" s="41"/>
      <c r="M347" s="181" t="s">
        <v>18</v>
      </c>
      <c r="N347" s="182" t="s">
        <v>39</v>
      </c>
      <c r="O347" s="66"/>
      <c r="P347" s="183">
        <f>O347*H347</f>
        <v>0</v>
      </c>
      <c r="Q347" s="183">
        <v>0</v>
      </c>
      <c r="R347" s="183">
        <f>Q347*H347</f>
        <v>0</v>
      </c>
      <c r="S347" s="183">
        <v>0</v>
      </c>
      <c r="T347" s="184">
        <f>S347*H347</f>
        <v>0</v>
      </c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R347" s="185" t="s">
        <v>253</v>
      </c>
      <c r="AT347" s="185" t="s">
        <v>132</v>
      </c>
      <c r="AU347" s="185" t="s">
        <v>78</v>
      </c>
      <c r="AY347" s="19" t="s">
        <v>129</v>
      </c>
      <c r="BE347" s="186">
        <f>IF(N347="základní",J347,0)</f>
        <v>0</v>
      </c>
      <c r="BF347" s="186">
        <f>IF(N347="snížená",J347,0)</f>
        <v>0</v>
      </c>
      <c r="BG347" s="186">
        <f>IF(N347="zákl. přenesená",J347,0)</f>
        <v>0</v>
      </c>
      <c r="BH347" s="186">
        <f>IF(N347="sníž. přenesená",J347,0)</f>
        <v>0</v>
      </c>
      <c r="BI347" s="186">
        <f>IF(N347="nulová",J347,0)</f>
        <v>0</v>
      </c>
      <c r="BJ347" s="19" t="s">
        <v>76</v>
      </c>
      <c r="BK347" s="186">
        <f>ROUND(I347*H347,2)</f>
        <v>0</v>
      </c>
      <c r="BL347" s="19" t="s">
        <v>253</v>
      </c>
      <c r="BM347" s="185" t="s">
        <v>533</v>
      </c>
    </row>
    <row r="348" spans="1:65" s="2" customFormat="1" ht="10.199999999999999">
      <c r="A348" s="36"/>
      <c r="B348" s="37"/>
      <c r="C348" s="38"/>
      <c r="D348" s="187" t="s">
        <v>139</v>
      </c>
      <c r="E348" s="38"/>
      <c r="F348" s="188" t="s">
        <v>532</v>
      </c>
      <c r="G348" s="38"/>
      <c r="H348" s="38"/>
      <c r="I348" s="189"/>
      <c r="J348" s="38"/>
      <c r="K348" s="38"/>
      <c r="L348" s="41"/>
      <c r="M348" s="190"/>
      <c r="N348" s="191"/>
      <c r="O348" s="66"/>
      <c r="P348" s="66"/>
      <c r="Q348" s="66"/>
      <c r="R348" s="66"/>
      <c r="S348" s="66"/>
      <c r="T348" s="67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T348" s="19" t="s">
        <v>139</v>
      </c>
      <c r="AU348" s="19" t="s">
        <v>78</v>
      </c>
    </row>
    <row r="349" spans="1:65" s="2" customFormat="1" ht="16.5" customHeight="1">
      <c r="A349" s="36"/>
      <c r="B349" s="37"/>
      <c r="C349" s="175" t="s">
        <v>534</v>
      </c>
      <c r="D349" s="175" t="s">
        <v>132</v>
      </c>
      <c r="E349" s="176" t="s">
        <v>535</v>
      </c>
      <c r="F349" s="177" t="s">
        <v>536</v>
      </c>
      <c r="G349" s="178" t="s">
        <v>135</v>
      </c>
      <c r="H349" s="179">
        <v>4</v>
      </c>
      <c r="I349" s="180"/>
      <c r="J349" s="179">
        <f>ROUND(I349*H349,2)</f>
        <v>0</v>
      </c>
      <c r="K349" s="177" t="s">
        <v>18</v>
      </c>
      <c r="L349" s="41"/>
      <c r="M349" s="181" t="s">
        <v>18</v>
      </c>
      <c r="N349" s="182" t="s">
        <v>39</v>
      </c>
      <c r="O349" s="66"/>
      <c r="P349" s="183">
        <f>O349*H349</f>
        <v>0</v>
      </c>
      <c r="Q349" s="183">
        <v>0</v>
      </c>
      <c r="R349" s="183">
        <f>Q349*H349</f>
        <v>0</v>
      </c>
      <c r="S349" s="183">
        <v>0</v>
      </c>
      <c r="T349" s="184">
        <f>S349*H349</f>
        <v>0</v>
      </c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R349" s="185" t="s">
        <v>253</v>
      </c>
      <c r="AT349" s="185" t="s">
        <v>132</v>
      </c>
      <c r="AU349" s="185" t="s">
        <v>78</v>
      </c>
      <c r="AY349" s="19" t="s">
        <v>129</v>
      </c>
      <c r="BE349" s="186">
        <f>IF(N349="základní",J349,0)</f>
        <v>0</v>
      </c>
      <c r="BF349" s="186">
        <f>IF(N349="snížená",J349,0)</f>
        <v>0</v>
      </c>
      <c r="BG349" s="186">
        <f>IF(N349="zákl. přenesená",J349,0)</f>
        <v>0</v>
      </c>
      <c r="BH349" s="186">
        <f>IF(N349="sníž. přenesená",J349,0)</f>
        <v>0</v>
      </c>
      <c r="BI349" s="186">
        <f>IF(N349="nulová",J349,0)</f>
        <v>0</v>
      </c>
      <c r="BJ349" s="19" t="s">
        <v>76</v>
      </c>
      <c r="BK349" s="186">
        <f>ROUND(I349*H349,2)</f>
        <v>0</v>
      </c>
      <c r="BL349" s="19" t="s">
        <v>253</v>
      </c>
      <c r="BM349" s="185" t="s">
        <v>537</v>
      </c>
    </row>
    <row r="350" spans="1:65" s="2" customFormat="1" ht="10.199999999999999">
      <c r="A350" s="36"/>
      <c r="B350" s="37"/>
      <c r="C350" s="38"/>
      <c r="D350" s="187" t="s">
        <v>139</v>
      </c>
      <c r="E350" s="38"/>
      <c r="F350" s="188" t="s">
        <v>536</v>
      </c>
      <c r="G350" s="38"/>
      <c r="H350" s="38"/>
      <c r="I350" s="189"/>
      <c r="J350" s="38"/>
      <c r="K350" s="38"/>
      <c r="L350" s="41"/>
      <c r="M350" s="190"/>
      <c r="N350" s="191"/>
      <c r="O350" s="66"/>
      <c r="P350" s="66"/>
      <c r="Q350" s="66"/>
      <c r="R350" s="66"/>
      <c r="S350" s="66"/>
      <c r="T350" s="67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T350" s="19" t="s">
        <v>139</v>
      </c>
      <c r="AU350" s="19" t="s">
        <v>78</v>
      </c>
    </row>
    <row r="351" spans="1:65" s="2" customFormat="1" ht="16.5" customHeight="1">
      <c r="A351" s="36"/>
      <c r="B351" s="37"/>
      <c r="C351" s="175" t="s">
        <v>538</v>
      </c>
      <c r="D351" s="175" t="s">
        <v>132</v>
      </c>
      <c r="E351" s="176" t="s">
        <v>539</v>
      </c>
      <c r="F351" s="177" t="s">
        <v>540</v>
      </c>
      <c r="G351" s="178" t="s">
        <v>182</v>
      </c>
      <c r="H351" s="179">
        <v>37</v>
      </c>
      <c r="I351" s="180"/>
      <c r="J351" s="179">
        <f>ROUND(I351*H351,2)</f>
        <v>0</v>
      </c>
      <c r="K351" s="177" t="s">
        <v>18</v>
      </c>
      <c r="L351" s="41"/>
      <c r="M351" s="181" t="s">
        <v>18</v>
      </c>
      <c r="N351" s="182" t="s">
        <v>39</v>
      </c>
      <c r="O351" s="66"/>
      <c r="P351" s="183">
        <f>O351*H351</f>
        <v>0</v>
      </c>
      <c r="Q351" s="183">
        <v>0</v>
      </c>
      <c r="R351" s="183">
        <f>Q351*H351</f>
        <v>0</v>
      </c>
      <c r="S351" s="183">
        <v>0</v>
      </c>
      <c r="T351" s="184">
        <f>S351*H351</f>
        <v>0</v>
      </c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R351" s="185" t="s">
        <v>253</v>
      </c>
      <c r="AT351" s="185" t="s">
        <v>132</v>
      </c>
      <c r="AU351" s="185" t="s">
        <v>78</v>
      </c>
      <c r="AY351" s="19" t="s">
        <v>129</v>
      </c>
      <c r="BE351" s="186">
        <f>IF(N351="základní",J351,0)</f>
        <v>0</v>
      </c>
      <c r="BF351" s="186">
        <f>IF(N351="snížená",J351,0)</f>
        <v>0</v>
      </c>
      <c r="BG351" s="186">
        <f>IF(N351="zákl. přenesená",J351,0)</f>
        <v>0</v>
      </c>
      <c r="BH351" s="186">
        <f>IF(N351="sníž. přenesená",J351,0)</f>
        <v>0</v>
      </c>
      <c r="BI351" s="186">
        <f>IF(N351="nulová",J351,0)</f>
        <v>0</v>
      </c>
      <c r="BJ351" s="19" t="s">
        <v>76</v>
      </c>
      <c r="BK351" s="186">
        <f>ROUND(I351*H351,2)</f>
        <v>0</v>
      </c>
      <c r="BL351" s="19" t="s">
        <v>253</v>
      </c>
      <c r="BM351" s="185" t="s">
        <v>541</v>
      </c>
    </row>
    <row r="352" spans="1:65" s="2" customFormat="1" ht="10.199999999999999">
      <c r="A352" s="36"/>
      <c r="B352" s="37"/>
      <c r="C352" s="38"/>
      <c r="D352" s="187" t="s">
        <v>139</v>
      </c>
      <c r="E352" s="38"/>
      <c r="F352" s="188" t="s">
        <v>540</v>
      </c>
      <c r="G352" s="38"/>
      <c r="H352" s="38"/>
      <c r="I352" s="189"/>
      <c r="J352" s="38"/>
      <c r="K352" s="38"/>
      <c r="L352" s="41"/>
      <c r="M352" s="190"/>
      <c r="N352" s="191"/>
      <c r="O352" s="66"/>
      <c r="P352" s="66"/>
      <c r="Q352" s="66"/>
      <c r="R352" s="66"/>
      <c r="S352" s="66"/>
      <c r="T352" s="67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T352" s="19" t="s">
        <v>139</v>
      </c>
      <c r="AU352" s="19" t="s">
        <v>78</v>
      </c>
    </row>
    <row r="353" spans="1:65" s="2" customFormat="1" ht="16.5" customHeight="1">
      <c r="A353" s="36"/>
      <c r="B353" s="37"/>
      <c r="C353" s="175" t="s">
        <v>542</v>
      </c>
      <c r="D353" s="175" t="s">
        <v>132</v>
      </c>
      <c r="E353" s="176" t="s">
        <v>543</v>
      </c>
      <c r="F353" s="177" t="s">
        <v>544</v>
      </c>
      <c r="G353" s="178" t="s">
        <v>182</v>
      </c>
      <c r="H353" s="179">
        <v>50</v>
      </c>
      <c r="I353" s="180"/>
      <c r="J353" s="179">
        <f>ROUND(I353*H353,2)</f>
        <v>0</v>
      </c>
      <c r="K353" s="177" t="s">
        <v>18</v>
      </c>
      <c r="L353" s="41"/>
      <c r="M353" s="181" t="s">
        <v>18</v>
      </c>
      <c r="N353" s="182" t="s">
        <v>39</v>
      </c>
      <c r="O353" s="66"/>
      <c r="P353" s="183">
        <f>O353*H353</f>
        <v>0</v>
      </c>
      <c r="Q353" s="183">
        <v>0</v>
      </c>
      <c r="R353" s="183">
        <f>Q353*H353</f>
        <v>0</v>
      </c>
      <c r="S353" s="183">
        <v>0</v>
      </c>
      <c r="T353" s="184">
        <f>S353*H353</f>
        <v>0</v>
      </c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R353" s="185" t="s">
        <v>253</v>
      </c>
      <c r="AT353" s="185" t="s">
        <v>132</v>
      </c>
      <c r="AU353" s="185" t="s">
        <v>78</v>
      </c>
      <c r="AY353" s="19" t="s">
        <v>129</v>
      </c>
      <c r="BE353" s="186">
        <f>IF(N353="základní",J353,0)</f>
        <v>0</v>
      </c>
      <c r="BF353" s="186">
        <f>IF(N353="snížená",J353,0)</f>
        <v>0</v>
      </c>
      <c r="BG353" s="186">
        <f>IF(N353="zákl. přenesená",J353,0)</f>
        <v>0</v>
      </c>
      <c r="BH353" s="186">
        <f>IF(N353="sníž. přenesená",J353,0)</f>
        <v>0</v>
      </c>
      <c r="BI353" s="186">
        <f>IF(N353="nulová",J353,0)</f>
        <v>0</v>
      </c>
      <c r="BJ353" s="19" t="s">
        <v>76</v>
      </c>
      <c r="BK353" s="186">
        <f>ROUND(I353*H353,2)</f>
        <v>0</v>
      </c>
      <c r="BL353" s="19" t="s">
        <v>253</v>
      </c>
      <c r="BM353" s="185" t="s">
        <v>545</v>
      </c>
    </row>
    <row r="354" spans="1:65" s="2" customFormat="1" ht="10.199999999999999">
      <c r="A354" s="36"/>
      <c r="B354" s="37"/>
      <c r="C354" s="38"/>
      <c r="D354" s="187" t="s">
        <v>139</v>
      </c>
      <c r="E354" s="38"/>
      <c r="F354" s="188" t="s">
        <v>544</v>
      </c>
      <c r="G354" s="38"/>
      <c r="H354" s="38"/>
      <c r="I354" s="189"/>
      <c r="J354" s="38"/>
      <c r="K354" s="38"/>
      <c r="L354" s="41"/>
      <c r="M354" s="190"/>
      <c r="N354" s="191"/>
      <c r="O354" s="66"/>
      <c r="P354" s="66"/>
      <c r="Q354" s="66"/>
      <c r="R354" s="66"/>
      <c r="S354" s="66"/>
      <c r="T354" s="67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T354" s="19" t="s">
        <v>139</v>
      </c>
      <c r="AU354" s="19" t="s">
        <v>78</v>
      </c>
    </row>
    <row r="355" spans="1:65" s="2" customFormat="1" ht="16.5" customHeight="1">
      <c r="A355" s="36"/>
      <c r="B355" s="37"/>
      <c r="C355" s="175" t="s">
        <v>546</v>
      </c>
      <c r="D355" s="175" t="s">
        <v>132</v>
      </c>
      <c r="E355" s="176" t="s">
        <v>547</v>
      </c>
      <c r="F355" s="177" t="s">
        <v>548</v>
      </c>
      <c r="G355" s="178" t="s">
        <v>182</v>
      </c>
      <c r="H355" s="179">
        <v>22</v>
      </c>
      <c r="I355" s="180"/>
      <c r="J355" s="179">
        <f>ROUND(I355*H355,2)</f>
        <v>0</v>
      </c>
      <c r="K355" s="177" t="s">
        <v>18</v>
      </c>
      <c r="L355" s="41"/>
      <c r="M355" s="181" t="s">
        <v>18</v>
      </c>
      <c r="N355" s="182" t="s">
        <v>39</v>
      </c>
      <c r="O355" s="66"/>
      <c r="P355" s="183">
        <f>O355*H355</f>
        <v>0</v>
      </c>
      <c r="Q355" s="183">
        <v>0</v>
      </c>
      <c r="R355" s="183">
        <f>Q355*H355</f>
        <v>0</v>
      </c>
      <c r="S355" s="183">
        <v>0</v>
      </c>
      <c r="T355" s="184">
        <f>S355*H355</f>
        <v>0</v>
      </c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R355" s="185" t="s">
        <v>253</v>
      </c>
      <c r="AT355" s="185" t="s">
        <v>132</v>
      </c>
      <c r="AU355" s="185" t="s">
        <v>78</v>
      </c>
      <c r="AY355" s="19" t="s">
        <v>129</v>
      </c>
      <c r="BE355" s="186">
        <f>IF(N355="základní",J355,0)</f>
        <v>0</v>
      </c>
      <c r="BF355" s="186">
        <f>IF(N355="snížená",J355,0)</f>
        <v>0</v>
      </c>
      <c r="BG355" s="186">
        <f>IF(N355="zákl. přenesená",J355,0)</f>
        <v>0</v>
      </c>
      <c r="BH355" s="186">
        <f>IF(N355="sníž. přenesená",J355,0)</f>
        <v>0</v>
      </c>
      <c r="BI355" s="186">
        <f>IF(N355="nulová",J355,0)</f>
        <v>0</v>
      </c>
      <c r="BJ355" s="19" t="s">
        <v>76</v>
      </c>
      <c r="BK355" s="186">
        <f>ROUND(I355*H355,2)</f>
        <v>0</v>
      </c>
      <c r="BL355" s="19" t="s">
        <v>253</v>
      </c>
      <c r="BM355" s="185" t="s">
        <v>549</v>
      </c>
    </row>
    <row r="356" spans="1:65" s="2" customFormat="1" ht="10.199999999999999">
      <c r="A356" s="36"/>
      <c r="B356" s="37"/>
      <c r="C356" s="38"/>
      <c r="D356" s="187" t="s">
        <v>139</v>
      </c>
      <c r="E356" s="38"/>
      <c r="F356" s="188" t="s">
        <v>548</v>
      </c>
      <c r="G356" s="38"/>
      <c r="H356" s="38"/>
      <c r="I356" s="189"/>
      <c r="J356" s="38"/>
      <c r="K356" s="38"/>
      <c r="L356" s="41"/>
      <c r="M356" s="190"/>
      <c r="N356" s="191"/>
      <c r="O356" s="66"/>
      <c r="P356" s="66"/>
      <c r="Q356" s="66"/>
      <c r="R356" s="66"/>
      <c r="S356" s="66"/>
      <c r="T356" s="67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T356" s="19" t="s">
        <v>139</v>
      </c>
      <c r="AU356" s="19" t="s">
        <v>78</v>
      </c>
    </row>
    <row r="357" spans="1:65" s="2" customFormat="1" ht="16.5" customHeight="1">
      <c r="A357" s="36"/>
      <c r="B357" s="37"/>
      <c r="C357" s="175" t="s">
        <v>550</v>
      </c>
      <c r="D357" s="175" t="s">
        <v>132</v>
      </c>
      <c r="E357" s="176" t="s">
        <v>551</v>
      </c>
      <c r="F357" s="177" t="s">
        <v>552</v>
      </c>
      <c r="G357" s="178" t="s">
        <v>135</v>
      </c>
      <c r="H357" s="179">
        <v>4</v>
      </c>
      <c r="I357" s="180"/>
      <c r="J357" s="179">
        <f>ROUND(I357*H357,2)</f>
        <v>0</v>
      </c>
      <c r="K357" s="177" t="s">
        <v>18</v>
      </c>
      <c r="L357" s="41"/>
      <c r="M357" s="181" t="s">
        <v>18</v>
      </c>
      <c r="N357" s="182" t="s">
        <v>39</v>
      </c>
      <c r="O357" s="66"/>
      <c r="P357" s="183">
        <f>O357*H357</f>
        <v>0</v>
      </c>
      <c r="Q357" s="183">
        <v>0</v>
      </c>
      <c r="R357" s="183">
        <f>Q357*H357</f>
        <v>0</v>
      </c>
      <c r="S357" s="183">
        <v>0</v>
      </c>
      <c r="T357" s="184">
        <f>S357*H357</f>
        <v>0</v>
      </c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R357" s="185" t="s">
        <v>253</v>
      </c>
      <c r="AT357" s="185" t="s">
        <v>132</v>
      </c>
      <c r="AU357" s="185" t="s">
        <v>78</v>
      </c>
      <c r="AY357" s="19" t="s">
        <v>129</v>
      </c>
      <c r="BE357" s="186">
        <f>IF(N357="základní",J357,0)</f>
        <v>0</v>
      </c>
      <c r="BF357" s="186">
        <f>IF(N357="snížená",J357,0)</f>
        <v>0</v>
      </c>
      <c r="BG357" s="186">
        <f>IF(N357="zákl. přenesená",J357,0)</f>
        <v>0</v>
      </c>
      <c r="BH357" s="186">
        <f>IF(N357="sníž. přenesená",J357,0)</f>
        <v>0</v>
      </c>
      <c r="BI357" s="186">
        <f>IF(N357="nulová",J357,0)</f>
        <v>0</v>
      </c>
      <c r="BJ357" s="19" t="s">
        <v>76</v>
      </c>
      <c r="BK357" s="186">
        <f>ROUND(I357*H357,2)</f>
        <v>0</v>
      </c>
      <c r="BL357" s="19" t="s">
        <v>253</v>
      </c>
      <c r="BM357" s="185" t="s">
        <v>553</v>
      </c>
    </row>
    <row r="358" spans="1:65" s="2" customFormat="1" ht="10.199999999999999">
      <c r="A358" s="36"/>
      <c r="B358" s="37"/>
      <c r="C358" s="38"/>
      <c r="D358" s="187" t="s">
        <v>139</v>
      </c>
      <c r="E358" s="38"/>
      <c r="F358" s="188" t="s">
        <v>552</v>
      </c>
      <c r="G358" s="38"/>
      <c r="H358" s="38"/>
      <c r="I358" s="189"/>
      <c r="J358" s="38"/>
      <c r="K358" s="38"/>
      <c r="L358" s="41"/>
      <c r="M358" s="190"/>
      <c r="N358" s="191"/>
      <c r="O358" s="66"/>
      <c r="P358" s="66"/>
      <c r="Q358" s="66"/>
      <c r="R358" s="66"/>
      <c r="S358" s="66"/>
      <c r="T358" s="67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T358" s="19" t="s">
        <v>139</v>
      </c>
      <c r="AU358" s="19" t="s">
        <v>78</v>
      </c>
    </row>
    <row r="359" spans="1:65" s="2" customFormat="1" ht="16.5" customHeight="1">
      <c r="A359" s="36"/>
      <c r="B359" s="37"/>
      <c r="C359" s="175" t="s">
        <v>554</v>
      </c>
      <c r="D359" s="175" t="s">
        <v>132</v>
      </c>
      <c r="E359" s="176" t="s">
        <v>555</v>
      </c>
      <c r="F359" s="177" t="s">
        <v>556</v>
      </c>
      <c r="G359" s="178" t="s">
        <v>182</v>
      </c>
      <c r="H359" s="179">
        <v>37</v>
      </c>
      <c r="I359" s="180"/>
      <c r="J359" s="179">
        <f>ROUND(I359*H359,2)</f>
        <v>0</v>
      </c>
      <c r="K359" s="177" t="s">
        <v>18</v>
      </c>
      <c r="L359" s="41"/>
      <c r="M359" s="181" t="s">
        <v>18</v>
      </c>
      <c r="N359" s="182" t="s">
        <v>39</v>
      </c>
      <c r="O359" s="66"/>
      <c r="P359" s="183">
        <f>O359*H359</f>
        <v>0</v>
      </c>
      <c r="Q359" s="183">
        <v>0</v>
      </c>
      <c r="R359" s="183">
        <f>Q359*H359</f>
        <v>0</v>
      </c>
      <c r="S359" s="183">
        <v>0</v>
      </c>
      <c r="T359" s="184">
        <f>S359*H359</f>
        <v>0</v>
      </c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R359" s="185" t="s">
        <v>253</v>
      </c>
      <c r="AT359" s="185" t="s">
        <v>132</v>
      </c>
      <c r="AU359" s="185" t="s">
        <v>78</v>
      </c>
      <c r="AY359" s="19" t="s">
        <v>129</v>
      </c>
      <c r="BE359" s="186">
        <f>IF(N359="základní",J359,0)</f>
        <v>0</v>
      </c>
      <c r="BF359" s="186">
        <f>IF(N359="snížená",J359,0)</f>
        <v>0</v>
      </c>
      <c r="BG359" s="186">
        <f>IF(N359="zákl. přenesená",J359,0)</f>
        <v>0</v>
      </c>
      <c r="BH359" s="186">
        <f>IF(N359="sníž. přenesená",J359,0)</f>
        <v>0</v>
      </c>
      <c r="BI359" s="186">
        <f>IF(N359="nulová",J359,0)</f>
        <v>0</v>
      </c>
      <c r="BJ359" s="19" t="s">
        <v>76</v>
      </c>
      <c r="BK359" s="186">
        <f>ROUND(I359*H359,2)</f>
        <v>0</v>
      </c>
      <c r="BL359" s="19" t="s">
        <v>253</v>
      </c>
      <c r="BM359" s="185" t="s">
        <v>557</v>
      </c>
    </row>
    <row r="360" spans="1:65" s="2" customFormat="1" ht="10.199999999999999">
      <c r="A360" s="36"/>
      <c r="B360" s="37"/>
      <c r="C360" s="38"/>
      <c r="D360" s="187" t="s">
        <v>139</v>
      </c>
      <c r="E360" s="38"/>
      <c r="F360" s="188" t="s">
        <v>556</v>
      </c>
      <c r="G360" s="38"/>
      <c r="H360" s="38"/>
      <c r="I360" s="189"/>
      <c r="J360" s="38"/>
      <c r="K360" s="38"/>
      <c r="L360" s="41"/>
      <c r="M360" s="190"/>
      <c r="N360" s="191"/>
      <c r="O360" s="66"/>
      <c r="P360" s="66"/>
      <c r="Q360" s="66"/>
      <c r="R360" s="66"/>
      <c r="S360" s="66"/>
      <c r="T360" s="67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T360" s="19" t="s">
        <v>139</v>
      </c>
      <c r="AU360" s="19" t="s">
        <v>78</v>
      </c>
    </row>
    <row r="361" spans="1:65" s="2" customFormat="1" ht="16.5" customHeight="1">
      <c r="A361" s="36"/>
      <c r="B361" s="37"/>
      <c r="C361" s="175" t="s">
        <v>558</v>
      </c>
      <c r="D361" s="175" t="s">
        <v>132</v>
      </c>
      <c r="E361" s="176" t="s">
        <v>559</v>
      </c>
      <c r="F361" s="177" t="s">
        <v>560</v>
      </c>
      <c r="G361" s="178" t="s">
        <v>182</v>
      </c>
      <c r="H361" s="179">
        <v>50</v>
      </c>
      <c r="I361" s="180"/>
      <c r="J361" s="179">
        <f>ROUND(I361*H361,2)</f>
        <v>0</v>
      </c>
      <c r="K361" s="177" t="s">
        <v>18</v>
      </c>
      <c r="L361" s="41"/>
      <c r="M361" s="181" t="s">
        <v>18</v>
      </c>
      <c r="N361" s="182" t="s">
        <v>39</v>
      </c>
      <c r="O361" s="66"/>
      <c r="P361" s="183">
        <f>O361*H361</f>
        <v>0</v>
      </c>
      <c r="Q361" s="183">
        <v>0</v>
      </c>
      <c r="R361" s="183">
        <f>Q361*H361</f>
        <v>0</v>
      </c>
      <c r="S361" s="183">
        <v>0</v>
      </c>
      <c r="T361" s="184">
        <f>S361*H361</f>
        <v>0</v>
      </c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R361" s="185" t="s">
        <v>253</v>
      </c>
      <c r="AT361" s="185" t="s">
        <v>132</v>
      </c>
      <c r="AU361" s="185" t="s">
        <v>78</v>
      </c>
      <c r="AY361" s="19" t="s">
        <v>129</v>
      </c>
      <c r="BE361" s="186">
        <f>IF(N361="základní",J361,0)</f>
        <v>0</v>
      </c>
      <c r="BF361" s="186">
        <f>IF(N361="snížená",J361,0)</f>
        <v>0</v>
      </c>
      <c r="BG361" s="186">
        <f>IF(N361="zákl. přenesená",J361,0)</f>
        <v>0</v>
      </c>
      <c r="BH361" s="186">
        <f>IF(N361="sníž. přenesená",J361,0)</f>
        <v>0</v>
      </c>
      <c r="BI361" s="186">
        <f>IF(N361="nulová",J361,0)</f>
        <v>0</v>
      </c>
      <c r="BJ361" s="19" t="s">
        <v>76</v>
      </c>
      <c r="BK361" s="186">
        <f>ROUND(I361*H361,2)</f>
        <v>0</v>
      </c>
      <c r="BL361" s="19" t="s">
        <v>253</v>
      </c>
      <c r="BM361" s="185" t="s">
        <v>561</v>
      </c>
    </row>
    <row r="362" spans="1:65" s="2" customFormat="1" ht="10.199999999999999">
      <c r="A362" s="36"/>
      <c r="B362" s="37"/>
      <c r="C362" s="38"/>
      <c r="D362" s="187" t="s">
        <v>139</v>
      </c>
      <c r="E362" s="38"/>
      <c r="F362" s="188" t="s">
        <v>560</v>
      </c>
      <c r="G362" s="38"/>
      <c r="H362" s="38"/>
      <c r="I362" s="189"/>
      <c r="J362" s="38"/>
      <c r="K362" s="38"/>
      <c r="L362" s="41"/>
      <c r="M362" s="190"/>
      <c r="N362" s="191"/>
      <c r="O362" s="66"/>
      <c r="P362" s="66"/>
      <c r="Q362" s="66"/>
      <c r="R362" s="66"/>
      <c r="S362" s="66"/>
      <c r="T362" s="67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T362" s="19" t="s">
        <v>139</v>
      </c>
      <c r="AU362" s="19" t="s">
        <v>78</v>
      </c>
    </row>
    <row r="363" spans="1:65" s="2" customFormat="1" ht="16.5" customHeight="1">
      <c r="A363" s="36"/>
      <c r="B363" s="37"/>
      <c r="C363" s="175" t="s">
        <v>562</v>
      </c>
      <c r="D363" s="175" t="s">
        <v>132</v>
      </c>
      <c r="E363" s="176" t="s">
        <v>563</v>
      </c>
      <c r="F363" s="177" t="s">
        <v>564</v>
      </c>
      <c r="G363" s="178" t="s">
        <v>182</v>
      </c>
      <c r="H363" s="179">
        <v>22</v>
      </c>
      <c r="I363" s="180"/>
      <c r="J363" s="179">
        <f>ROUND(I363*H363,2)</f>
        <v>0</v>
      </c>
      <c r="K363" s="177" t="s">
        <v>18</v>
      </c>
      <c r="L363" s="41"/>
      <c r="M363" s="181" t="s">
        <v>18</v>
      </c>
      <c r="N363" s="182" t="s">
        <v>39</v>
      </c>
      <c r="O363" s="66"/>
      <c r="P363" s="183">
        <f>O363*H363</f>
        <v>0</v>
      </c>
      <c r="Q363" s="183">
        <v>0</v>
      </c>
      <c r="R363" s="183">
        <f>Q363*H363</f>
        <v>0</v>
      </c>
      <c r="S363" s="183">
        <v>0</v>
      </c>
      <c r="T363" s="184">
        <f>S363*H363</f>
        <v>0</v>
      </c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R363" s="185" t="s">
        <v>253</v>
      </c>
      <c r="AT363" s="185" t="s">
        <v>132</v>
      </c>
      <c r="AU363" s="185" t="s">
        <v>78</v>
      </c>
      <c r="AY363" s="19" t="s">
        <v>129</v>
      </c>
      <c r="BE363" s="186">
        <f>IF(N363="základní",J363,0)</f>
        <v>0</v>
      </c>
      <c r="BF363" s="186">
        <f>IF(N363="snížená",J363,0)</f>
        <v>0</v>
      </c>
      <c r="BG363" s="186">
        <f>IF(N363="zákl. přenesená",J363,0)</f>
        <v>0</v>
      </c>
      <c r="BH363" s="186">
        <f>IF(N363="sníž. přenesená",J363,0)</f>
        <v>0</v>
      </c>
      <c r="BI363" s="186">
        <f>IF(N363="nulová",J363,0)</f>
        <v>0</v>
      </c>
      <c r="BJ363" s="19" t="s">
        <v>76</v>
      </c>
      <c r="BK363" s="186">
        <f>ROUND(I363*H363,2)</f>
        <v>0</v>
      </c>
      <c r="BL363" s="19" t="s">
        <v>253</v>
      </c>
      <c r="BM363" s="185" t="s">
        <v>565</v>
      </c>
    </row>
    <row r="364" spans="1:65" s="2" customFormat="1" ht="10.199999999999999">
      <c r="A364" s="36"/>
      <c r="B364" s="37"/>
      <c r="C364" s="38"/>
      <c r="D364" s="187" t="s">
        <v>139</v>
      </c>
      <c r="E364" s="38"/>
      <c r="F364" s="188" t="s">
        <v>564</v>
      </c>
      <c r="G364" s="38"/>
      <c r="H364" s="38"/>
      <c r="I364" s="189"/>
      <c r="J364" s="38"/>
      <c r="K364" s="38"/>
      <c r="L364" s="41"/>
      <c r="M364" s="190"/>
      <c r="N364" s="191"/>
      <c r="O364" s="66"/>
      <c r="P364" s="66"/>
      <c r="Q364" s="66"/>
      <c r="R364" s="66"/>
      <c r="S364" s="66"/>
      <c r="T364" s="67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T364" s="19" t="s">
        <v>139</v>
      </c>
      <c r="AU364" s="19" t="s">
        <v>78</v>
      </c>
    </row>
    <row r="365" spans="1:65" s="2" customFormat="1" ht="16.5" customHeight="1">
      <c r="A365" s="36"/>
      <c r="B365" s="37"/>
      <c r="C365" s="175" t="s">
        <v>566</v>
      </c>
      <c r="D365" s="175" t="s">
        <v>132</v>
      </c>
      <c r="E365" s="176" t="s">
        <v>567</v>
      </c>
      <c r="F365" s="177" t="s">
        <v>568</v>
      </c>
      <c r="G365" s="178" t="s">
        <v>135</v>
      </c>
      <c r="H365" s="179">
        <v>4</v>
      </c>
      <c r="I365" s="180"/>
      <c r="J365" s="179">
        <f>ROUND(I365*H365,2)</f>
        <v>0</v>
      </c>
      <c r="K365" s="177" t="s">
        <v>18</v>
      </c>
      <c r="L365" s="41"/>
      <c r="M365" s="181" t="s">
        <v>18</v>
      </c>
      <c r="N365" s="182" t="s">
        <v>39</v>
      </c>
      <c r="O365" s="66"/>
      <c r="P365" s="183">
        <f>O365*H365</f>
        <v>0</v>
      </c>
      <c r="Q365" s="183">
        <v>0</v>
      </c>
      <c r="R365" s="183">
        <f>Q365*H365</f>
        <v>0</v>
      </c>
      <c r="S365" s="183">
        <v>0</v>
      </c>
      <c r="T365" s="184">
        <f>S365*H365</f>
        <v>0</v>
      </c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R365" s="185" t="s">
        <v>253</v>
      </c>
      <c r="AT365" s="185" t="s">
        <v>132</v>
      </c>
      <c r="AU365" s="185" t="s">
        <v>78</v>
      </c>
      <c r="AY365" s="19" t="s">
        <v>129</v>
      </c>
      <c r="BE365" s="186">
        <f>IF(N365="základní",J365,0)</f>
        <v>0</v>
      </c>
      <c r="BF365" s="186">
        <f>IF(N365="snížená",J365,0)</f>
        <v>0</v>
      </c>
      <c r="BG365" s="186">
        <f>IF(N365="zákl. přenesená",J365,0)</f>
        <v>0</v>
      </c>
      <c r="BH365" s="186">
        <f>IF(N365="sníž. přenesená",J365,0)</f>
        <v>0</v>
      </c>
      <c r="BI365" s="186">
        <f>IF(N365="nulová",J365,0)</f>
        <v>0</v>
      </c>
      <c r="BJ365" s="19" t="s">
        <v>76</v>
      </c>
      <c r="BK365" s="186">
        <f>ROUND(I365*H365,2)</f>
        <v>0</v>
      </c>
      <c r="BL365" s="19" t="s">
        <v>253</v>
      </c>
      <c r="BM365" s="185" t="s">
        <v>569</v>
      </c>
    </row>
    <row r="366" spans="1:65" s="2" customFormat="1" ht="10.199999999999999">
      <c r="A366" s="36"/>
      <c r="B366" s="37"/>
      <c r="C366" s="38"/>
      <c r="D366" s="187" t="s">
        <v>139</v>
      </c>
      <c r="E366" s="38"/>
      <c r="F366" s="188" t="s">
        <v>568</v>
      </c>
      <c r="G366" s="38"/>
      <c r="H366" s="38"/>
      <c r="I366" s="189"/>
      <c r="J366" s="38"/>
      <c r="K366" s="38"/>
      <c r="L366" s="41"/>
      <c r="M366" s="190"/>
      <c r="N366" s="191"/>
      <c r="O366" s="66"/>
      <c r="P366" s="66"/>
      <c r="Q366" s="66"/>
      <c r="R366" s="66"/>
      <c r="S366" s="66"/>
      <c r="T366" s="67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T366" s="19" t="s">
        <v>139</v>
      </c>
      <c r="AU366" s="19" t="s">
        <v>78</v>
      </c>
    </row>
    <row r="367" spans="1:65" s="2" customFormat="1" ht="16.5" customHeight="1">
      <c r="A367" s="36"/>
      <c r="B367" s="37"/>
      <c r="C367" s="175" t="s">
        <v>570</v>
      </c>
      <c r="D367" s="175" t="s">
        <v>132</v>
      </c>
      <c r="E367" s="176" t="s">
        <v>571</v>
      </c>
      <c r="F367" s="177" t="s">
        <v>572</v>
      </c>
      <c r="G367" s="178" t="s">
        <v>182</v>
      </c>
      <c r="H367" s="179">
        <v>109</v>
      </c>
      <c r="I367" s="180"/>
      <c r="J367" s="179">
        <f>ROUND(I367*H367,2)</f>
        <v>0</v>
      </c>
      <c r="K367" s="177" t="s">
        <v>18</v>
      </c>
      <c r="L367" s="41"/>
      <c r="M367" s="181" t="s">
        <v>18</v>
      </c>
      <c r="N367" s="182" t="s">
        <v>39</v>
      </c>
      <c r="O367" s="66"/>
      <c r="P367" s="183">
        <f>O367*H367</f>
        <v>0</v>
      </c>
      <c r="Q367" s="183">
        <v>0</v>
      </c>
      <c r="R367" s="183">
        <f>Q367*H367</f>
        <v>0</v>
      </c>
      <c r="S367" s="183">
        <v>0</v>
      </c>
      <c r="T367" s="184">
        <f>S367*H367</f>
        <v>0</v>
      </c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R367" s="185" t="s">
        <v>253</v>
      </c>
      <c r="AT367" s="185" t="s">
        <v>132</v>
      </c>
      <c r="AU367" s="185" t="s">
        <v>78</v>
      </c>
      <c r="AY367" s="19" t="s">
        <v>129</v>
      </c>
      <c r="BE367" s="186">
        <f>IF(N367="základní",J367,0)</f>
        <v>0</v>
      </c>
      <c r="BF367" s="186">
        <f>IF(N367="snížená",J367,0)</f>
        <v>0</v>
      </c>
      <c r="BG367" s="186">
        <f>IF(N367="zákl. přenesená",J367,0)</f>
        <v>0</v>
      </c>
      <c r="BH367" s="186">
        <f>IF(N367="sníž. přenesená",J367,0)</f>
        <v>0</v>
      </c>
      <c r="BI367" s="186">
        <f>IF(N367="nulová",J367,0)</f>
        <v>0</v>
      </c>
      <c r="BJ367" s="19" t="s">
        <v>76</v>
      </c>
      <c r="BK367" s="186">
        <f>ROUND(I367*H367,2)</f>
        <v>0</v>
      </c>
      <c r="BL367" s="19" t="s">
        <v>253</v>
      </c>
      <c r="BM367" s="185" t="s">
        <v>573</v>
      </c>
    </row>
    <row r="368" spans="1:65" s="2" customFormat="1" ht="10.199999999999999">
      <c r="A368" s="36"/>
      <c r="B368" s="37"/>
      <c r="C368" s="38"/>
      <c r="D368" s="187" t="s">
        <v>139</v>
      </c>
      <c r="E368" s="38"/>
      <c r="F368" s="188" t="s">
        <v>572</v>
      </c>
      <c r="G368" s="38"/>
      <c r="H368" s="38"/>
      <c r="I368" s="189"/>
      <c r="J368" s="38"/>
      <c r="K368" s="38"/>
      <c r="L368" s="41"/>
      <c r="M368" s="190"/>
      <c r="N368" s="191"/>
      <c r="O368" s="66"/>
      <c r="P368" s="66"/>
      <c r="Q368" s="66"/>
      <c r="R368" s="66"/>
      <c r="S368" s="66"/>
      <c r="T368" s="67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T368" s="19" t="s">
        <v>139</v>
      </c>
      <c r="AU368" s="19" t="s">
        <v>78</v>
      </c>
    </row>
    <row r="369" spans="1:65" s="2" customFormat="1" ht="16.5" customHeight="1">
      <c r="A369" s="36"/>
      <c r="B369" s="37"/>
      <c r="C369" s="175" t="s">
        <v>574</v>
      </c>
      <c r="D369" s="175" t="s">
        <v>132</v>
      </c>
      <c r="E369" s="176" t="s">
        <v>575</v>
      </c>
      <c r="F369" s="177" t="s">
        <v>576</v>
      </c>
      <c r="G369" s="178" t="s">
        <v>182</v>
      </c>
      <c r="H369" s="179">
        <v>109</v>
      </c>
      <c r="I369" s="180"/>
      <c r="J369" s="179">
        <f>ROUND(I369*H369,2)</f>
        <v>0</v>
      </c>
      <c r="K369" s="177" t="s">
        <v>18</v>
      </c>
      <c r="L369" s="41"/>
      <c r="M369" s="181" t="s">
        <v>18</v>
      </c>
      <c r="N369" s="182" t="s">
        <v>39</v>
      </c>
      <c r="O369" s="66"/>
      <c r="P369" s="183">
        <f>O369*H369</f>
        <v>0</v>
      </c>
      <c r="Q369" s="183">
        <v>0</v>
      </c>
      <c r="R369" s="183">
        <f>Q369*H369</f>
        <v>0</v>
      </c>
      <c r="S369" s="183">
        <v>0</v>
      </c>
      <c r="T369" s="184">
        <f>S369*H369</f>
        <v>0</v>
      </c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R369" s="185" t="s">
        <v>253</v>
      </c>
      <c r="AT369" s="185" t="s">
        <v>132</v>
      </c>
      <c r="AU369" s="185" t="s">
        <v>78</v>
      </c>
      <c r="AY369" s="19" t="s">
        <v>129</v>
      </c>
      <c r="BE369" s="186">
        <f>IF(N369="základní",J369,0)</f>
        <v>0</v>
      </c>
      <c r="BF369" s="186">
        <f>IF(N369="snížená",J369,0)</f>
        <v>0</v>
      </c>
      <c r="BG369" s="186">
        <f>IF(N369="zákl. přenesená",J369,0)</f>
        <v>0</v>
      </c>
      <c r="BH369" s="186">
        <f>IF(N369="sníž. přenesená",J369,0)</f>
        <v>0</v>
      </c>
      <c r="BI369" s="186">
        <f>IF(N369="nulová",J369,0)</f>
        <v>0</v>
      </c>
      <c r="BJ369" s="19" t="s">
        <v>76</v>
      </c>
      <c r="BK369" s="186">
        <f>ROUND(I369*H369,2)</f>
        <v>0</v>
      </c>
      <c r="BL369" s="19" t="s">
        <v>253</v>
      </c>
      <c r="BM369" s="185" t="s">
        <v>577</v>
      </c>
    </row>
    <row r="370" spans="1:65" s="2" customFormat="1" ht="10.199999999999999">
      <c r="A370" s="36"/>
      <c r="B370" s="37"/>
      <c r="C370" s="38"/>
      <c r="D370" s="187" t="s">
        <v>139</v>
      </c>
      <c r="E370" s="38"/>
      <c r="F370" s="188" t="s">
        <v>576</v>
      </c>
      <c r="G370" s="38"/>
      <c r="H370" s="38"/>
      <c r="I370" s="189"/>
      <c r="J370" s="38"/>
      <c r="K370" s="38"/>
      <c r="L370" s="41"/>
      <c r="M370" s="190"/>
      <c r="N370" s="191"/>
      <c r="O370" s="66"/>
      <c r="P370" s="66"/>
      <c r="Q370" s="66"/>
      <c r="R370" s="66"/>
      <c r="S370" s="66"/>
      <c r="T370" s="67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T370" s="19" t="s">
        <v>139</v>
      </c>
      <c r="AU370" s="19" t="s">
        <v>78</v>
      </c>
    </row>
    <row r="371" spans="1:65" s="2" customFormat="1" ht="16.5" customHeight="1">
      <c r="A371" s="36"/>
      <c r="B371" s="37"/>
      <c r="C371" s="175" t="s">
        <v>578</v>
      </c>
      <c r="D371" s="175" t="s">
        <v>132</v>
      </c>
      <c r="E371" s="176" t="s">
        <v>579</v>
      </c>
      <c r="F371" s="177" t="s">
        <v>580</v>
      </c>
      <c r="G371" s="178" t="s">
        <v>154</v>
      </c>
      <c r="H371" s="179">
        <v>0.02</v>
      </c>
      <c r="I371" s="180"/>
      <c r="J371" s="179">
        <f>ROUND(I371*H371,2)</f>
        <v>0</v>
      </c>
      <c r="K371" s="177" t="s">
        <v>18</v>
      </c>
      <c r="L371" s="41"/>
      <c r="M371" s="181" t="s">
        <v>18</v>
      </c>
      <c r="N371" s="182" t="s">
        <v>39</v>
      </c>
      <c r="O371" s="66"/>
      <c r="P371" s="183">
        <f>O371*H371</f>
        <v>0</v>
      </c>
      <c r="Q371" s="183">
        <v>0</v>
      </c>
      <c r="R371" s="183">
        <f>Q371*H371</f>
        <v>0</v>
      </c>
      <c r="S371" s="183">
        <v>0</v>
      </c>
      <c r="T371" s="184">
        <f>S371*H371</f>
        <v>0</v>
      </c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R371" s="185" t="s">
        <v>253</v>
      </c>
      <c r="AT371" s="185" t="s">
        <v>132</v>
      </c>
      <c r="AU371" s="185" t="s">
        <v>78</v>
      </c>
      <c r="AY371" s="19" t="s">
        <v>129</v>
      </c>
      <c r="BE371" s="186">
        <f>IF(N371="základní",J371,0)</f>
        <v>0</v>
      </c>
      <c r="BF371" s="186">
        <f>IF(N371="snížená",J371,0)</f>
        <v>0</v>
      </c>
      <c r="BG371" s="186">
        <f>IF(N371="zákl. přenesená",J371,0)</f>
        <v>0</v>
      </c>
      <c r="BH371" s="186">
        <f>IF(N371="sníž. přenesená",J371,0)</f>
        <v>0</v>
      </c>
      <c r="BI371" s="186">
        <f>IF(N371="nulová",J371,0)</f>
        <v>0</v>
      </c>
      <c r="BJ371" s="19" t="s">
        <v>76</v>
      </c>
      <c r="BK371" s="186">
        <f>ROUND(I371*H371,2)</f>
        <v>0</v>
      </c>
      <c r="BL371" s="19" t="s">
        <v>253</v>
      </c>
      <c r="BM371" s="185" t="s">
        <v>581</v>
      </c>
    </row>
    <row r="372" spans="1:65" s="2" customFormat="1" ht="10.199999999999999">
      <c r="A372" s="36"/>
      <c r="B372" s="37"/>
      <c r="C372" s="38"/>
      <c r="D372" s="187" t="s">
        <v>139</v>
      </c>
      <c r="E372" s="38"/>
      <c r="F372" s="188" t="s">
        <v>580</v>
      </c>
      <c r="G372" s="38"/>
      <c r="H372" s="38"/>
      <c r="I372" s="189"/>
      <c r="J372" s="38"/>
      <c r="K372" s="38"/>
      <c r="L372" s="41"/>
      <c r="M372" s="190"/>
      <c r="N372" s="191"/>
      <c r="O372" s="66"/>
      <c r="P372" s="66"/>
      <c r="Q372" s="66"/>
      <c r="R372" s="66"/>
      <c r="S372" s="66"/>
      <c r="T372" s="67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T372" s="19" t="s">
        <v>139</v>
      </c>
      <c r="AU372" s="19" t="s">
        <v>78</v>
      </c>
    </row>
    <row r="373" spans="1:65" s="2" customFormat="1" ht="16.5" customHeight="1">
      <c r="A373" s="36"/>
      <c r="B373" s="37"/>
      <c r="C373" s="175" t="s">
        <v>582</v>
      </c>
      <c r="D373" s="175" t="s">
        <v>132</v>
      </c>
      <c r="E373" s="176" t="s">
        <v>583</v>
      </c>
      <c r="F373" s="177" t="s">
        <v>584</v>
      </c>
      <c r="G373" s="178" t="s">
        <v>585</v>
      </c>
      <c r="H373" s="179">
        <v>8</v>
      </c>
      <c r="I373" s="180"/>
      <c r="J373" s="179">
        <f>ROUND(I373*H373,2)</f>
        <v>0</v>
      </c>
      <c r="K373" s="177" t="s">
        <v>18</v>
      </c>
      <c r="L373" s="41"/>
      <c r="M373" s="181" t="s">
        <v>18</v>
      </c>
      <c r="N373" s="182" t="s">
        <v>39</v>
      </c>
      <c r="O373" s="66"/>
      <c r="P373" s="183">
        <f>O373*H373</f>
        <v>0</v>
      </c>
      <c r="Q373" s="183">
        <v>0</v>
      </c>
      <c r="R373" s="183">
        <f>Q373*H373</f>
        <v>0</v>
      </c>
      <c r="S373" s="183">
        <v>0</v>
      </c>
      <c r="T373" s="184">
        <f>S373*H373</f>
        <v>0</v>
      </c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R373" s="185" t="s">
        <v>253</v>
      </c>
      <c r="AT373" s="185" t="s">
        <v>132</v>
      </c>
      <c r="AU373" s="185" t="s">
        <v>78</v>
      </c>
      <c r="AY373" s="19" t="s">
        <v>129</v>
      </c>
      <c r="BE373" s="186">
        <f>IF(N373="základní",J373,0)</f>
        <v>0</v>
      </c>
      <c r="BF373" s="186">
        <f>IF(N373="snížená",J373,0)</f>
        <v>0</v>
      </c>
      <c r="BG373" s="186">
        <f>IF(N373="zákl. přenesená",J373,0)</f>
        <v>0</v>
      </c>
      <c r="BH373" s="186">
        <f>IF(N373="sníž. přenesená",J373,0)</f>
        <v>0</v>
      </c>
      <c r="BI373" s="186">
        <f>IF(N373="nulová",J373,0)</f>
        <v>0</v>
      </c>
      <c r="BJ373" s="19" t="s">
        <v>76</v>
      </c>
      <c r="BK373" s="186">
        <f>ROUND(I373*H373,2)</f>
        <v>0</v>
      </c>
      <c r="BL373" s="19" t="s">
        <v>253</v>
      </c>
      <c r="BM373" s="185" t="s">
        <v>586</v>
      </c>
    </row>
    <row r="374" spans="1:65" s="2" customFormat="1" ht="10.199999999999999">
      <c r="A374" s="36"/>
      <c r="B374" s="37"/>
      <c r="C374" s="38"/>
      <c r="D374" s="187" t="s">
        <v>139</v>
      </c>
      <c r="E374" s="38"/>
      <c r="F374" s="188" t="s">
        <v>587</v>
      </c>
      <c r="G374" s="38"/>
      <c r="H374" s="38"/>
      <c r="I374" s="189"/>
      <c r="J374" s="38"/>
      <c r="K374" s="38"/>
      <c r="L374" s="41"/>
      <c r="M374" s="190"/>
      <c r="N374" s="191"/>
      <c r="O374" s="66"/>
      <c r="P374" s="66"/>
      <c r="Q374" s="66"/>
      <c r="R374" s="66"/>
      <c r="S374" s="66"/>
      <c r="T374" s="67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T374" s="19" t="s">
        <v>139</v>
      </c>
      <c r="AU374" s="19" t="s">
        <v>78</v>
      </c>
    </row>
    <row r="375" spans="1:65" s="2" customFormat="1" ht="16.5" customHeight="1">
      <c r="A375" s="36"/>
      <c r="B375" s="37"/>
      <c r="C375" s="175" t="s">
        <v>588</v>
      </c>
      <c r="D375" s="175" t="s">
        <v>132</v>
      </c>
      <c r="E375" s="176" t="s">
        <v>589</v>
      </c>
      <c r="F375" s="177" t="s">
        <v>584</v>
      </c>
      <c r="G375" s="178" t="s">
        <v>585</v>
      </c>
      <c r="H375" s="179">
        <v>1</v>
      </c>
      <c r="I375" s="180"/>
      <c r="J375" s="179">
        <f>ROUND(I375*H375,2)</f>
        <v>0</v>
      </c>
      <c r="K375" s="177" t="s">
        <v>18</v>
      </c>
      <c r="L375" s="41"/>
      <c r="M375" s="181" t="s">
        <v>18</v>
      </c>
      <c r="N375" s="182" t="s">
        <v>39</v>
      </c>
      <c r="O375" s="66"/>
      <c r="P375" s="183">
        <f>O375*H375</f>
        <v>0</v>
      </c>
      <c r="Q375" s="183">
        <v>0</v>
      </c>
      <c r="R375" s="183">
        <f>Q375*H375</f>
        <v>0</v>
      </c>
      <c r="S375" s="183">
        <v>0</v>
      </c>
      <c r="T375" s="184">
        <f>S375*H375</f>
        <v>0</v>
      </c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R375" s="185" t="s">
        <v>253</v>
      </c>
      <c r="AT375" s="185" t="s">
        <v>132</v>
      </c>
      <c r="AU375" s="185" t="s">
        <v>78</v>
      </c>
      <c r="AY375" s="19" t="s">
        <v>129</v>
      </c>
      <c r="BE375" s="186">
        <f>IF(N375="základní",J375,0)</f>
        <v>0</v>
      </c>
      <c r="BF375" s="186">
        <f>IF(N375="snížená",J375,0)</f>
        <v>0</v>
      </c>
      <c r="BG375" s="186">
        <f>IF(N375="zákl. přenesená",J375,0)</f>
        <v>0</v>
      </c>
      <c r="BH375" s="186">
        <f>IF(N375="sníž. přenesená",J375,0)</f>
        <v>0</v>
      </c>
      <c r="BI375" s="186">
        <f>IF(N375="nulová",J375,0)</f>
        <v>0</v>
      </c>
      <c r="BJ375" s="19" t="s">
        <v>76</v>
      </c>
      <c r="BK375" s="186">
        <f>ROUND(I375*H375,2)</f>
        <v>0</v>
      </c>
      <c r="BL375" s="19" t="s">
        <v>253</v>
      </c>
      <c r="BM375" s="185" t="s">
        <v>590</v>
      </c>
    </row>
    <row r="376" spans="1:65" s="2" customFormat="1" ht="10.199999999999999">
      <c r="A376" s="36"/>
      <c r="B376" s="37"/>
      <c r="C376" s="38"/>
      <c r="D376" s="187" t="s">
        <v>139</v>
      </c>
      <c r="E376" s="38"/>
      <c r="F376" s="188" t="s">
        <v>587</v>
      </c>
      <c r="G376" s="38"/>
      <c r="H376" s="38"/>
      <c r="I376" s="189"/>
      <c r="J376" s="38"/>
      <c r="K376" s="38"/>
      <c r="L376" s="41"/>
      <c r="M376" s="190"/>
      <c r="N376" s="191"/>
      <c r="O376" s="66"/>
      <c r="P376" s="66"/>
      <c r="Q376" s="66"/>
      <c r="R376" s="66"/>
      <c r="S376" s="66"/>
      <c r="T376" s="67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T376" s="19" t="s">
        <v>139</v>
      </c>
      <c r="AU376" s="19" t="s">
        <v>78</v>
      </c>
    </row>
    <row r="377" spans="1:65" s="2" customFormat="1" ht="16.5" customHeight="1">
      <c r="A377" s="36"/>
      <c r="B377" s="37"/>
      <c r="C377" s="175" t="s">
        <v>591</v>
      </c>
      <c r="D377" s="175" t="s">
        <v>132</v>
      </c>
      <c r="E377" s="176" t="s">
        <v>592</v>
      </c>
      <c r="F377" s="177" t="s">
        <v>593</v>
      </c>
      <c r="G377" s="178" t="s">
        <v>585</v>
      </c>
      <c r="H377" s="179">
        <v>3</v>
      </c>
      <c r="I377" s="180"/>
      <c r="J377" s="179">
        <f>ROUND(I377*H377,2)</f>
        <v>0</v>
      </c>
      <c r="K377" s="177" t="s">
        <v>18</v>
      </c>
      <c r="L377" s="41"/>
      <c r="M377" s="181" t="s">
        <v>18</v>
      </c>
      <c r="N377" s="182" t="s">
        <v>39</v>
      </c>
      <c r="O377" s="66"/>
      <c r="P377" s="183">
        <f>O377*H377</f>
        <v>0</v>
      </c>
      <c r="Q377" s="183">
        <v>0</v>
      </c>
      <c r="R377" s="183">
        <f>Q377*H377</f>
        <v>0</v>
      </c>
      <c r="S377" s="183">
        <v>0</v>
      </c>
      <c r="T377" s="184">
        <f>S377*H377</f>
        <v>0</v>
      </c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R377" s="185" t="s">
        <v>253</v>
      </c>
      <c r="AT377" s="185" t="s">
        <v>132</v>
      </c>
      <c r="AU377" s="185" t="s">
        <v>78</v>
      </c>
      <c r="AY377" s="19" t="s">
        <v>129</v>
      </c>
      <c r="BE377" s="186">
        <f>IF(N377="základní",J377,0)</f>
        <v>0</v>
      </c>
      <c r="BF377" s="186">
        <f>IF(N377="snížená",J377,0)</f>
        <v>0</v>
      </c>
      <c r="BG377" s="186">
        <f>IF(N377="zákl. přenesená",J377,0)</f>
        <v>0</v>
      </c>
      <c r="BH377" s="186">
        <f>IF(N377="sníž. přenesená",J377,0)</f>
        <v>0</v>
      </c>
      <c r="BI377" s="186">
        <f>IF(N377="nulová",J377,0)</f>
        <v>0</v>
      </c>
      <c r="BJ377" s="19" t="s">
        <v>76</v>
      </c>
      <c r="BK377" s="186">
        <f>ROUND(I377*H377,2)</f>
        <v>0</v>
      </c>
      <c r="BL377" s="19" t="s">
        <v>253</v>
      </c>
      <c r="BM377" s="185" t="s">
        <v>594</v>
      </c>
    </row>
    <row r="378" spans="1:65" s="2" customFormat="1" ht="10.199999999999999">
      <c r="A378" s="36"/>
      <c r="B378" s="37"/>
      <c r="C378" s="38"/>
      <c r="D378" s="187" t="s">
        <v>139</v>
      </c>
      <c r="E378" s="38"/>
      <c r="F378" s="188" t="s">
        <v>595</v>
      </c>
      <c r="G378" s="38"/>
      <c r="H378" s="38"/>
      <c r="I378" s="189"/>
      <c r="J378" s="38"/>
      <c r="K378" s="38"/>
      <c r="L378" s="41"/>
      <c r="M378" s="190"/>
      <c r="N378" s="191"/>
      <c r="O378" s="66"/>
      <c r="P378" s="66"/>
      <c r="Q378" s="66"/>
      <c r="R378" s="66"/>
      <c r="S378" s="66"/>
      <c r="T378" s="67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T378" s="19" t="s">
        <v>139</v>
      </c>
      <c r="AU378" s="19" t="s">
        <v>78</v>
      </c>
    </row>
    <row r="379" spans="1:65" s="2" customFormat="1" ht="16.5" customHeight="1">
      <c r="A379" s="36"/>
      <c r="B379" s="37"/>
      <c r="C379" s="175" t="s">
        <v>596</v>
      </c>
      <c r="D379" s="175" t="s">
        <v>132</v>
      </c>
      <c r="E379" s="176" t="s">
        <v>597</v>
      </c>
      <c r="F379" s="177" t="s">
        <v>598</v>
      </c>
      <c r="G379" s="178" t="s">
        <v>585</v>
      </c>
      <c r="H379" s="179">
        <v>4</v>
      </c>
      <c r="I379" s="180"/>
      <c r="J379" s="179">
        <f>ROUND(I379*H379,2)</f>
        <v>0</v>
      </c>
      <c r="K379" s="177" t="s">
        <v>18</v>
      </c>
      <c r="L379" s="41"/>
      <c r="M379" s="181" t="s">
        <v>18</v>
      </c>
      <c r="N379" s="182" t="s">
        <v>39</v>
      </c>
      <c r="O379" s="66"/>
      <c r="P379" s="183">
        <f>O379*H379</f>
        <v>0</v>
      </c>
      <c r="Q379" s="183">
        <v>0</v>
      </c>
      <c r="R379" s="183">
        <f>Q379*H379</f>
        <v>0</v>
      </c>
      <c r="S379" s="183">
        <v>0</v>
      </c>
      <c r="T379" s="184">
        <f>S379*H379</f>
        <v>0</v>
      </c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R379" s="185" t="s">
        <v>253</v>
      </c>
      <c r="AT379" s="185" t="s">
        <v>132</v>
      </c>
      <c r="AU379" s="185" t="s">
        <v>78</v>
      </c>
      <c r="AY379" s="19" t="s">
        <v>129</v>
      </c>
      <c r="BE379" s="186">
        <f>IF(N379="základní",J379,0)</f>
        <v>0</v>
      </c>
      <c r="BF379" s="186">
        <f>IF(N379="snížená",J379,0)</f>
        <v>0</v>
      </c>
      <c r="BG379" s="186">
        <f>IF(N379="zákl. přenesená",J379,0)</f>
        <v>0</v>
      </c>
      <c r="BH379" s="186">
        <f>IF(N379="sníž. přenesená",J379,0)</f>
        <v>0</v>
      </c>
      <c r="BI379" s="186">
        <f>IF(N379="nulová",J379,0)</f>
        <v>0</v>
      </c>
      <c r="BJ379" s="19" t="s">
        <v>76</v>
      </c>
      <c r="BK379" s="186">
        <f>ROUND(I379*H379,2)</f>
        <v>0</v>
      </c>
      <c r="BL379" s="19" t="s">
        <v>253</v>
      </c>
      <c r="BM379" s="185" t="s">
        <v>599</v>
      </c>
    </row>
    <row r="380" spans="1:65" s="2" customFormat="1" ht="10.199999999999999">
      <c r="A380" s="36"/>
      <c r="B380" s="37"/>
      <c r="C380" s="38"/>
      <c r="D380" s="187" t="s">
        <v>139</v>
      </c>
      <c r="E380" s="38"/>
      <c r="F380" s="188" t="s">
        <v>600</v>
      </c>
      <c r="G380" s="38"/>
      <c r="H380" s="38"/>
      <c r="I380" s="189"/>
      <c r="J380" s="38"/>
      <c r="K380" s="38"/>
      <c r="L380" s="41"/>
      <c r="M380" s="190"/>
      <c r="N380" s="191"/>
      <c r="O380" s="66"/>
      <c r="P380" s="66"/>
      <c r="Q380" s="66"/>
      <c r="R380" s="66"/>
      <c r="S380" s="66"/>
      <c r="T380" s="67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T380" s="19" t="s">
        <v>139</v>
      </c>
      <c r="AU380" s="19" t="s">
        <v>78</v>
      </c>
    </row>
    <row r="381" spans="1:65" s="2" customFormat="1" ht="16.5" customHeight="1">
      <c r="A381" s="36"/>
      <c r="B381" s="37"/>
      <c r="C381" s="175" t="s">
        <v>601</v>
      </c>
      <c r="D381" s="175" t="s">
        <v>132</v>
      </c>
      <c r="E381" s="176" t="s">
        <v>602</v>
      </c>
      <c r="F381" s="177" t="s">
        <v>603</v>
      </c>
      <c r="G381" s="178" t="s">
        <v>585</v>
      </c>
      <c r="H381" s="179">
        <v>4</v>
      </c>
      <c r="I381" s="180"/>
      <c r="J381" s="179">
        <f>ROUND(I381*H381,2)</f>
        <v>0</v>
      </c>
      <c r="K381" s="177" t="s">
        <v>18</v>
      </c>
      <c r="L381" s="41"/>
      <c r="M381" s="181" t="s">
        <v>18</v>
      </c>
      <c r="N381" s="182" t="s">
        <v>39</v>
      </c>
      <c r="O381" s="66"/>
      <c r="P381" s="183">
        <f>O381*H381</f>
        <v>0</v>
      </c>
      <c r="Q381" s="183">
        <v>0</v>
      </c>
      <c r="R381" s="183">
        <f>Q381*H381</f>
        <v>0</v>
      </c>
      <c r="S381" s="183">
        <v>0</v>
      </c>
      <c r="T381" s="184">
        <f>S381*H381</f>
        <v>0</v>
      </c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R381" s="185" t="s">
        <v>253</v>
      </c>
      <c r="AT381" s="185" t="s">
        <v>132</v>
      </c>
      <c r="AU381" s="185" t="s">
        <v>78</v>
      </c>
      <c r="AY381" s="19" t="s">
        <v>129</v>
      </c>
      <c r="BE381" s="186">
        <f>IF(N381="základní",J381,0)</f>
        <v>0</v>
      </c>
      <c r="BF381" s="186">
        <f>IF(N381="snížená",J381,0)</f>
        <v>0</v>
      </c>
      <c r="BG381" s="186">
        <f>IF(N381="zákl. přenesená",J381,0)</f>
        <v>0</v>
      </c>
      <c r="BH381" s="186">
        <f>IF(N381="sníž. přenesená",J381,0)</f>
        <v>0</v>
      </c>
      <c r="BI381" s="186">
        <f>IF(N381="nulová",J381,0)</f>
        <v>0</v>
      </c>
      <c r="BJ381" s="19" t="s">
        <v>76</v>
      </c>
      <c r="BK381" s="186">
        <f>ROUND(I381*H381,2)</f>
        <v>0</v>
      </c>
      <c r="BL381" s="19" t="s">
        <v>253</v>
      </c>
      <c r="BM381" s="185" t="s">
        <v>604</v>
      </c>
    </row>
    <row r="382" spans="1:65" s="2" customFormat="1" ht="10.199999999999999">
      <c r="A382" s="36"/>
      <c r="B382" s="37"/>
      <c r="C382" s="38"/>
      <c r="D382" s="187" t="s">
        <v>139</v>
      </c>
      <c r="E382" s="38"/>
      <c r="F382" s="188" t="s">
        <v>603</v>
      </c>
      <c r="G382" s="38"/>
      <c r="H382" s="38"/>
      <c r="I382" s="189"/>
      <c r="J382" s="38"/>
      <c r="K382" s="38"/>
      <c r="L382" s="41"/>
      <c r="M382" s="190"/>
      <c r="N382" s="191"/>
      <c r="O382" s="66"/>
      <c r="P382" s="66"/>
      <c r="Q382" s="66"/>
      <c r="R382" s="66"/>
      <c r="S382" s="66"/>
      <c r="T382" s="67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T382" s="19" t="s">
        <v>139</v>
      </c>
      <c r="AU382" s="19" t="s">
        <v>78</v>
      </c>
    </row>
    <row r="383" spans="1:65" s="2" customFormat="1" ht="16.5" customHeight="1">
      <c r="A383" s="36"/>
      <c r="B383" s="37"/>
      <c r="C383" s="175" t="s">
        <v>605</v>
      </c>
      <c r="D383" s="175" t="s">
        <v>132</v>
      </c>
      <c r="E383" s="176" t="s">
        <v>606</v>
      </c>
      <c r="F383" s="177" t="s">
        <v>607</v>
      </c>
      <c r="G383" s="178" t="s">
        <v>585</v>
      </c>
      <c r="H383" s="179">
        <v>1</v>
      </c>
      <c r="I383" s="180"/>
      <c r="J383" s="179">
        <f>ROUND(I383*H383,2)</f>
        <v>0</v>
      </c>
      <c r="K383" s="177" t="s">
        <v>18</v>
      </c>
      <c r="L383" s="41"/>
      <c r="M383" s="181" t="s">
        <v>18</v>
      </c>
      <c r="N383" s="182" t="s">
        <v>39</v>
      </c>
      <c r="O383" s="66"/>
      <c r="P383" s="183">
        <f>O383*H383</f>
        <v>0</v>
      </c>
      <c r="Q383" s="183">
        <v>0</v>
      </c>
      <c r="R383" s="183">
        <f>Q383*H383</f>
        <v>0</v>
      </c>
      <c r="S383" s="183">
        <v>0</v>
      </c>
      <c r="T383" s="184">
        <f>S383*H383</f>
        <v>0</v>
      </c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R383" s="185" t="s">
        <v>253</v>
      </c>
      <c r="AT383" s="185" t="s">
        <v>132</v>
      </c>
      <c r="AU383" s="185" t="s">
        <v>78</v>
      </c>
      <c r="AY383" s="19" t="s">
        <v>129</v>
      </c>
      <c r="BE383" s="186">
        <f>IF(N383="základní",J383,0)</f>
        <v>0</v>
      </c>
      <c r="BF383" s="186">
        <f>IF(N383="snížená",J383,0)</f>
        <v>0</v>
      </c>
      <c r="BG383" s="186">
        <f>IF(N383="zákl. přenesená",J383,0)</f>
        <v>0</v>
      </c>
      <c r="BH383" s="186">
        <f>IF(N383="sníž. přenesená",J383,0)</f>
        <v>0</v>
      </c>
      <c r="BI383" s="186">
        <f>IF(N383="nulová",J383,0)</f>
        <v>0</v>
      </c>
      <c r="BJ383" s="19" t="s">
        <v>76</v>
      </c>
      <c r="BK383" s="186">
        <f>ROUND(I383*H383,2)</f>
        <v>0</v>
      </c>
      <c r="BL383" s="19" t="s">
        <v>253</v>
      </c>
      <c r="BM383" s="185" t="s">
        <v>608</v>
      </c>
    </row>
    <row r="384" spans="1:65" s="2" customFormat="1" ht="10.199999999999999">
      <c r="A384" s="36"/>
      <c r="B384" s="37"/>
      <c r="C384" s="38"/>
      <c r="D384" s="187" t="s">
        <v>139</v>
      </c>
      <c r="E384" s="38"/>
      <c r="F384" s="188" t="s">
        <v>609</v>
      </c>
      <c r="G384" s="38"/>
      <c r="H384" s="38"/>
      <c r="I384" s="189"/>
      <c r="J384" s="38"/>
      <c r="K384" s="38"/>
      <c r="L384" s="41"/>
      <c r="M384" s="190"/>
      <c r="N384" s="191"/>
      <c r="O384" s="66"/>
      <c r="P384" s="66"/>
      <c r="Q384" s="66"/>
      <c r="R384" s="66"/>
      <c r="S384" s="66"/>
      <c r="T384" s="67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T384" s="19" t="s">
        <v>139</v>
      </c>
      <c r="AU384" s="19" t="s">
        <v>78</v>
      </c>
    </row>
    <row r="385" spans="1:65" s="2" customFormat="1" ht="16.5" customHeight="1">
      <c r="A385" s="36"/>
      <c r="B385" s="37"/>
      <c r="C385" s="175" t="s">
        <v>610</v>
      </c>
      <c r="D385" s="175" t="s">
        <v>132</v>
      </c>
      <c r="E385" s="176" t="s">
        <v>611</v>
      </c>
      <c r="F385" s="177" t="s">
        <v>612</v>
      </c>
      <c r="G385" s="178" t="s">
        <v>585</v>
      </c>
      <c r="H385" s="179">
        <v>1</v>
      </c>
      <c r="I385" s="180"/>
      <c r="J385" s="179">
        <f>ROUND(I385*H385,2)</f>
        <v>0</v>
      </c>
      <c r="K385" s="177" t="s">
        <v>18</v>
      </c>
      <c r="L385" s="41"/>
      <c r="M385" s="181" t="s">
        <v>18</v>
      </c>
      <c r="N385" s="182" t="s">
        <v>39</v>
      </c>
      <c r="O385" s="66"/>
      <c r="P385" s="183">
        <f>O385*H385</f>
        <v>0</v>
      </c>
      <c r="Q385" s="183">
        <v>0</v>
      </c>
      <c r="R385" s="183">
        <f>Q385*H385</f>
        <v>0</v>
      </c>
      <c r="S385" s="183">
        <v>0</v>
      </c>
      <c r="T385" s="184">
        <f>S385*H385</f>
        <v>0</v>
      </c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R385" s="185" t="s">
        <v>253</v>
      </c>
      <c r="AT385" s="185" t="s">
        <v>132</v>
      </c>
      <c r="AU385" s="185" t="s">
        <v>78</v>
      </c>
      <c r="AY385" s="19" t="s">
        <v>129</v>
      </c>
      <c r="BE385" s="186">
        <f>IF(N385="základní",J385,0)</f>
        <v>0</v>
      </c>
      <c r="BF385" s="186">
        <f>IF(N385="snížená",J385,0)</f>
        <v>0</v>
      </c>
      <c r="BG385" s="186">
        <f>IF(N385="zákl. přenesená",J385,0)</f>
        <v>0</v>
      </c>
      <c r="BH385" s="186">
        <f>IF(N385="sníž. přenesená",J385,0)</f>
        <v>0</v>
      </c>
      <c r="BI385" s="186">
        <f>IF(N385="nulová",J385,0)</f>
        <v>0</v>
      </c>
      <c r="BJ385" s="19" t="s">
        <v>76</v>
      </c>
      <c r="BK385" s="186">
        <f>ROUND(I385*H385,2)</f>
        <v>0</v>
      </c>
      <c r="BL385" s="19" t="s">
        <v>253</v>
      </c>
      <c r="BM385" s="185" t="s">
        <v>613</v>
      </c>
    </row>
    <row r="386" spans="1:65" s="2" customFormat="1" ht="10.199999999999999">
      <c r="A386" s="36"/>
      <c r="B386" s="37"/>
      <c r="C386" s="38"/>
      <c r="D386" s="187" t="s">
        <v>139</v>
      </c>
      <c r="E386" s="38"/>
      <c r="F386" s="188" t="s">
        <v>612</v>
      </c>
      <c r="G386" s="38"/>
      <c r="H386" s="38"/>
      <c r="I386" s="189"/>
      <c r="J386" s="38"/>
      <c r="K386" s="38"/>
      <c r="L386" s="41"/>
      <c r="M386" s="190"/>
      <c r="N386" s="191"/>
      <c r="O386" s="66"/>
      <c r="P386" s="66"/>
      <c r="Q386" s="66"/>
      <c r="R386" s="66"/>
      <c r="S386" s="66"/>
      <c r="T386" s="67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T386" s="19" t="s">
        <v>139</v>
      </c>
      <c r="AU386" s="19" t="s">
        <v>78</v>
      </c>
    </row>
    <row r="387" spans="1:65" s="2" customFormat="1" ht="16.5" customHeight="1">
      <c r="A387" s="36"/>
      <c r="B387" s="37"/>
      <c r="C387" s="175" t="s">
        <v>614</v>
      </c>
      <c r="D387" s="175" t="s">
        <v>132</v>
      </c>
      <c r="E387" s="176" t="s">
        <v>615</v>
      </c>
      <c r="F387" s="177" t="s">
        <v>616</v>
      </c>
      <c r="G387" s="178" t="s">
        <v>585</v>
      </c>
      <c r="H387" s="179">
        <v>9</v>
      </c>
      <c r="I387" s="180"/>
      <c r="J387" s="179">
        <f>ROUND(I387*H387,2)</f>
        <v>0</v>
      </c>
      <c r="K387" s="177" t="s">
        <v>18</v>
      </c>
      <c r="L387" s="41"/>
      <c r="M387" s="181" t="s">
        <v>18</v>
      </c>
      <c r="N387" s="182" t="s">
        <v>39</v>
      </c>
      <c r="O387" s="66"/>
      <c r="P387" s="183">
        <f>O387*H387</f>
        <v>0</v>
      </c>
      <c r="Q387" s="183">
        <v>0</v>
      </c>
      <c r="R387" s="183">
        <f>Q387*H387</f>
        <v>0</v>
      </c>
      <c r="S387" s="183">
        <v>0</v>
      </c>
      <c r="T387" s="184">
        <f>S387*H387</f>
        <v>0</v>
      </c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R387" s="185" t="s">
        <v>253</v>
      </c>
      <c r="AT387" s="185" t="s">
        <v>132</v>
      </c>
      <c r="AU387" s="185" t="s">
        <v>78</v>
      </c>
      <c r="AY387" s="19" t="s">
        <v>129</v>
      </c>
      <c r="BE387" s="186">
        <f>IF(N387="základní",J387,0)</f>
        <v>0</v>
      </c>
      <c r="BF387" s="186">
        <f>IF(N387="snížená",J387,0)</f>
        <v>0</v>
      </c>
      <c r="BG387" s="186">
        <f>IF(N387="zákl. přenesená",J387,0)</f>
        <v>0</v>
      </c>
      <c r="BH387" s="186">
        <f>IF(N387="sníž. přenesená",J387,0)</f>
        <v>0</v>
      </c>
      <c r="BI387" s="186">
        <f>IF(N387="nulová",J387,0)</f>
        <v>0</v>
      </c>
      <c r="BJ387" s="19" t="s">
        <v>76</v>
      </c>
      <c r="BK387" s="186">
        <f>ROUND(I387*H387,2)</f>
        <v>0</v>
      </c>
      <c r="BL387" s="19" t="s">
        <v>253</v>
      </c>
      <c r="BM387" s="185" t="s">
        <v>617</v>
      </c>
    </row>
    <row r="388" spans="1:65" s="2" customFormat="1" ht="10.199999999999999">
      <c r="A388" s="36"/>
      <c r="B388" s="37"/>
      <c r="C388" s="38"/>
      <c r="D388" s="187" t="s">
        <v>139</v>
      </c>
      <c r="E388" s="38"/>
      <c r="F388" s="188" t="s">
        <v>616</v>
      </c>
      <c r="G388" s="38"/>
      <c r="H388" s="38"/>
      <c r="I388" s="189"/>
      <c r="J388" s="38"/>
      <c r="K388" s="38"/>
      <c r="L388" s="41"/>
      <c r="M388" s="190"/>
      <c r="N388" s="191"/>
      <c r="O388" s="66"/>
      <c r="P388" s="66"/>
      <c r="Q388" s="66"/>
      <c r="R388" s="66"/>
      <c r="S388" s="66"/>
      <c r="T388" s="67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T388" s="19" t="s">
        <v>139</v>
      </c>
      <c r="AU388" s="19" t="s">
        <v>78</v>
      </c>
    </row>
    <row r="389" spans="1:65" s="2" customFormat="1" ht="16.5" customHeight="1">
      <c r="A389" s="36"/>
      <c r="B389" s="37"/>
      <c r="C389" s="175" t="s">
        <v>618</v>
      </c>
      <c r="D389" s="175" t="s">
        <v>132</v>
      </c>
      <c r="E389" s="176" t="s">
        <v>619</v>
      </c>
      <c r="F389" s="177" t="s">
        <v>620</v>
      </c>
      <c r="G389" s="178" t="s">
        <v>585</v>
      </c>
      <c r="H389" s="179">
        <v>3</v>
      </c>
      <c r="I389" s="180"/>
      <c r="J389" s="179">
        <f>ROUND(I389*H389,2)</f>
        <v>0</v>
      </c>
      <c r="K389" s="177" t="s">
        <v>18</v>
      </c>
      <c r="L389" s="41"/>
      <c r="M389" s="181" t="s">
        <v>18</v>
      </c>
      <c r="N389" s="182" t="s">
        <v>39</v>
      </c>
      <c r="O389" s="66"/>
      <c r="P389" s="183">
        <f>O389*H389</f>
        <v>0</v>
      </c>
      <c r="Q389" s="183">
        <v>0</v>
      </c>
      <c r="R389" s="183">
        <f>Q389*H389</f>
        <v>0</v>
      </c>
      <c r="S389" s="183">
        <v>0</v>
      </c>
      <c r="T389" s="184">
        <f>S389*H389</f>
        <v>0</v>
      </c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R389" s="185" t="s">
        <v>253</v>
      </c>
      <c r="AT389" s="185" t="s">
        <v>132</v>
      </c>
      <c r="AU389" s="185" t="s">
        <v>78</v>
      </c>
      <c r="AY389" s="19" t="s">
        <v>129</v>
      </c>
      <c r="BE389" s="186">
        <f>IF(N389="základní",J389,0)</f>
        <v>0</v>
      </c>
      <c r="BF389" s="186">
        <f>IF(N389="snížená",J389,0)</f>
        <v>0</v>
      </c>
      <c r="BG389" s="186">
        <f>IF(N389="zákl. přenesená",J389,0)</f>
        <v>0</v>
      </c>
      <c r="BH389" s="186">
        <f>IF(N389="sníž. přenesená",J389,0)</f>
        <v>0</v>
      </c>
      <c r="BI389" s="186">
        <f>IF(N389="nulová",J389,0)</f>
        <v>0</v>
      </c>
      <c r="BJ389" s="19" t="s">
        <v>76</v>
      </c>
      <c r="BK389" s="186">
        <f>ROUND(I389*H389,2)</f>
        <v>0</v>
      </c>
      <c r="BL389" s="19" t="s">
        <v>253</v>
      </c>
      <c r="BM389" s="185" t="s">
        <v>621</v>
      </c>
    </row>
    <row r="390" spans="1:65" s="2" customFormat="1" ht="10.199999999999999">
      <c r="A390" s="36"/>
      <c r="B390" s="37"/>
      <c r="C390" s="38"/>
      <c r="D390" s="187" t="s">
        <v>139</v>
      </c>
      <c r="E390" s="38"/>
      <c r="F390" s="188" t="s">
        <v>620</v>
      </c>
      <c r="G390" s="38"/>
      <c r="H390" s="38"/>
      <c r="I390" s="189"/>
      <c r="J390" s="38"/>
      <c r="K390" s="38"/>
      <c r="L390" s="41"/>
      <c r="M390" s="190"/>
      <c r="N390" s="191"/>
      <c r="O390" s="66"/>
      <c r="P390" s="66"/>
      <c r="Q390" s="66"/>
      <c r="R390" s="66"/>
      <c r="S390" s="66"/>
      <c r="T390" s="67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T390" s="19" t="s">
        <v>139</v>
      </c>
      <c r="AU390" s="19" t="s">
        <v>78</v>
      </c>
    </row>
    <row r="391" spans="1:65" s="2" customFormat="1" ht="16.5" customHeight="1">
      <c r="A391" s="36"/>
      <c r="B391" s="37"/>
      <c r="C391" s="175" t="s">
        <v>622</v>
      </c>
      <c r="D391" s="175" t="s">
        <v>132</v>
      </c>
      <c r="E391" s="176" t="s">
        <v>623</v>
      </c>
      <c r="F391" s="177" t="s">
        <v>624</v>
      </c>
      <c r="G391" s="178" t="s">
        <v>585</v>
      </c>
      <c r="H391" s="179">
        <v>8</v>
      </c>
      <c r="I391" s="180"/>
      <c r="J391" s="179">
        <f>ROUND(I391*H391,2)</f>
        <v>0</v>
      </c>
      <c r="K391" s="177" t="s">
        <v>18</v>
      </c>
      <c r="L391" s="41"/>
      <c r="M391" s="181" t="s">
        <v>18</v>
      </c>
      <c r="N391" s="182" t="s">
        <v>39</v>
      </c>
      <c r="O391" s="66"/>
      <c r="P391" s="183">
        <f>O391*H391</f>
        <v>0</v>
      </c>
      <c r="Q391" s="183">
        <v>0</v>
      </c>
      <c r="R391" s="183">
        <f>Q391*H391</f>
        <v>0</v>
      </c>
      <c r="S391" s="183">
        <v>0</v>
      </c>
      <c r="T391" s="184">
        <f>S391*H391</f>
        <v>0</v>
      </c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R391" s="185" t="s">
        <v>253</v>
      </c>
      <c r="AT391" s="185" t="s">
        <v>132</v>
      </c>
      <c r="AU391" s="185" t="s">
        <v>78</v>
      </c>
      <c r="AY391" s="19" t="s">
        <v>129</v>
      </c>
      <c r="BE391" s="186">
        <f>IF(N391="základní",J391,0)</f>
        <v>0</v>
      </c>
      <c r="BF391" s="186">
        <f>IF(N391="snížená",J391,0)</f>
        <v>0</v>
      </c>
      <c r="BG391" s="186">
        <f>IF(N391="zákl. přenesená",J391,0)</f>
        <v>0</v>
      </c>
      <c r="BH391" s="186">
        <f>IF(N391="sníž. přenesená",J391,0)</f>
        <v>0</v>
      </c>
      <c r="BI391" s="186">
        <f>IF(N391="nulová",J391,0)</f>
        <v>0</v>
      </c>
      <c r="BJ391" s="19" t="s">
        <v>76</v>
      </c>
      <c r="BK391" s="186">
        <f>ROUND(I391*H391,2)</f>
        <v>0</v>
      </c>
      <c r="BL391" s="19" t="s">
        <v>253</v>
      </c>
      <c r="BM391" s="185" t="s">
        <v>625</v>
      </c>
    </row>
    <row r="392" spans="1:65" s="2" customFormat="1" ht="10.199999999999999">
      <c r="A392" s="36"/>
      <c r="B392" s="37"/>
      <c r="C392" s="38"/>
      <c r="D392" s="187" t="s">
        <v>139</v>
      </c>
      <c r="E392" s="38"/>
      <c r="F392" s="188" t="s">
        <v>624</v>
      </c>
      <c r="G392" s="38"/>
      <c r="H392" s="38"/>
      <c r="I392" s="189"/>
      <c r="J392" s="38"/>
      <c r="K392" s="38"/>
      <c r="L392" s="41"/>
      <c r="M392" s="190"/>
      <c r="N392" s="191"/>
      <c r="O392" s="66"/>
      <c r="P392" s="66"/>
      <c r="Q392" s="66"/>
      <c r="R392" s="66"/>
      <c r="S392" s="66"/>
      <c r="T392" s="67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T392" s="19" t="s">
        <v>139</v>
      </c>
      <c r="AU392" s="19" t="s">
        <v>78</v>
      </c>
    </row>
    <row r="393" spans="1:65" s="2" customFormat="1" ht="16.5" customHeight="1">
      <c r="A393" s="36"/>
      <c r="B393" s="37"/>
      <c r="C393" s="175" t="s">
        <v>626</v>
      </c>
      <c r="D393" s="175" t="s">
        <v>132</v>
      </c>
      <c r="E393" s="176" t="s">
        <v>627</v>
      </c>
      <c r="F393" s="177" t="s">
        <v>628</v>
      </c>
      <c r="G393" s="178" t="s">
        <v>585</v>
      </c>
      <c r="H393" s="179">
        <v>2</v>
      </c>
      <c r="I393" s="180"/>
      <c r="J393" s="179">
        <f>ROUND(I393*H393,2)</f>
        <v>0</v>
      </c>
      <c r="K393" s="177" t="s">
        <v>18</v>
      </c>
      <c r="L393" s="41"/>
      <c r="M393" s="181" t="s">
        <v>18</v>
      </c>
      <c r="N393" s="182" t="s">
        <v>39</v>
      </c>
      <c r="O393" s="66"/>
      <c r="P393" s="183">
        <f>O393*H393</f>
        <v>0</v>
      </c>
      <c r="Q393" s="183">
        <v>0</v>
      </c>
      <c r="R393" s="183">
        <f>Q393*H393</f>
        <v>0</v>
      </c>
      <c r="S393" s="183">
        <v>0</v>
      </c>
      <c r="T393" s="184">
        <f>S393*H393</f>
        <v>0</v>
      </c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R393" s="185" t="s">
        <v>253</v>
      </c>
      <c r="AT393" s="185" t="s">
        <v>132</v>
      </c>
      <c r="AU393" s="185" t="s">
        <v>78</v>
      </c>
      <c r="AY393" s="19" t="s">
        <v>129</v>
      </c>
      <c r="BE393" s="186">
        <f>IF(N393="základní",J393,0)</f>
        <v>0</v>
      </c>
      <c r="BF393" s="186">
        <f>IF(N393="snížená",J393,0)</f>
        <v>0</v>
      </c>
      <c r="BG393" s="186">
        <f>IF(N393="zákl. přenesená",J393,0)</f>
        <v>0</v>
      </c>
      <c r="BH393" s="186">
        <f>IF(N393="sníž. přenesená",J393,0)</f>
        <v>0</v>
      </c>
      <c r="BI393" s="186">
        <f>IF(N393="nulová",J393,0)</f>
        <v>0</v>
      </c>
      <c r="BJ393" s="19" t="s">
        <v>76</v>
      </c>
      <c r="BK393" s="186">
        <f>ROUND(I393*H393,2)</f>
        <v>0</v>
      </c>
      <c r="BL393" s="19" t="s">
        <v>253</v>
      </c>
      <c r="BM393" s="185" t="s">
        <v>629</v>
      </c>
    </row>
    <row r="394" spans="1:65" s="2" customFormat="1" ht="10.199999999999999">
      <c r="A394" s="36"/>
      <c r="B394" s="37"/>
      <c r="C394" s="38"/>
      <c r="D394" s="187" t="s">
        <v>139</v>
      </c>
      <c r="E394" s="38"/>
      <c r="F394" s="188" t="s">
        <v>630</v>
      </c>
      <c r="G394" s="38"/>
      <c r="H394" s="38"/>
      <c r="I394" s="189"/>
      <c r="J394" s="38"/>
      <c r="K394" s="38"/>
      <c r="L394" s="41"/>
      <c r="M394" s="190"/>
      <c r="N394" s="191"/>
      <c r="O394" s="66"/>
      <c r="P394" s="66"/>
      <c r="Q394" s="66"/>
      <c r="R394" s="66"/>
      <c r="S394" s="66"/>
      <c r="T394" s="67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T394" s="19" t="s">
        <v>139</v>
      </c>
      <c r="AU394" s="19" t="s">
        <v>78</v>
      </c>
    </row>
    <row r="395" spans="1:65" s="2" customFormat="1" ht="16.5" customHeight="1">
      <c r="A395" s="36"/>
      <c r="B395" s="37"/>
      <c r="C395" s="175" t="s">
        <v>631</v>
      </c>
      <c r="D395" s="175" t="s">
        <v>132</v>
      </c>
      <c r="E395" s="176" t="s">
        <v>632</v>
      </c>
      <c r="F395" s="177" t="s">
        <v>633</v>
      </c>
      <c r="G395" s="178" t="s">
        <v>585</v>
      </c>
      <c r="H395" s="179">
        <v>2</v>
      </c>
      <c r="I395" s="180"/>
      <c r="J395" s="179">
        <f>ROUND(I395*H395,2)</f>
        <v>0</v>
      </c>
      <c r="K395" s="177" t="s">
        <v>18</v>
      </c>
      <c r="L395" s="41"/>
      <c r="M395" s="181" t="s">
        <v>18</v>
      </c>
      <c r="N395" s="182" t="s">
        <v>39</v>
      </c>
      <c r="O395" s="66"/>
      <c r="P395" s="183">
        <f>O395*H395</f>
        <v>0</v>
      </c>
      <c r="Q395" s="183">
        <v>0</v>
      </c>
      <c r="R395" s="183">
        <f>Q395*H395</f>
        <v>0</v>
      </c>
      <c r="S395" s="183">
        <v>0</v>
      </c>
      <c r="T395" s="184">
        <f>S395*H395</f>
        <v>0</v>
      </c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R395" s="185" t="s">
        <v>253</v>
      </c>
      <c r="AT395" s="185" t="s">
        <v>132</v>
      </c>
      <c r="AU395" s="185" t="s">
        <v>78</v>
      </c>
      <c r="AY395" s="19" t="s">
        <v>129</v>
      </c>
      <c r="BE395" s="186">
        <f>IF(N395="základní",J395,0)</f>
        <v>0</v>
      </c>
      <c r="BF395" s="186">
        <f>IF(N395="snížená",J395,0)</f>
        <v>0</v>
      </c>
      <c r="BG395" s="186">
        <f>IF(N395="zákl. přenesená",J395,0)</f>
        <v>0</v>
      </c>
      <c r="BH395" s="186">
        <f>IF(N395="sníž. přenesená",J395,0)</f>
        <v>0</v>
      </c>
      <c r="BI395" s="186">
        <f>IF(N395="nulová",J395,0)</f>
        <v>0</v>
      </c>
      <c r="BJ395" s="19" t="s">
        <v>76</v>
      </c>
      <c r="BK395" s="186">
        <f>ROUND(I395*H395,2)</f>
        <v>0</v>
      </c>
      <c r="BL395" s="19" t="s">
        <v>253</v>
      </c>
      <c r="BM395" s="185" t="s">
        <v>634</v>
      </c>
    </row>
    <row r="396" spans="1:65" s="2" customFormat="1" ht="10.199999999999999">
      <c r="A396" s="36"/>
      <c r="B396" s="37"/>
      <c r="C396" s="38"/>
      <c r="D396" s="187" t="s">
        <v>139</v>
      </c>
      <c r="E396" s="38"/>
      <c r="F396" s="188" t="s">
        <v>635</v>
      </c>
      <c r="G396" s="38"/>
      <c r="H396" s="38"/>
      <c r="I396" s="189"/>
      <c r="J396" s="38"/>
      <c r="K396" s="38"/>
      <c r="L396" s="41"/>
      <c r="M396" s="190"/>
      <c r="N396" s="191"/>
      <c r="O396" s="66"/>
      <c r="P396" s="66"/>
      <c r="Q396" s="66"/>
      <c r="R396" s="66"/>
      <c r="S396" s="66"/>
      <c r="T396" s="67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T396" s="19" t="s">
        <v>139</v>
      </c>
      <c r="AU396" s="19" t="s">
        <v>78</v>
      </c>
    </row>
    <row r="397" spans="1:65" s="2" customFormat="1" ht="16.5" customHeight="1">
      <c r="A397" s="36"/>
      <c r="B397" s="37"/>
      <c r="C397" s="175" t="s">
        <v>636</v>
      </c>
      <c r="D397" s="175" t="s">
        <v>132</v>
      </c>
      <c r="E397" s="176" t="s">
        <v>637</v>
      </c>
      <c r="F397" s="177" t="s">
        <v>638</v>
      </c>
      <c r="G397" s="178" t="s">
        <v>585</v>
      </c>
      <c r="H397" s="179">
        <v>22</v>
      </c>
      <c r="I397" s="180"/>
      <c r="J397" s="179">
        <f>ROUND(I397*H397,2)</f>
        <v>0</v>
      </c>
      <c r="K397" s="177" t="s">
        <v>18</v>
      </c>
      <c r="L397" s="41"/>
      <c r="M397" s="181" t="s">
        <v>18</v>
      </c>
      <c r="N397" s="182" t="s">
        <v>39</v>
      </c>
      <c r="O397" s="66"/>
      <c r="P397" s="183">
        <f>O397*H397</f>
        <v>0</v>
      </c>
      <c r="Q397" s="183">
        <v>0</v>
      </c>
      <c r="R397" s="183">
        <f>Q397*H397</f>
        <v>0</v>
      </c>
      <c r="S397" s="183">
        <v>0</v>
      </c>
      <c r="T397" s="184">
        <f>S397*H397</f>
        <v>0</v>
      </c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R397" s="185" t="s">
        <v>253</v>
      </c>
      <c r="AT397" s="185" t="s">
        <v>132</v>
      </c>
      <c r="AU397" s="185" t="s">
        <v>78</v>
      </c>
      <c r="AY397" s="19" t="s">
        <v>129</v>
      </c>
      <c r="BE397" s="186">
        <f>IF(N397="základní",J397,0)</f>
        <v>0</v>
      </c>
      <c r="BF397" s="186">
        <f>IF(N397="snížená",J397,0)</f>
        <v>0</v>
      </c>
      <c r="BG397" s="186">
        <f>IF(N397="zákl. přenesená",J397,0)</f>
        <v>0</v>
      </c>
      <c r="BH397" s="186">
        <f>IF(N397="sníž. přenesená",J397,0)</f>
        <v>0</v>
      </c>
      <c r="BI397" s="186">
        <f>IF(N397="nulová",J397,0)</f>
        <v>0</v>
      </c>
      <c r="BJ397" s="19" t="s">
        <v>76</v>
      </c>
      <c r="BK397" s="186">
        <f>ROUND(I397*H397,2)</f>
        <v>0</v>
      </c>
      <c r="BL397" s="19" t="s">
        <v>253</v>
      </c>
      <c r="BM397" s="185" t="s">
        <v>639</v>
      </c>
    </row>
    <row r="398" spans="1:65" s="2" customFormat="1" ht="10.199999999999999">
      <c r="A398" s="36"/>
      <c r="B398" s="37"/>
      <c r="C398" s="38"/>
      <c r="D398" s="187" t="s">
        <v>139</v>
      </c>
      <c r="E398" s="38"/>
      <c r="F398" s="188" t="s">
        <v>640</v>
      </c>
      <c r="G398" s="38"/>
      <c r="H398" s="38"/>
      <c r="I398" s="189"/>
      <c r="J398" s="38"/>
      <c r="K398" s="38"/>
      <c r="L398" s="41"/>
      <c r="M398" s="190"/>
      <c r="N398" s="191"/>
      <c r="O398" s="66"/>
      <c r="P398" s="66"/>
      <c r="Q398" s="66"/>
      <c r="R398" s="66"/>
      <c r="S398" s="66"/>
      <c r="T398" s="67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T398" s="19" t="s">
        <v>139</v>
      </c>
      <c r="AU398" s="19" t="s">
        <v>78</v>
      </c>
    </row>
    <row r="399" spans="1:65" s="2" customFormat="1" ht="16.5" customHeight="1">
      <c r="A399" s="36"/>
      <c r="B399" s="37"/>
      <c r="C399" s="175" t="s">
        <v>641</v>
      </c>
      <c r="D399" s="175" t="s">
        <v>132</v>
      </c>
      <c r="E399" s="176" t="s">
        <v>642</v>
      </c>
      <c r="F399" s="177" t="s">
        <v>643</v>
      </c>
      <c r="G399" s="178" t="s">
        <v>135</v>
      </c>
      <c r="H399" s="179">
        <v>1</v>
      </c>
      <c r="I399" s="180"/>
      <c r="J399" s="179">
        <f>ROUND(I399*H399,2)</f>
        <v>0</v>
      </c>
      <c r="K399" s="177" t="s">
        <v>18</v>
      </c>
      <c r="L399" s="41"/>
      <c r="M399" s="181" t="s">
        <v>18</v>
      </c>
      <c r="N399" s="182" t="s">
        <v>39</v>
      </c>
      <c r="O399" s="66"/>
      <c r="P399" s="183">
        <f>O399*H399</f>
        <v>0</v>
      </c>
      <c r="Q399" s="183">
        <v>0</v>
      </c>
      <c r="R399" s="183">
        <f>Q399*H399</f>
        <v>0</v>
      </c>
      <c r="S399" s="183">
        <v>0</v>
      </c>
      <c r="T399" s="184">
        <f>S399*H399</f>
        <v>0</v>
      </c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R399" s="185" t="s">
        <v>253</v>
      </c>
      <c r="AT399" s="185" t="s">
        <v>132</v>
      </c>
      <c r="AU399" s="185" t="s">
        <v>78</v>
      </c>
      <c r="AY399" s="19" t="s">
        <v>129</v>
      </c>
      <c r="BE399" s="186">
        <f>IF(N399="základní",J399,0)</f>
        <v>0</v>
      </c>
      <c r="BF399" s="186">
        <f>IF(N399="snížená",J399,0)</f>
        <v>0</v>
      </c>
      <c r="BG399" s="186">
        <f>IF(N399="zákl. přenesená",J399,0)</f>
        <v>0</v>
      </c>
      <c r="BH399" s="186">
        <f>IF(N399="sníž. přenesená",J399,0)</f>
        <v>0</v>
      </c>
      <c r="BI399" s="186">
        <f>IF(N399="nulová",J399,0)</f>
        <v>0</v>
      </c>
      <c r="BJ399" s="19" t="s">
        <v>76</v>
      </c>
      <c r="BK399" s="186">
        <f>ROUND(I399*H399,2)</f>
        <v>0</v>
      </c>
      <c r="BL399" s="19" t="s">
        <v>253</v>
      </c>
      <c r="BM399" s="185" t="s">
        <v>644</v>
      </c>
    </row>
    <row r="400" spans="1:65" s="2" customFormat="1" ht="10.199999999999999">
      <c r="A400" s="36"/>
      <c r="B400" s="37"/>
      <c r="C400" s="38"/>
      <c r="D400" s="187" t="s">
        <v>139</v>
      </c>
      <c r="E400" s="38"/>
      <c r="F400" s="188" t="s">
        <v>643</v>
      </c>
      <c r="G400" s="38"/>
      <c r="H400" s="38"/>
      <c r="I400" s="189"/>
      <c r="J400" s="38"/>
      <c r="K400" s="38"/>
      <c r="L400" s="41"/>
      <c r="M400" s="190"/>
      <c r="N400" s="191"/>
      <c r="O400" s="66"/>
      <c r="P400" s="66"/>
      <c r="Q400" s="66"/>
      <c r="R400" s="66"/>
      <c r="S400" s="66"/>
      <c r="T400" s="67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T400" s="19" t="s">
        <v>139</v>
      </c>
      <c r="AU400" s="19" t="s">
        <v>78</v>
      </c>
    </row>
    <row r="401" spans="1:65" s="2" customFormat="1" ht="16.5" customHeight="1">
      <c r="A401" s="36"/>
      <c r="B401" s="37"/>
      <c r="C401" s="175" t="s">
        <v>645</v>
      </c>
      <c r="D401" s="175" t="s">
        <v>132</v>
      </c>
      <c r="E401" s="176" t="s">
        <v>646</v>
      </c>
      <c r="F401" s="177" t="s">
        <v>647</v>
      </c>
      <c r="G401" s="178" t="s">
        <v>135</v>
      </c>
      <c r="H401" s="179">
        <v>4</v>
      </c>
      <c r="I401" s="180"/>
      <c r="J401" s="179">
        <f>ROUND(I401*H401,2)</f>
        <v>0</v>
      </c>
      <c r="K401" s="177" t="s">
        <v>18</v>
      </c>
      <c r="L401" s="41"/>
      <c r="M401" s="181" t="s">
        <v>18</v>
      </c>
      <c r="N401" s="182" t="s">
        <v>39</v>
      </c>
      <c r="O401" s="66"/>
      <c r="P401" s="183">
        <f>O401*H401</f>
        <v>0</v>
      </c>
      <c r="Q401" s="183">
        <v>0</v>
      </c>
      <c r="R401" s="183">
        <f>Q401*H401</f>
        <v>0</v>
      </c>
      <c r="S401" s="183">
        <v>0</v>
      </c>
      <c r="T401" s="184">
        <f>S401*H401</f>
        <v>0</v>
      </c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R401" s="185" t="s">
        <v>253</v>
      </c>
      <c r="AT401" s="185" t="s">
        <v>132</v>
      </c>
      <c r="AU401" s="185" t="s">
        <v>78</v>
      </c>
      <c r="AY401" s="19" t="s">
        <v>129</v>
      </c>
      <c r="BE401" s="186">
        <f>IF(N401="základní",J401,0)</f>
        <v>0</v>
      </c>
      <c r="BF401" s="186">
        <f>IF(N401="snížená",J401,0)</f>
        <v>0</v>
      </c>
      <c r="BG401" s="186">
        <f>IF(N401="zákl. přenesená",J401,0)</f>
        <v>0</v>
      </c>
      <c r="BH401" s="186">
        <f>IF(N401="sníž. přenesená",J401,0)</f>
        <v>0</v>
      </c>
      <c r="BI401" s="186">
        <f>IF(N401="nulová",J401,0)</f>
        <v>0</v>
      </c>
      <c r="BJ401" s="19" t="s">
        <v>76</v>
      </c>
      <c r="BK401" s="186">
        <f>ROUND(I401*H401,2)</f>
        <v>0</v>
      </c>
      <c r="BL401" s="19" t="s">
        <v>253</v>
      </c>
      <c r="BM401" s="185" t="s">
        <v>648</v>
      </c>
    </row>
    <row r="402" spans="1:65" s="2" customFormat="1" ht="10.199999999999999">
      <c r="A402" s="36"/>
      <c r="B402" s="37"/>
      <c r="C402" s="38"/>
      <c r="D402" s="187" t="s">
        <v>139</v>
      </c>
      <c r="E402" s="38"/>
      <c r="F402" s="188" t="s">
        <v>647</v>
      </c>
      <c r="G402" s="38"/>
      <c r="H402" s="38"/>
      <c r="I402" s="189"/>
      <c r="J402" s="38"/>
      <c r="K402" s="38"/>
      <c r="L402" s="41"/>
      <c r="M402" s="190"/>
      <c r="N402" s="191"/>
      <c r="O402" s="66"/>
      <c r="P402" s="66"/>
      <c r="Q402" s="66"/>
      <c r="R402" s="66"/>
      <c r="S402" s="66"/>
      <c r="T402" s="67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T402" s="19" t="s">
        <v>139</v>
      </c>
      <c r="AU402" s="19" t="s">
        <v>78</v>
      </c>
    </row>
    <row r="403" spans="1:65" s="2" customFormat="1" ht="16.5" customHeight="1">
      <c r="A403" s="36"/>
      <c r="B403" s="37"/>
      <c r="C403" s="175" t="s">
        <v>649</v>
      </c>
      <c r="D403" s="175" t="s">
        <v>132</v>
      </c>
      <c r="E403" s="176" t="s">
        <v>650</v>
      </c>
      <c r="F403" s="177" t="s">
        <v>651</v>
      </c>
      <c r="G403" s="178" t="s">
        <v>135</v>
      </c>
      <c r="H403" s="179">
        <v>1</v>
      </c>
      <c r="I403" s="180"/>
      <c r="J403" s="179">
        <f>ROUND(I403*H403,2)</f>
        <v>0</v>
      </c>
      <c r="K403" s="177" t="s">
        <v>18</v>
      </c>
      <c r="L403" s="41"/>
      <c r="M403" s="181" t="s">
        <v>18</v>
      </c>
      <c r="N403" s="182" t="s">
        <v>39</v>
      </c>
      <c r="O403" s="66"/>
      <c r="P403" s="183">
        <f>O403*H403</f>
        <v>0</v>
      </c>
      <c r="Q403" s="183">
        <v>0</v>
      </c>
      <c r="R403" s="183">
        <f>Q403*H403</f>
        <v>0</v>
      </c>
      <c r="S403" s="183">
        <v>0</v>
      </c>
      <c r="T403" s="184">
        <f>S403*H403</f>
        <v>0</v>
      </c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R403" s="185" t="s">
        <v>253</v>
      </c>
      <c r="AT403" s="185" t="s">
        <v>132</v>
      </c>
      <c r="AU403" s="185" t="s">
        <v>78</v>
      </c>
      <c r="AY403" s="19" t="s">
        <v>129</v>
      </c>
      <c r="BE403" s="186">
        <f>IF(N403="základní",J403,0)</f>
        <v>0</v>
      </c>
      <c r="BF403" s="186">
        <f>IF(N403="snížená",J403,0)</f>
        <v>0</v>
      </c>
      <c r="BG403" s="186">
        <f>IF(N403="zákl. přenesená",J403,0)</f>
        <v>0</v>
      </c>
      <c r="BH403" s="186">
        <f>IF(N403="sníž. přenesená",J403,0)</f>
        <v>0</v>
      </c>
      <c r="BI403" s="186">
        <f>IF(N403="nulová",J403,0)</f>
        <v>0</v>
      </c>
      <c r="BJ403" s="19" t="s">
        <v>76</v>
      </c>
      <c r="BK403" s="186">
        <f>ROUND(I403*H403,2)</f>
        <v>0</v>
      </c>
      <c r="BL403" s="19" t="s">
        <v>253</v>
      </c>
      <c r="BM403" s="185" t="s">
        <v>652</v>
      </c>
    </row>
    <row r="404" spans="1:65" s="2" customFormat="1" ht="10.199999999999999">
      <c r="A404" s="36"/>
      <c r="B404" s="37"/>
      <c r="C404" s="38"/>
      <c r="D404" s="187" t="s">
        <v>139</v>
      </c>
      <c r="E404" s="38"/>
      <c r="F404" s="188" t="s">
        <v>651</v>
      </c>
      <c r="G404" s="38"/>
      <c r="H404" s="38"/>
      <c r="I404" s="189"/>
      <c r="J404" s="38"/>
      <c r="K404" s="38"/>
      <c r="L404" s="41"/>
      <c r="M404" s="190"/>
      <c r="N404" s="191"/>
      <c r="O404" s="66"/>
      <c r="P404" s="66"/>
      <c r="Q404" s="66"/>
      <c r="R404" s="66"/>
      <c r="S404" s="66"/>
      <c r="T404" s="67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T404" s="19" t="s">
        <v>139</v>
      </c>
      <c r="AU404" s="19" t="s">
        <v>78</v>
      </c>
    </row>
    <row r="405" spans="1:65" s="2" customFormat="1" ht="16.5" customHeight="1">
      <c r="A405" s="36"/>
      <c r="B405" s="37"/>
      <c r="C405" s="175" t="s">
        <v>653</v>
      </c>
      <c r="D405" s="175" t="s">
        <v>132</v>
      </c>
      <c r="E405" s="176" t="s">
        <v>654</v>
      </c>
      <c r="F405" s="177" t="s">
        <v>655</v>
      </c>
      <c r="G405" s="178" t="s">
        <v>585</v>
      </c>
      <c r="H405" s="179">
        <v>9</v>
      </c>
      <c r="I405" s="180"/>
      <c r="J405" s="179">
        <f>ROUND(I405*H405,2)</f>
        <v>0</v>
      </c>
      <c r="K405" s="177" t="s">
        <v>18</v>
      </c>
      <c r="L405" s="41"/>
      <c r="M405" s="181" t="s">
        <v>18</v>
      </c>
      <c r="N405" s="182" t="s">
        <v>39</v>
      </c>
      <c r="O405" s="66"/>
      <c r="P405" s="183">
        <f>O405*H405</f>
        <v>0</v>
      </c>
      <c r="Q405" s="183">
        <v>0</v>
      </c>
      <c r="R405" s="183">
        <f>Q405*H405</f>
        <v>0</v>
      </c>
      <c r="S405" s="183">
        <v>0</v>
      </c>
      <c r="T405" s="184">
        <f>S405*H405</f>
        <v>0</v>
      </c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R405" s="185" t="s">
        <v>253</v>
      </c>
      <c r="AT405" s="185" t="s">
        <v>132</v>
      </c>
      <c r="AU405" s="185" t="s">
        <v>78</v>
      </c>
      <c r="AY405" s="19" t="s">
        <v>129</v>
      </c>
      <c r="BE405" s="186">
        <f>IF(N405="základní",J405,0)</f>
        <v>0</v>
      </c>
      <c r="BF405" s="186">
        <f>IF(N405="snížená",J405,0)</f>
        <v>0</v>
      </c>
      <c r="BG405" s="186">
        <f>IF(N405="zákl. přenesená",J405,0)</f>
        <v>0</v>
      </c>
      <c r="BH405" s="186">
        <f>IF(N405="sníž. přenesená",J405,0)</f>
        <v>0</v>
      </c>
      <c r="BI405" s="186">
        <f>IF(N405="nulová",J405,0)</f>
        <v>0</v>
      </c>
      <c r="BJ405" s="19" t="s">
        <v>76</v>
      </c>
      <c r="BK405" s="186">
        <f>ROUND(I405*H405,2)</f>
        <v>0</v>
      </c>
      <c r="BL405" s="19" t="s">
        <v>253</v>
      </c>
      <c r="BM405" s="185" t="s">
        <v>656</v>
      </c>
    </row>
    <row r="406" spans="1:65" s="2" customFormat="1" ht="10.199999999999999">
      <c r="A406" s="36"/>
      <c r="B406" s="37"/>
      <c r="C406" s="38"/>
      <c r="D406" s="187" t="s">
        <v>139</v>
      </c>
      <c r="E406" s="38"/>
      <c r="F406" s="188" t="s">
        <v>655</v>
      </c>
      <c r="G406" s="38"/>
      <c r="H406" s="38"/>
      <c r="I406" s="189"/>
      <c r="J406" s="38"/>
      <c r="K406" s="38"/>
      <c r="L406" s="41"/>
      <c r="M406" s="190"/>
      <c r="N406" s="191"/>
      <c r="O406" s="66"/>
      <c r="P406" s="66"/>
      <c r="Q406" s="66"/>
      <c r="R406" s="66"/>
      <c r="S406" s="66"/>
      <c r="T406" s="67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T406" s="19" t="s">
        <v>139</v>
      </c>
      <c r="AU406" s="19" t="s">
        <v>78</v>
      </c>
    </row>
    <row r="407" spans="1:65" s="2" customFormat="1" ht="16.5" customHeight="1">
      <c r="A407" s="36"/>
      <c r="B407" s="37"/>
      <c r="C407" s="175" t="s">
        <v>657</v>
      </c>
      <c r="D407" s="175" t="s">
        <v>132</v>
      </c>
      <c r="E407" s="176" t="s">
        <v>658</v>
      </c>
      <c r="F407" s="177" t="s">
        <v>659</v>
      </c>
      <c r="G407" s="178" t="s">
        <v>585</v>
      </c>
      <c r="H407" s="179">
        <v>5</v>
      </c>
      <c r="I407" s="180"/>
      <c r="J407" s="179">
        <f>ROUND(I407*H407,2)</f>
        <v>0</v>
      </c>
      <c r="K407" s="177" t="s">
        <v>18</v>
      </c>
      <c r="L407" s="41"/>
      <c r="M407" s="181" t="s">
        <v>18</v>
      </c>
      <c r="N407" s="182" t="s">
        <v>39</v>
      </c>
      <c r="O407" s="66"/>
      <c r="P407" s="183">
        <f>O407*H407</f>
        <v>0</v>
      </c>
      <c r="Q407" s="183">
        <v>0</v>
      </c>
      <c r="R407" s="183">
        <f>Q407*H407</f>
        <v>0</v>
      </c>
      <c r="S407" s="183">
        <v>0</v>
      </c>
      <c r="T407" s="184">
        <f>S407*H407</f>
        <v>0</v>
      </c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R407" s="185" t="s">
        <v>253</v>
      </c>
      <c r="AT407" s="185" t="s">
        <v>132</v>
      </c>
      <c r="AU407" s="185" t="s">
        <v>78</v>
      </c>
      <c r="AY407" s="19" t="s">
        <v>129</v>
      </c>
      <c r="BE407" s="186">
        <f>IF(N407="základní",J407,0)</f>
        <v>0</v>
      </c>
      <c r="BF407" s="186">
        <f>IF(N407="snížená",J407,0)</f>
        <v>0</v>
      </c>
      <c r="BG407" s="186">
        <f>IF(N407="zákl. přenesená",J407,0)</f>
        <v>0</v>
      </c>
      <c r="BH407" s="186">
        <f>IF(N407="sníž. přenesená",J407,0)</f>
        <v>0</v>
      </c>
      <c r="BI407" s="186">
        <f>IF(N407="nulová",J407,0)</f>
        <v>0</v>
      </c>
      <c r="BJ407" s="19" t="s">
        <v>76</v>
      </c>
      <c r="BK407" s="186">
        <f>ROUND(I407*H407,2)</f>
        <v>0</v>
      </c>
      <c r="BL407" s="19" t="s">
        <v>253</v>
      </c>
      <c r="BM407" s="185" t="s">
        <v>660</v>
      </c>
    </row>
    <row r="408" spans="1:65" s="2" customFormat="1" ht="10.199999999999999">
      <c r="A408" s="36"/>
      <c r="B408" s="37"/>
      <c r="C408" s="38"/>
      <c r="D408" s="187" t="s">
        <v>139</v>
      </c>
      <c r="E408" s="38"/>
      <c r="F408" s="188" t="s">
        <v>659</v>
      </c>
      <c r="G408" s="38"/>
      <c r="H408" s="38"/>
      <c r="I408" s="189"/>
      <c r="J408" s="38"/>
      <c r="K408" s="38"/>
      <c r="L408" s="41"/>
      <c r="M408" s="190"/>
      <c r="N408" s="191"/>
      <c r="O408" s="66"/>
      <c r="P408" s="66"/>
      <c r="Q408" s="66"/>
      <c r="R408" s="66"/>
      <c r="S408" s="66"/>
      <c r="T408" s="67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T408" s="19" t="s">
        <v>139</v>
      </c>
      <c r="AU408" s="19" t="s">
        <v>78</v>
      </c>
    </row>
    <row r="409" spans="1:65" s="2" customFormat="1" ht="16.5" customHeight="1">
      <c r="A409" s="36"/>
      <c r="B409" s="37"/>
      <c r="C409" s="175" t="s">
        <v>661</v>
      </c>
      <c r="D409" s="175" t="s">
        <v>132</v>
      </c>
      <c r="E409" s="176" t="s">
        <v>662</v>
      </c>
      <c r="F409" s="177" t="s">
        <v>663</v>
      </c>
      <c r="G409" s="178" t="s">
        <v>585</v>
      </c>
      <c r="H409" s="179">
        <v>3</v>
      </c>
      <c r="I409" s="180"/>
      <c r="J409" s="179">
        <f>ROUND(I409*H409,2)</f>
        <v>0</v>
      </c>
      <c r="K409" s="177" t="s">
        <v>18</v>
      </c>
      <c r="L409" s="41"/>
      <c r="M409" s="181" t="s">
        <v>18</v>
      </c>
      <c r="N409" s="182" t="s">
        <v>39</v>
      </c>
      <c r="O409" s="66"/>
      <c r="P409" s="183">
        <f>O409*H409</f>
        <v>0</v>
      </c>
      <c r="Q409" s="183">
        <v>0</v>
      </c>
      <c r="R409" s="183">
        <f>Q409*H409</f>
        <v>0</v>
      </c>
      <c r="S409" s="183">
        <v>0</v>
      </c>
      <c r="T409" s="184">
        <f>S409*H409</f>
        <v>0</v>
      </c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R409" s="185" t="s">
        <v>253</v>
      </c>
      <c r="AT409" s="185" t="s">
        <v>132</v>
      </c>
      <c r="AU409" s="185" t="s">
        <v>78</v>
      </c>
      <c r="AY409" s="19" t="s">
        <v>129</v>
      </c>
      <c r="BE409" s="186">
        <f>IF(N409="základní",J409,0)</f>
        <v>0</v>
      </c>
      <c r="BF409" s="186">
        <f>IF(N409="snížená",J409,0)</f>
        <v>0</v>
      </c>
      <c r="BG409" s="186">
        <f>IF(N409="zákl. přenesená",J409,0)</f>
        <v>0</v>
      </c>
      <c r="BH409" s="186">
        <f>IF(N409="sníž. přenesená",J409,0)</f>
        <v>0</v>
      </c>
      <c r="BI409" s="186">
        <f>IF(N409="nulová",J409,0)</f>
        <v>0</v>
      </c>
      <c r="BJ409" s="19" t="s">
        <v>76</v>
      </c>
      <c r="BK409" s="186">
        <f>ROUND(I409*H409,2)</f>
        <v>0</v>
      </c>
      <c r="BL409" s="19" t="s">
        <v>253</v>
      </c>
      <c r="BM409" s="185" t="s">
        <v>664</v>
      </c>
    </row>
    <row r="410" spans="1:65" s="2" customFormat="1" ht="10.199999999999999">
      <c r="A410" s="36"/>
      <c r="B410" s="37"/>
      <c r="C410" s="38"/>
      <c r="D410" s="187" t="s">
        <v>139</v>
      </c>
      <c r="E410" s="38"/>
      <c r="F410" s="188" t="s">
        <v>663</v>
      </c>
      <c r="G410" s="38"/>
      <c r="H410" s="38"/>
      <c r="I410" s="189"/>
      <c r="J410" s="38"/>
      <c r="K410" s="38"/>
      <c r="L410" s="41"/>
      <c r="M410" s="190"/>
      <c r="N410" s="191"/>
      <c r="O410" s="66"/>
      <c r="P410" s="66"/>
      <c r="Q410" s="66"/>
      <c r="R410" s="66"/>
      <c r="S410" s="66"/>
      <c r="T410" s="67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T410" s="19" t="s">
        <v>139</v>
      </c>
      <c r="AU410" s="19" t="s">
        <v>78</v>
      </c>
    </row>
    <row r="411" spans="1:65" s="2" customFormat="1" ht="16.5" customHeight="1">
      <c r="A411" s="36"/>
      <c r="B411" s="37"/>
      <c r="C411" s="175" t="s">
        <v>665</v>
      </c>
      <c r="D411" s="175" t="s">
        <v>132</v>
      </c>
      <c r="E411" s="176" t="s">
        <v>666</v>
      </c>
      <c r="F411" s="177" t="s">
        <v>667</v>
      </c>
      <c r="G411" s="178" t="s">
        <v>154</v>
      </c>
      <c r="H411" s="179">
        <v>2.82</v>
      </c>
      <c r="I411" s="180"/>
      <c r="J411" s="179">
        <f>ROUND(I411*H411,2)</f>
        <v>0</v>
      </c>
      <c r="K411" s="177" t="s">
        <v>18</v>
      </c>
      <c r="L411" s="41"/>
      <c r="M411" s="181" t="s">
        <v>18</v>
      </c>
      <c r="N411" s="182" t="s">
        <v>39</v>
      </c>
      <c r="O411" s="66"/>
      <c r="P411" s="183">
        <f>O411*H411</f>
        <v>0</v>
      </c>
      <c r="Q411" s="183">
        <v>0</v>
      </c>
      <c r="R411" s="183">
        <f>Q411*H411</f>
        <v>0</v>
      </c>
      <c r="S411" s="183">
        <v>0</v>
      </c>
      <c r="T411" s="184">
        <f>S411*H411</f>
        <v>0</v>
      </c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R411" s="185" t="s">
        <v>253</v>
      </c>
      <c r="AT411" s="185" t="s">
        <v>132</v>
      </c>
      <c r="AU411" s="185" t="s">
        <v>78</v>
      </c>
      <c r="AY411" s="19" t="s">
        <v>129</v>
      </c>
      <c r="BE411" s="186">
        <f>IF(N411="základní",J411,0)</f>
        <v>0</v>
      </c>
      <c r="BF411" s="186">
        <f>IF(N411="snížená",J411,0)</f>
        <v>0</v>
      </c>
      <c r="BG411" s="186">
        <f>IF(N411="zákl. přenesená",J411,0)</f>
        <v>0</v>
      </c>
      <c r="BH411" s="186">
        <f>IF(N411="sníž. přenesená",J411,0)</f>
        <v>0</v>
      </c>
      <c r="BI411" s="186">
        <f>IF(N411="nulová",J411,0)</f>
        <v>0</v>
      </c>
      <c r="BJ411" s="19" t="s">
        <v>76</v>
      </c>
      <c r="BK411" s="186">
        <f>ROUND(I411*H411,2)</f>
        <v>0</v>
      </c>
      <c r="BL411" s="19" t="s">
        <v>253</v>
      </c>
      <c r="BM411" s="185" t="s">
        <v>668</v>
      </c>
    </row>
    <row r="412" spans="1:65" s="2" customFormat="1" ht="10.199999999999999">
      <c r="A412" s="36"/>
      <c r="B412" s="37"/>
      <c r="C412" s="38"/>
      <c r="D412" s="187" t="s">
        <v>139</v>
      </c>
      <c r="E412" s="38"/>
      <c r="F412" s="188" t="s">
        <v>667</v>
      </c>
      <c r="G412" s="38"/>
      <c r="H412" s="38"/>
      <c r="I412" s="189"/>
      <c r="J412" s="38"/>
      <c r="K412" s="38"/>
      <c r="L412" s="41"/>
      <c r="M412" s="190"/>
      <c r="N412" s="191"/>
      <c r="O412" s="66"/>
      <c r="P412" s="66"/>
      <c r="Q412" s="66"/>
      <c r="R412" s="66"/>
      <c r="S412" s="66"/>
      <c r="T412" s="67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T412" s="19" t="s">
        <v>139</v>
      </c>
      <c r="AU412" s="19" t="s">
        <v>78</v>
      </c>
    </row>
    <row r="413" spans="1:65" s="2" customFormat="1" ht="16.5" customHeight="1">
      <c r="A413" s="36"/>
      <c r="B413" s="37"/>
      <c r="C413" s="175" t="s">
        <v>669</v>
      </c>
      <c r="D413" s="175" t="s">
        <v>132</v>
      </c>
      <c r="E413" s="176" t="s">
        <v>670</v>
      </c>
      <c r="F413" s="177" t="s">
        <v>671</v>
      </c>
      <c r="G413" s="178" t="s">
        <v>135</v>
      </c>
      <c r="H413" s="179">
        <v>2</v>
      </c>
      <c r="I413" s="180"/>
      <c r="J413" s="179">
        <f>ROUND(I413*H413,2)</f>
        <v>0</v>
      </c>
      <c r="K413" s="177" t="s">
        <v>18</v>
      </c>
      <c r="L413" s="41"/>
      <c r="M413" s="181" t="s">
        <v>18</v>
      </c>
      <c r="N413" s="182" t="s">
        <v>39</v>
      </c>
      <c r="O413" s="66"/>
      <c r="P413" s="183">
        <f>O413*H413</f>
        <v>0</v>
      </c>
      <c r="Q413" s="183">
        <v>0</v>
      </c>
      <c r="R413" s="183">
        <f>Q413*H413</f>
        <v>0</v>
      </c>
      <c r="S413" s="183">
        <v>0</v>
      </c>
      <c r="T413" s="184">
        <f>S413*H413</f>
        <v>0</v>
      </c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R413" s="185" t="s">
        <v>253</v>
      </c>
      <c r="AT413" s="185" t="s">
        <v>132</v>
      </c>
      <c r="AU413" s="185" t="s">
        <v>78</v>
      </c>
      <c r="AY413" s="19" t="s">
        <v>129</v>
      </c>
      <c r="BE413" s="186">
        <f>IF(N413="základní",J413,0)</f>
        <v>0</v>
      </c>
      <c r="BF413" s="186">
        <f>IF(N413="snížená",J413,0)</f>
        <v>0</v>
      </c>
      <c r="BG413" s="186">
        <f>IF(N413="zákl. přenesená",J413,0)</f>
        <v>0</v>
      </c>
      <c r="BH413" s="186">
        <f>IF(N413="sníž. přenesená",J413,0)</f>
        <v>0</v>
      </c>
      <c r="BI413" s="186">
        <f>IF(N413="nulová",J413,0)</f>
        <v>0</v>
      </c>
      <c r="BJ413" s="19" t="s">
        <v>76</v>
      </c>
      <c r="BK413" s="186">
        <f>ROUND(I413*H413,2)</f>
        <v>0</v>
      </c>
      <c r="BL413" s="19" t="s">
        <v>253</v>
      </c>
      <c r="BM413" s="185" t="s">
        <v>672</v>
      </c>
    </row>
    <row r="414" spans="1:65" s="2" customFormat="1" ht="10.199999999999999">
      <c r="A414" s="36"/>
      <c r="B414" s="37"/>
      <c r="C414" s="38"/>
      <c r="D414" s="187" t="s">
        <v>139</v>
      </c>
      <c r="E414" s="38"/>
      <c r="F414" s="188" t="s">
        <v>673</v>
      </c>
      <c r="G414" s="38"/>
      <c r="H414" s="38"/>
      <c r="I414" s="189"/>
      <c r="J414" s="38"/>
      <c r="K414" s="38"/>
      <c r="L414" s="41"/>
      <c r="M414" s="190"/>
      <c r="N414" s="191"/>
      <c r="O414" s="66"/>
      <c r="P414" s="66"/>
      <c r="Q414" s="66"/>
      <c r="R414" s="66"/>
      <c r="S414" s="66"/>
      <c r="T414" s="67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T414" s="19" t="s">
        <v>139</v>
      </c>
      <c r="AU414" s="19" t="s">
        <v>78</v>
      </c>
    </row>
    <row r="415" spans="1:65" s="2" customFormat="1" ht="16.5" customHeight="1">
      <c r="A415" s="36"/>
      <c r="B415" s="37"/>
      <c r="C415" s="175" t="s">
        <v>674</v>
      </c>
      <c r="D415" s="175" t="s">
        <v>132</v>
      </c>
      <c r="E415" s="176" t="s">
        <v>675</v>
      </c>
      <c r="F415" s="177" t="s">
        <v>676</v>
      </c>
      <c r="G415" s="178" t="s">
        <v>135</v>
      </c>
      <c r="H415" s="179">
        <v>6</v>
      </c>
      <c r="I415" s="180"/>
      <c r="J415" s="179">
        <f>ROUND(I415*H415,2)</f>
        <v>0</v>
      </c>
      <c r="K415" s="177" t="s">
        <v>18</v>
      </c>
      <c r="L415" s="41"/>
      <c r="M415" s="181" t="s">
        <v>18</v>
      </c>
      <c r="N415" s="182" t="s">
        <v>39</v>
      </c>
      <c r="O415" s="66"/>
      <c r="P415" s="183">
        <f>O415*H415</f>
        <v>0</v>
      </c>
      <c r="Q415" s="183">
        <v>0</v>
      </c>
      <c r="R415" s="183">
        <f>Q415*H415</f>
        <v>0</v>
      </c>
      <c r="S415" s="183">
        <v>0</v>
      </c>
      <c r="T415" s="184">
        <f>S415*H415</f>
        <v>0</v>
      </c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R415" s="185" t="s">
        <v>253</v>
      </c>
      <c r="AT415" s="185" t="s">
        <v>132</v>
      </c>
      <c r="AU415" s="185" t="s">
        <v>78</v>
      </c>
      <c r="AY415" s="19" t="s">
        <v>129</v>
      </c>
      <c r="BE415" s="186">
        <f>IF(N415="základní",J415,0)</f>
        <v>0</v>
      </c>
      <c r="BF415" s="186">
        <f>IF(N415="snížená",J415,0)</f>
        <v>0</v>
      </c>
      <c r="BG415" s="186">
        <f>IF(N415="zákl. přenesená",J415,0)</f>
        <v>0</v>
      </c>
      <c r="BH415" s="186">
        <f>IF(N415="sníž. přenesená",J415,0)</f>
        <v>0</v>
      </c>
      <c r="BI415" s="186">
        <f>IF(N415="nulová",J415,0)</f>
        <v>0</v>
      </c>
      <c r="BJ415" s="19" t="s">
        <v>76</v>
      </c>
      <c r="BK415" s="186">
        <f>ROUND(I415*H415,2)</f>
        <v>0</v>
      </c>
      <c r="BL415" s="19" t="s">
        <v>253</v>
      </c>
      <c r="BM415" s="185" t="s">
        <v>677</v>
      </c>
    </row>
    <row r="416" spans="1:65" s="2" customFormat="1" ht="10.199999999999999">
      <c r="A416" s="36"/>
      <c r="B416" s="37"/>
      <c r="C416" s="38"/>
      <c r="D416" s="187" t="s">
        <v>139</v>
      </c>
      <c r="E416" s="38"/>
      <c r="F416" s="188" t="s">
        <v>678</v>
      </c>
      <c r="G416" s="38"/>
      <c r="H416" s="38"/>
      <c r="I416" s="189"/>
      <c r="J416" s="38"/>
      <c r="K416" s="38"/>
      <c r="L416" s="41"/>
      <c r="M416" s="190"/>
      <c r="N416" s="191"/>
      <c r="O416" s="66"/>
      <c r="P416" s="66"/>
      <c r="Q416" s="66"/>
      <c r="R416" s="66"/>
      <c r="S416" s="66"/>
      <c r="T416" s="67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T416" s="19" t="s">
        <v>139</v>
      </c>
      <c r="AU416" s="19" t="s">
        <v>78</v>
      </c>
    </row>
    <row r="417" spans="1:65" s="12" customFormat="1" ht="22.8" customHeight="1">
      <c r="B417" s="159"/>
      <c r="C417" s="160"/>
      <c r="D417" s="161" t="s">
        <v>67</v>
      </c>
      <c r="E417" s="173" t="s">
        <v>679</v>
      </c>
      <c r="F417" s="173" t="s">
        <v>680</v>
      </c>
      <c r="G417" s="160"/>
      <c r="H417" s="160"/>
      <c r="I417" s="163"/>
      <c r="J417" s="174">
        <f>BK417</f>
        <v>0</v>
      </c>
      <c r="K417" s="160"/>
      <c r="L417" s="165"/>
      <c r="M417" s="166"/>
      <c r="N417" s="167"/>
      <c r="O417" s="167"/>
      <c r="P417" s="168">
        <f>SUM(P418:P461)</f>
        <v>0</v>
      </c>
      <c r="Q417" s="167"/>
      <c r="R417" s="168">
        <f>SUM(R418:R461)</f>
        <v>0</v>
      </c>
      <c r="S417" s="167"/>
      <c r="T417" s="169">
        <f>SUM(T418:T461)</f>
        <v>0</v>
      </c>
      <c r="AR417" s="170" t="s">
        <v>78</v>
      </c>
      <c r="AT417" s="171" t="s">
        <v>67</v>
      </c>
      <c r="AU417" s="171" t="s">
        <v>76</v>
      </c>
      <c r="AY417" s="170" t="s">
        <v>129</v>
      </c>
      <c r="BK417" s="172">
        <f>SUM(BK418:BK461)</f>
        <v>0</v>
      </c>
    </row>
    <row r="418" spans="1:65" s="2" customFormat="1" ht="16.5" customHeight="1">
      <c r="A418" s="36"/>
      <c r="B418" s="37"/>
      <c r="C418" s="175" t="s">
        <v>681</v>
      </c>
      <c r="D418" s="175" t="s">
        <v>132</v>
      </c>
      <c r="E418" s="176" t="s">
        <v>682</v>
      </c>
      <c r="F418" s="177" t="s">
        <v>683</v>
      </c>
      <c r="G418" s="178" t="s">
        <v>182</v>
      </c>
      <c r="H418" s="179">
        <v>14</v>
      </c>
      <c r="I418" s="180"/>
      <c r="J418" s="179">
        <f>ROUND(I418*H418,2)</f>
        <v>0</v>
      </c>
      <c r="K418" s="177" t="s">
        <v>18</v>
      </c>
      <c r="L418" s="41"/>
      <c r="M418" s="181" t="s">
        <v>18</v>
      </c>
      <c r="N418" s="182" t="s">
        <v>39</v>
      </c>
      <c r="O418" s="66"/>
      <c r="P418" s="183">
        <f>O418*H418</f>
        <v>0</v>
      </c>
      <c r="Q418" s="183">
        <v>0</v>
      </c>
      <c r="R418" s="183">
        <f>Q418*H418</f>
        <v>0</v>
      </c>
      <c r="S418" s="183">
        <v>0</v>
      </c>
      <c r="T418" s="184">
        <f>S418*H418</f>
        <v>0</v>
      </c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R418" s="185" t="s">
        <v>137</v>
      </c>
      <c r="AT418" s="185" t="s">
        <v>132</v>
      </c>
      <c r="AU418" s="185" t="s">
        <v>78</v>
      </c>
      <c r="AY418" s="19" t="s">
        <v>129</v>
      </c>
      <c r="BE418" s="186">
        <f>IF(N418="základní",J418,0)</f>
        <v>0</v>
      </c>
      <c r="BF418" s="186">
        <f>IF(N418="snížená",J418,0)</f>
        <v>0</v>
      </c>
      <c r="BG418" s="186">
        <f>IF(N418="zákl. přenesená",J418,0)</f>
        <v>0</v>
      </c>
      <c r="BH418" s="186">
        <f>IF(N418="sníž. přenesená",J418,0)</f>
        <v>0</v>
      </c>
      <c r="BI418" s="186">
        <f>IF(N418="nulová",J418,0)</f>
        <v>0</v>
      </c>
      <c r="BJ418" s="19" t="s">
        <v>76</v>
      </c>
      <c r="BK418" s="186">
        <f>ROUND(I418*H418,2)</f>
        <v>0</v>
      </c>
      <c r="BL418" s="19" t="s">
        <v>137</v>
      </c>
      <c r="BM418" s="185" t="s">
        <v>684</v>
      </c>
    </row>
    <row r="419" spans="1:65" s="2" customFormat="1" ht="10.199999999999999">
      <c r="A419" s="36"/>
      <c r="B419" s="37"/>
      <c r="C419" s="38"/>
      <c r="D419" s="187" t="s">
        <v>139</v>
      </c>
      <c r="E419" s="38"/>
      <c r="F419" s="188" t="s">
        <v>683</v>
      </c>
      <c r="G419" s="38"/>
      <c r="H419" s="38"/>
      <c r="I419" s="189"/>
      <c r="J419" s="38"/>
      <c r="K419" s="38"/>
      <c r="L419" s="41"/>
      <c r="M419" s="190"/>
      <c r="N419" s="191"/>
      <c r="O419" s="66"/>
      <c r="P419" s="66"/>
      <c r="Q419" s="66"/>
      <c r="R419" s="66"/>
      <c r="S419" s="66"/>
      <c r="T419" s="67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T419" s="19" t="s">
        <v>139</v>
      </c>
      <c r="AU419" s="19" t="s">
        <v>78</v>
      </c>
    </row>
    <row r="420" spans="1:65" s="2" customFormat="1" ht="16.5" customHeight="1">
      <c r="A420" s="36"/>
      <c r="B420" s="37"/>
      <c r="C420" s="175" t="s">
        <v>685</v>
      </c>
      <c r="D420" s="175" t="s">
        <v>132</v>
      </c>
      <c r="E420" s="176" t="s">
        <v>686</v>
      </c>
      <c r="F420" s="177" t="s">
        <v>687</v>
      </c>
      <c r="G420" s="178" t="s">
        <v>688</v>
      </c>
      <c r="H420" s="179">
        <v>1</v>
      </c>
      <c r="I420" s="180"/>
      <c r="J420" s="179">
        <f>ROUND(I420*H420,2)</f>
        <v>0</v>
      </c>
      <c r="K420" s="177" t="s">
        <v>18</v>
      </c>
      <c r="L420" s="41"/>
      <c r="M420" s="181" t="s">
        <v>18</v>
      </c>
      <c r="N420" s="182" t="s">
        <v>39</v>
      </c>
      <c r="O420" s="66"/>
      <c r="P420" s="183">
        <f>O420*H420</f>
        <v>0</v>
      </c>
      <c r="Q420" s="183">
        <v>0</v>
      </c>
      <c r="R420" s="183">
        <f>Q420*H420</f>
        <v>0</v>
      </c>
      <c r="S420" s="183">
        <v>0</v>
      </c>
      <c r="T420" s="184">
        <f>S420*H420</f>
        <v>0</v>
      </c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R420" s="185" t="s">
        <v>137</v>
      </c>
      <c r="AT420" s="185" t="s">
        <v>132</v>
      </c>
      <c r="AU420" s="185" t="s">
        <v>78</v>
      </c>
      <c r="AY420" s="19" t="s">
        <v>129</v>
      </c>
      <c r="BE420" s="186">
        <f>IF(N420="základní",J420,0)</f>
        <v>0</v>
      </c>
      <c r="BF420" s="186">
        <f>IF(N420="snížená",J420,0)</f>
        <v>0</v>
      </c>
      <c r="BG420" s="186">
        <f>IF(N420="zákl. přenesená",J420,0)</f>
        <v>0</v>
      </c>
      <c r="BH420" s="186">
        <f>IF(N420="sníž. přenesená",J420,0)</f>
        <v>0</v>
      </c>
      <c r="BI420" s="186">
        <f>IF(N420="nulová",J420,0)</f>
        <v>0</v>
      </c>
      <c r="BJ420" s="19" t="s">
        <v>76</v>
      </c>
      <c r="BK420" s="186">
        <f>ROUND(I420*H420,2)</f>
        <v>0</v>
      </c>
      <c r="BL420" s="19" t="s">
        <v>137</v>
      </c>
      <c r="BM420" s="185" t="s">
        <v>689</v>
      </c>
    </row>
    <row r="421" spans="1:65" s="2" customFormat="1" ht="10.199999999999999">
      <c r="A421" s="36"/>
      <c r="B421" s="37"/>
      <c r="C421" s="38"/>
      <c r="D421" s="187" t="s">
        <v>139</v>
      </c>
      <c r="E421" s="38"/>
      <c r="F421" s="188" t="s">
        <v>687</v>
      </c>
      <c r="G421" s="38"/>
      <c r="H421" s="38"/>
      <c r="I421" s="189"/>
      <c r="J421" s="38"/>
      <c r="K421" s="38"/>
      <c r="L421" s="41"/>
      <c r="M421" s="190"/>
      <c r="N421" s="191"/>
      <c r="O421" s="66"/>
      <c r="P421" s="66"/>
      <c r="Q421" s="66"/>
      <c r="R421" s="66"/>
      <c r="S421" s="66"/>
      <c r="T421" s="67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T421" s="19" t="s">
        <v>139</v>
      </c>
      <c r="AU421" s="19" t="s">
        <v>78</v>
      </c>
    </row>
    <row r="422" spans="1:65" s="2" customFormat="1" ht="16.5" customHeight="1">
      <c r="A422" s="36"/>
      <c r="B422" s="37"/>
      <c r="C422" s="175" t="s">
        <v>690</v>
      </c>
      <c r="D422" s="175" t="s">
        <v>132</v>
      </c>
      <c r="E422" s="176" t="s">
        <v>691</v>
      </c>
      <c r="F422" s="177" t="s">
        <v>692</v>
      </c>
      <c r="G422" s="178" t="s">
        <v>693</v>
      </c>
      <c r="H422" s="179">
        <v>2</v>
      </c>
      <c r="I422" s="180"/>
      <c r="J422" s="179">
        <f>ROUND(I422*H422,2)</f>
        <v>0</v>
      </c>
      <c r="K422" s="177" t="s">
        <v>18</v>
      </c>
      <c r="L422" s="41"/>
      <c r="M422" s="181" t="s">
        <v>18</v>
      </c>
      <c r="N422" s="182" t="s">
        <v>39</v>
      </c>
      <c r="O422" s="66"/>
      <c r="P422" s="183">
        <f>O422*H422</f>
        <v>0</v>
      </c>
      <c r="Q422" s="183">
        <v>0</v>
      </c>
      <c r="R422" s="183">
        <f>Q422*H422</f>
        <v>0</v>
      </c>
      <c r="S422" s="183">
        <v>0</v>
      </c>
      <c r="T422" s="184">
        <f>S422*H422</f>
        <v>0</v>
      </c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R422" s="185" t="s">
        <v>137</v>
      </c>
      <c r="AT422" s="185" t="s">
        <v>132</v>
      </c>
      <c r="AU422" s="185" t="s">
        <v>78</v>
      </c>
      <c r="AY422" s="19" t="s">
        <v>129</v>
      </c>
      <c r="BE422" s="186">
        <f>IF(N422="základní",J422,0)</f>
        <v>0</v>
      </c>
      <c r="BF422" s="186">
        <f>IF(N422="snížená",J422,0)</f>
        <v>0</v>
      </c>
      <c r="BG422" s="186">
        <f>IF(N422="zákl. přenesená",J422,0)</f>
        <v>0</v>
      </c>
      <c r="BH422" s="186">
        <f>IF(N422="sníž. přenesená",J422,0)</f>
        <v>0</v>
      </c>
      <c r="BI422" s="186">
        <f>IF(N422="nulová",J422,0)</f>
        <v>0</v>
      </c>
      <c r="BJ422" s="19" t="s">
        <v>76</v>
      </c>
      <c r="BK422" s="186">
        <f>ROUND(I422*H422,2)</f>
        <v>0</v>
      </c>
      <c r="BL422" s="19" t="s">
        <v>137</v>
      </c>
      <c r="BM422" s="185" t="s">
        <v>694</v>
      </c>
    </row>
    <row r="423" spans="1:65" s="2" customFormat="1" ht="10.199999999999999">
      <c r="A423" s="36"/>
      <c r="B423" s="37"/>
      <c r="C423" s="38"/>
      <c r="D423" s="187" t="s">
        <v>139</v>
      </c>
      <c r="E423" s="38"/>
      <c r="F423" s="188" t="s">
        <v>695</v>
      </c>
      <c r="G423" s="38"/>
      <c r="H423" s="38"/>
      <c r="I423" s="189"/>
      <c r="J423" s="38"/>
      <c r="K423" s="38"/>
      <c r="L423" s="41"/>
      <c r="M423" s="190"/>
      <c r="N423" s="191"/>
      <c r="O423" s="66"/>
      <c r="P423" s="66"/>
      <c r="Q423" s="66"/>
      <c r="R423" s="66"/>
      <c r="S423" s="66"/>
      <c r="T423" s="67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T423" s="19" t="s">
        <v>139</v>
      </c>
      <c r="AU423" s="19" t="s">
        <v>78</v>
      </c>
    </row>
    <row r="424" spans="1:65" s="2" customFormat="1" ht="16.5" customHeight="1">
      <c r="A424" s="36"/>
      <c r="B424" s="37"/>
      <c r="C424" s="175" t="s">
        <v>696</v>
      </c>
      <c r="D424" s="175" t="s">
        <v>132</v>
      </c>
      <c r="E424" s="176" t="s">
        <v>697</v>
      </c>
      <c r="F424" s="177" t="s">
        <v>698</v>
      </c>
      <c r="G424" s="178" t="s">
        <v>699</v>
      </c>
      <c r="H424" s="179">
        <v>0</v>
      </c>
      <c r="I424" s="180"/>
      <c r="J424" s="179">
        <f>ROUND(I424*H424,2)</f>
        <v>0</v>
      </c>
      <c r="K424" s="177" t="s">
        <v>18</v>
      </c>
      <c r="L424" s="41"/>
      <c r="M424" s="181" t="s">
        <v>18</v>
      </c>
      <c r="N424" s="182" t="s">
        <v>39</v>
      </c>
      <c r="O424" s="66"/>
      <c r="P424" s="183">
        <f>O424*H424</f>
        <v>0</v>
      </c>
      <c r="Q424" s="183">
        <v>0</v>
      </c>
      <c r="R424" s="183">
        <f>Q424*H424</f>
        <v>0</v>
      </c>
      <c r="S424" s="183">
        <v>0</v>
      </c>
      <c r="T424" s="184">
        <f>S424*H424</f>
        <v>0</v>
      </c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R424" s="185" t="s">
        <v>137</v>
      </c>
      <c r="AT424" s="185" t="s">
        <v>132</v>
      </c>
      <c r="AU424" s="185" t="s">
        <v>78</v>
      </c>
      <c r="AY424" s="19" t="s">
        <v>129</v>
      </c>
      <c r="BE424" s="186">
        <f>IF(N424="základní",J424,0)</f>
        <v>0</v>
      </c>
      <c r="BF424" s="186">
        <f>IF(N424="snížená",J424,0)</f>
        <v>0</v>
      </c>
      <c r="BG424" s="186">
        <f>IF(N424="zákl. přenesená",J424,0)</f>
        <v>0</v>
      </c>
      <c r="BH424" s="186">
        <f>IF(N424="sníž. přenesená",J424,0)</f>
        <v>0</v>
      </c>
      <c r="BI424" s="186">
        <f>IF(N424="nulová",J424,0)</f>
        <v>0</v>
      </c>
      <c r="BJ424" s="19" t="s">
        <v>76</v>
      </c>
      <c r="BK424" s="186">
        <f>ROUND(I424*H424,2)</f>
        <v>0</v>
      </c>
      <c r="BL424" s="19" t="s">
        <v>137</v>
      </c>
      <c r="BM424" s="185" t="s">
        <v>700</v>
      </c>
    </row>
    <row r="425" spans="1:65" s="2" customFormat="1" ht="10.199999999999999">
      <c r="A425" s="36"/>
      <c r="B425" s="37"/>
      <c r="C425" s="38"/>
      <c r="D425" s="187" t="s">
        <v>139</v>
      </c>
      <c r="E425" s="38"/>
      <c r="F425" s="188" t="s">
        <v>701</v>
      </c>
      <c r="G425" s="38"/>
      <c r="H425" s="38"/>
      <c r="I425" s="189"/>
      <c r="J425" s="38"/>
      <c r="K425" s="38"/>
      <c r="L425" s="41"/>
      <c r="M425" s="190"/>
      <c r="N425" s="191"/>
      <c r="O425" s="66"/>
      <c r="P425" s="66"/>
      <c r="Q425" s="66"/>
      <c r="R425" s="66"/>
      <c r="S425" s="66"/>
      <c r="T425" s="67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T425" s="19" t="s">
        <v>139</v>
      </c>
      <c r="AU425" s="19" t="s">
        <v>78</v>
      </c>
    </row>
    <row r="426" spans="1:65" s="2" customFormat="1" ht="16.5" customHeight="1">
      <c r="A426" s="36"/>
      <c r="B426" s="37"/>
      <c r="C426" s="175" t="s">
        <v>702</v>
      </c>
      <c r="D426" s="175" t="s">
        <v>132</v>
      </c>
      <c r="E426" s="176" t="s">
        <v>703</v>
      </c>
      <c r="F426" s="177" t="s">
        <v>704</v>
      </c>
      <c r="G426" s="178" t="s">
        <v>699</v>
      </c>
      <c r="H426" s="179">
        <v>1</v>
      </c>
      <c r="I426" s="180"/>
      <c r="J426" s="179">
        <f>ROUND(I426*H426,2)</f>
        <v>0</v>
      </c>
      <c r="K426" s="177" t="s">
        <v>18</v>
      </c>
      <c r="L426" s="41"/>
      <c r="M426" s="181" t="s">
        <v>18</v>
      </c>
      <c r="N426" s="182" t="s">
        <v>39</v>
      </c>
      <c r="O426" s="66"/>
      <c r="P426" s="183">
        <f>O426*H426</f>
        <v>0</v>
      </c>
      <c r="Q426" s="183">
        <v>0</v>
      </c>
      <c r="R426" s="183">
        <f>Q426*H426</f>
        <v>0</v>
      </c>
      <c r="S426" s="183">
        <v>0</v>
      </c>
      <c r="T426" s="184">
        <f>S426*H426</f>
        <v>0</v>
      </c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R426" s="185" t="s">
        <v>137</v>
      </c>
      <c r="AT426" s="185" t="s">
        <v>132</v>
      </c>
      <c r="AU426" s="185" t="s">
        <v>78</v>
      </c>
      <c r="AY426" s="19" t="s">
        <v>129</v>
      </c>
      <c r="BE426" s="186">
        <f>IF(N426="základní",J426,0)</f>
        <v>0</v>
      </c>
      <c r="BF426" s="186">
        <f>IF(N426="snížená",J426,0)</f>
        <v>0</v>
      </c>
      <c r="BG426" s="186">
        <f>IF(N426="zákl. přenesená",J426,0)</f>
        <v>0</v>
      </c>
      <c r="BH426" s="186">
        <f>IF(N426="sníž. přenesená",J426,0)</f>
        <v>0</v>
      </c>
      <c r="BI426" s="186">
        <f>IF(N426="nulová",J426,0)</f>
        <v>0</v>
      </c>
      <c r="BJ426" s="19" t="s">
        <v>76</v>
      </c>
      <c r="BK426" s="186">
        <f>ROUND(I426*H426,2)</f>
        <v>0</v>
      </c>
      <c r="BL426" s="19" t="s">
        <v>137</v>
      </c>
      <c r="BM426" s="185" t="s">
        <v>705</v>
      </c>
    </row>
    <row r="427" spans="1:65" s="2" customFormat="1" ht="10.199999999999999">
      <c r="A427" s="36"/>
      <c r="B427" s="37"/>
      <c r="C427" s="38"/>
      <c r="D427" s="187" t="s">
        <v>139</v>
      </c>
      <c r="E427" s="38"/>
      <c r="F427" s="188" t="s">
        <v>706</v>
      </c>
      <c r="G427" s="38"/>
      <c r="H427" s="38"/>
      <c r="I427" s="189"/>
      <c r="J427" s="38"/>
      <c r="K427" s="38"/>
      <c r="L427" s="41"/>
      <c r="M427" s="190"/>
      <c r="N427" s="191"/>
      <c r="O427" s="66"/>
      <c r="P427" s="66"/>
      <c r="Q427" s="66"/>
      <c r="R427" s="66"/>
      <c r="S427" s="66"/>
      <c r="T427" s="67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T427" s="19" t="s">
        <v>139</v>
      </c>
      <c r="AU427" s="19" t="s">
        <v>78</v>
      </c>
    </row>
    <row r="428" spans="1:65" s="2" customFormat="1" ht="16.5" customHeight="1">
      <c r="A428" s="36"/>
      <c r="B428" s="37"/>
      <c r="C428" s="175" t="s">
        <v>707</v>
      </c>
      <c r="D428" s="175" t="s">
        <v>132</v>
      </c>
      <c r="E428" s="176" t="s">
        <v>708</v>
      </c>
      <c r="F428" s="177" t="s">
        <v>709</v>
      </c>
      <c r="G428" s="178" t="s">
        <v>699</v>
      </c>
      <c r="H428" s="179">
        <v>1</v>
      </c>
      <c r="I428" s="180"/>
      <c r="J428" s="179">
        <f>ROUND(I428*H428,2)</f>
        <v>0</v>
      </c>
      <c r="K428" s="177" t="s">
        <v>18</v>
      </c>
      <c r="L428" s="41"/>
      <c r="M428" s="181" t="s">
        <v>18</v>
      </c>
      <c r="N428" s="182" t="s">
        <v>39</v>
      </c>
      <c r="O428" s="66"/>
      <c r="P428" s="183">
        <f>O428*H428</f>
        <v>0</v>
      </c>
      <c r="Q428" s="183">
        <v>0</v>
      </c>
      <c r="R428" s="183">
        <f>Q428*H428</f>
        <v>0</v>
      </c>
      <c r="S428" s="183">
        <v>0</v>
      </c>
      <c r="T428" s="184">
        <f>S428*H428</f>
        <v>0</v>
      </c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R428" s="185" t="s">
        <v>137</v>
      </c>
      <c r="AT428" s="185" t="s">
        <v>132</v>
      </c>
      <c r="AU428" s="185" t="s">
        <v>78</v>
      </c>
      <c r="AY428" s="19" t="s">
        <v>129</v>
      </c>
      <c r="BE428" s="186">
        <f>IF(N428="základní",J428,0)</f>
        <v>0</v>
      </c>
      <c r="BF428" s="186">
        <f>IF(N428="snížená",J428,0)</f>
        <v>0</v>
      </c>
      <c r="BG428" s="186">
        <f>IF(N428="zákl. přenesená",J428,0)</f>
        <v>0</v>
      </c>
      <c r="BH428" s="186">
        <f>IF(N428="sníž. přenesená",J428,0)</f>
        <v>0</v>
      </c>
      <c r="BI428" s="186">
        <f>IF(N428="nulová",J428,0)</f>
        <v>0</v>
      </c>
      <c r="BJ428" s="19" t="s">
        <v>76</v>
      </c>
      <c r="BK428" s="186">
        <f>ROUND(I428*H428,2)</f>
        <v>0</v>
      </c>
      <c r="BL428" s="19" t="s">
        <v>137</v>
      </c>
      <c r="BM428" s="185" t="s">
        <v>710</v>
      </c>
    </row>
    <row r="429" spans="1:65" s="2" customFormat="1" ht="10.199999999999999">
      <c r="A429" s="36"/>
      <c r="B429" s="37"/>
      <c r="C429" s="38"/>
      <c r="D429" s="187" t="s">
        <v>139</v>
      </c>
      <c r="E429" s="38"/>
      <c r="F429" s="188" t="s">
        <v>711</v>
      </c>
      <c r="G429" s="38"/>
      <c r="H429" s="38"/>
      <c r="I429" s="189"/>
      <c r="J429" s="38"/>
      <c r="K429" s="38"/>
      <c r="L429" s="41"/>
      <c r="M429" s="190"/>
      <c r="N429" s="191"/>
      <c r="O429" s="66"/>
      <c r="P429" s="66"/>
      <c r="Q429" s="66"/>
      <c r="R429" s="66"/>
      <c r="S429" s="66"/>
      <c r="T429" s="67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T429" s="19" t="s">
        <v>139</v>
      </c>
      <c r="AU429" s="19" t="s">
        <v>78</v>
      </c>
    </row>
    <row r="430" spans="1:65" s="2" customFormat="1" ht="16.5" customHeight="1">
      <c r="A430" s="36"/>
      <c r="B430" s="37"/>
      <c r="C430" s="175" t="s">
        <v>712</v>
      </c>
      <c r="D430" s="175" t="s">
        <v>132</v>
      </c>
      <c r="E430" s="176" t="s">
        <v>713</v>
      </c>
      <c r="F430" s="177" t="s">
        <v>714</v>
      </c>
      <c r="G430" s="178" t="s">
        <v>182</v>
      </c>
      <c r="H430" s="179">
        <v>8</v>
      </c>
      <c r="I430" s="180"/>
      <c r="J430" s="179">
        <f>ROUND(I430*H430,2)</f>
        <v>0</v>
      </c>
      <c r="K430" s="177" t="s">
        <v>18</v>
      </c>
      <c r="L430" s="41"/>
      <c r="M430" s="181" t="s">
        <v>18</v>
      </c>
      <c r="N430" s="182" t="s">
        <v>39</v>
      </c>
      <c r="O430" s="66"/>
      <c r="P430" s="183">
        <f>O430*H430</f>
        <v>0</v>
      </c>
      <c r="Q430" s="183">
        <v>0</v>
      </c>
      <c r="R430" s="183">
        <f>Q430*H430</f>
        <v>0</v>
      </c>
      <c r="S430" s="183">
        <v>0</v>
      </c>
      <c r="T430" s="184">
        <f>S430*H430</f>
        <v>0</v>
      </c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R430" s="185" t="s">
        <v>137</v>
      </c>
      <c r="AT430" s="185" t="s">
        <v>132</v>
      </c>
      <c r="AU430" s="185" t="s">
        <v>78</v>
      </c>
      <c r="AY430" s="19" t="s">
        <v>129</v>
      </c>
      <c r="BE430" s="186">
        <f>IF(N430="základní",J430,0)</f>
        <v>0</v>
      </c>
      <c r="BF430" s="186">
        <f>IF(N430="snížená",J430,0)</f>
        <v>0</v>
      </c>
      <c r="BG430" s="186">
        <f>IF(N430="zákl. přenesená",J430,0)</f>
        <v>0</v>
      </c>
      <c r="BH430" s="186">
        <f>IF(N430="sníž. přenesená",J430,0)</f>
        <v>0</v>
      </c>
      <c r="BI430" s="186">
        <f>IF(N430="nulová",J430,0)</f>
        <v>0</v>
      </c>
      <c r="BJ430" s="19" t="s">
        <v>76</v>
      </c>
      <c r="BK430" s="186">
        <f>ROUND(I430*H430,2)</f>
        <v>0</v>
      </c>
      <c r="BL430" s="19" t="s">
        <v>137</v>
      </c>
      <c r="BM430" s="185" t="s">
        <v>715</v>
      </c>
    </row>
    <row r="431" spans="1:65" s="2" customFormat="1" ht="10.199999999999999">
      <c r="A431" s="36"/>
      <c r="B431" s="37"/>
      <c r="C431" s="38"/>
      <c r="D431" s="187" t="s">
        <v>139</v>
      </c>
      <c r="E431" s="38"/>
      <c r="F431" s="188" t="s">
        <v>714</v>
      </c>
      <c r="G431" s="38"/>
      <c r="H431" s="38"/>
      <c r="I431" s="189"/>
      <c r="J431" s="38"/>
      <c r="K431" s="38"/>
      <c r="L431" s="41"/>
      <c r="M431" s="190"/>
      <c r="N431" s="191"/>
      <c r="O431" s="66"/>
      <c r="P431" s="66"/>
      <c r="Q431" s="66"/>
      <c r="R431" s="66"/>
      <c r="S431" s="66"/>
      <c r="T431" s="67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T431" s="19" t="s">
        <v>139</v>
      </c>
      <c r="AU431" s="19" t="s">
        <v>78</v>
      </c>
    </row>
    <row r="432" spans="1:65" s="2" customFormat="1" ht="16.5" customHeight="1">
      <c r="A432" s="36"/>
      <c r="B432" s="37"/>
      <c r="C432" s="175" t="s">
        <v>716</v>
      </c>
      <c r="D432" s="175" t="s">
        <v>132</v>
      </c>
      <c r="E432" s="176" t="s">
        <v>717</v>
      </c>
      <c r="F432" s="177" t="s">
        <v>718</v>
      </c>
      <c r="G432" s="178" t="s">
        <v>693</v>
      </c>
      <c r="H432" s="179">
        <v>2</v>
      </c>
      <c r="I432" s="180"/>
      <c r="J432" s="179">
        <f>ROUND(I432*H432,2)</f>
        <v>0</v>
      </c>
      <c r="K432" s="177" t="s">
        <v>18</v>
      </c>
      <c r="L432" s="41"/>
      <c r="M432" s="181" t="s">
        <v>18</v>
      </c>
      <c r="N432" s="182" t="s">
        <v>39</v>
      </c>
      <c r="O432" s="66"/>
      <c r="P432" s="183">
        <f>O432*H432</f>
        <v>0</v>
      </c>
      <c r="Q432" s="183">
        <v>0</v>
      </c>
      <c r="R432" s="183">
        <f>Q432*H432</f>
        <v>0</v>
      </c>
      <c r="S432" s="183">
        <v>0</v>
      </c>
      <c r="T432" s="184">
        <f>S432*H432</f>
        <v>0</v>
      </c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R432" s="185" t="s">
        <v>137</v>
      </c>
      <c r="AT432" s="185" t="s">
        <v>132</v>
      </c>
      <c r="AU432" s="185" t="s">
        <v>78</v>
      </c>
      <c r="AY432" s="19" t="s">
        <v>129</v>
      </c>
      <c r="BE432" s="186">
        <f>IF(N432="základní",J432,0)</f>
        <v>0</v>
      </c>
      <c r="BF432" s="186">
        <f>IF(N432="snížená",J432,0)</f>
        <v>0</v>
      </c>
      <c r="BG432" s="186">
        <f>IF(N432="zákl. přenesená",J432,0)</f>
        <v>0</v>
      </c>
      <c r="BH432" s="186">
        <f>IF(N432="sníž. přenesená",J432,0)</f>
        <v>0</v>
      </c>
      <c r="BI432" s="186">
        <f>IF(N432="nulová",J432,0)</f>
        <v>0</v>
      </c>
      <c r="BJ432" s="19" t="s">
        <v>76</v>
      </c>
      <c r="BK432" s="186">
        <f>ROUND(I432*H432,2)</f>
        <v>0</v>
      </c>
      <c r="BL432" s="19" t="s">
        <v>137</v>
      </c>
      <c r="BM432" s="185" t="s">
        <v>719</v>
      </c>
    </row>
    <row r="433" spans="1:65" s="2" customFormat="1" ht="10.199999999999999">
      <c r="A433" s="36"/>
      <c r="B433" s="37"/>
      <c r="C433" s="38"/>
      <c r="D433" s="187" t="s">
        <v>139</v>
      </c>
      <c r="E433" s="38"/>
      <c r="F433" s="188" t="s">
        <v>718</v>
      </c>
      <c r="G433" s="38"/>
      <c r="H433" s="38"/>
      <c r="I433" s="189"/>
      <c r="J433" s="38"/>
      <c r="K433" s="38"/>
      <c r="L433" s="41"/>
      <c r="M433" s="190"/>
      <c r="N433" s="191"/>
      <c r="O433" s="66"/>
      <c r="P433" s="66"/>
      <c r="Q433" s="66"/>
      <c r="R433" s="66"/>
      <c r="S433" s="66"/>
      <c r="T433" s="67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T433" s="19" t="s">
        <v>139</v>
      </c>
      <c r="AU433" s="19" t="s">
        <v>78</v>
      </c>
    </row>
    <row r="434" spans="1:65" s="2" customFormat="1" ht="16.5" customHeight="1">
      <c r="A434" s="36"/>
      <c r="B434" s="37"/>
      <c r="C434" s="175" t="s">
        <v>720</v>
      </c>
      <c r="D434" s="175" t="s">
        <v>132</v>
      </c>
      <c r="E434" s="176" t="s">
        <v>721</v>
      </c>
      <c r="F434" s="177" t="s">
        <v>722</v>
      </c>
      <c r="G434" s="178" t="s">
        <v>693</v>
      </c>
      <c r="H434" s="179">
        <v>4</v>
      </c>
      <c r="I434" s="180"/>
      <c r="J434" s="179">
        <f>ROUND(I434*H434,2)</f>
        <v>0</v>
      </c>
      <c r="K434" s="177" t="s">
        <v>18</v>
      </c>
      <c r="L434" s="41"/>
      <c r="M434" s="181" t="s">
        <v>18</v>
      </c>
      <c r="N434" s="182" t="s">
        <v>39</v>
      </c>
      <c r="O434" s="66"/>
      <c r="P434" s="183">
        <f>O434*H434</f>
        <v>0</v>
      </c>
      <c r="Q434" s="183">
        <v>0</v>
      </c>
      <c r="R434" s="183">
        <f>Q434*H434</f>
        <v>0</v>
      </c>
      <c r="S434" s="183">
        <v>0</v>
      </c>
      <c r="T434" s="184">
        <f>S434*H434</f>
        <v>0</v>
      </c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R434" s="185" t="s">
        <v>137</v>
      </c>
      <c r="AT434" s="185" t="s">
        <v>132</v>
      </c>
      <c r="AU434" s="185" t="s">
        <v>78</v>
      </c>
      <c r="AY434" s="19" t="s">
        <v>129</v>
      </c>
      <c r="BE434" s="186">
        <f>IF(N434="základní",J434,0)</f>
        <v>0</v>
      </c>
      <c r="BF434" s="186">
        <f>IF(N434="snížená",J434,0)</f>
        <v>0</v>
      </c>
      <c r="BG434" s="186">
        <f>IF(N434="zákl. přenesená",J434,0)</f>
        <v>0</v>
      </c>
      <c r="BH434" s="186">
        <f>IF(N434="sníž. přenesená",J434,0)</f>
        <v>0</v>
      </c>
      <c r="BI434" s="186">
        <f>IF(N434="nulová",J434,0)</f>
        <v>0</v>
      </c>
      <c r="BJ434" s="19" t="s">
        <v>76</v>
      </c>
      <c r="BK434" s="186">
        <f>ROUND(I434*H434,2)</f>
        <v>0</v>
      </c>
      <c r="BL434" s="19" t="s">
        <v>137</v>
      </c>
      <c r="BM434" s="185" t="s">
        <v>723</v>
      </c>
    </row>
    <row r="435" spans="1:65" s="2" customFormat="1" ht="10.199999999999999">
      <c r="A435" s="36"/>
      <c r="B435" s="37"/>
      <c r="C435" s="38"/>
      <c r="D435" s="187" t="s">
        <v>139</v>
      </c>
      <c r="E435" s="38"/>
      <c r="F435" s="188" t="s">
        <v>722</v>
      </c>
      <c r="G435" s="38"/>
      <c r="H435" s="38"/>
      <c r="I435" s="189"/>
      <c r="J435" s="38"/>
      <c r="K435" s="38"/>
      <c r="L435" s="41"/>
      <c r="M435" s="190"/>
      <c r="N435" s="191"/>
      <c r="O435" s="66"/>
      <c r="P435" s="66"/>
      <c r="Q435" s="66"/>
      <c r="R435" s="66"/>
      <c r="S435" s="66"/>
      <c r="T435" s="67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T435" s="19" t="s">
        <v>139</v>
      </c>
      <c r="AU435" s="19" t="s">
        <v>78</v>
      </c>
    </row>
    <row r="436" spans="1:65" s="2" customFormat="1" ht="24.15" customHeight="1">
      <c r="A436" s="36"/>
      <c r="B436" s="37"/>
      <c r="C436" s="175" t="s">
        <v>724</v>
      </c>
      <c r="D436" s="175" t="s">
        <v>132</v>
      </c>
      <c r="E436" s="176" t="s">
        <v>725</v>
      </c>
      <c r="F436" s="177" t="s">
        <v>726</v>
      </c>
      <c r="G436" s="178" t="s">
        <v>727</v>
      </c>
      <c r="H436" s="179">
        <v>24</v>
      </c>
      <c r="I436" s="180"/>
      <c r="J436" s="179">
        <f>ROUND(I436*H436,2)</f>
        <v>0</v>
      </c>
      <c r="K436" s="177" t="s">
        <v>18</v>
      </c>
      <c r="L436" s="41"/>
      <c r="M436" s="181" t="s">
        <v>18</v>
      </c>
      <c r="N436" s="182" t="s">
        <v>39</v>
      </c>
      <c r="O436" s="66"/>
      <c r="P436" s="183">
        <f>O436*H436</f>
        <v>0</v>
      </c>
      <c r="Q436" s="183">
        <v>0</v>
      </c>
      <c r="R436" s="183">
        <f>Q436*H436</f>
        <v>0</v>
      </c>
      <c r="S436" s="183">
        <v>0</v>
      </c>
      <c r="T436" s="184">
        <f>S436*H436</f>
        <v>0</v>
      </c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R436" s="185" t="s">
        <v>137</v>
      </c>
      <c r="AT436" s="185" t="s">
        <v>132</v>
      </c>
      <c r="AU436" s="185" t="s">
        <v>78</v>
      </c>
      <c r="AY436" s="19" t="s">
        <v>129</v>
      </c>
      <c r="BE436" s="186">
        <f>IF(N436="základní",J436,0)</f>
        <v>0</v>
      </c>
      <c r="BF436" s="186">
        <f>IF(N436="snížená",J436,0)</f>
        <v>0</v>
      </c>
      <c r="BG436" s="186">
        <f>IF(N436="zákl. přenesená",J436,0)</f>
        <v>0</v>
      </c>
      <c r="BH436" s="186">
        <f>IF(N436="sníž. přenesená",J436,0)</f>
        <v>0</v>
      </c>
      <c r="BI436" s="186">
        <f>IF(N436="nulová",J436,0)</f>
        <v>0</v>
      </c>
      <c r="BJ436" s="19" t="s">
        <v>76</v>
      </c>
      <c r="BK436" s="186">
        <f>ROUND(I436*H436,2)</f>
        <v>0</v>
      </c>
      <c r="BL436" s="19" t="s">
        <v>137</v>
      </c>
      <c r="BM436" s="185" t="s">
        <v>728</v>
      </c>
    </row>
    <row r="437" spans="1:65" s="2" customFormat="1" ht="19.2">
      <c r="A437" s="36"/>
      <c r="B437" s="37"/>
      <c r="C437" s="38"/>
      <c r="D437" s="187" t="s">
        <v>139</v>
      </c>
      <c r="E437" s="38"/>
      <c r="F437" s="188" t="s">
        <v>726</v>
      </c>
      <c r="G437" s="38"/>
      <c r="H437" s="38"/>
      <c r="I437" s="189"/>
      <c r="J437" s="38"/>
      <c r="K437" s="38"/>
      <c r="L437" s="41"/>
      <c r="M437" s="190"/>
      <c r="N437" s="191"/>
      <c r="O437" s="66"/>
      <c r="P437" s="66"/>
      <c r="Q437" s="66"/>
      <c r="R437" s="66"/>
      <c r="S437" s="66"/>
      <c r="T437" s="67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T437" s="19" t="s">
        <v>139</v>
      </c>
      <c r="AU437" s="19" t="s">
        <v>78</v>
      </c>
    </row>
    <row r="438" spans="1:65" s="2" customFormat="1" ht="37.799999999999997" customHeight="1">
      <c r="A438" s="36"/>
      <c r="B438" s="37"/>
      <c r="C438" s="175" t="s">
        <v>729</v>
      </c>
      <c r="D438" s="175" t="s">
        <v>132</v>
      </c>
      <c r="E438" s="176" t="s">
        <v>730</v>
      </c>
      <c r="F438" s="177" t="s">
        <v>731</v>
      </c>
      <c r="G438" s="178" t="s">
        <v>727</v>
      </c>
      <c r="H438" s="179">
        <v>5</v>
      </c>
      <c r="I438" s="180"/>
      <c r="J438" s="179">
        <f>ROUND(I438*H438,2)</f>
        <v>0</v>
      </c>
      <c r="K438" s="177" t="s">
        <v>18</v>
      </c>
      <c r="L438" s="41"/>
      <c r="M438" s="181" t="s">
        <v>18</v>
      </c>
      <c r="N438" s="182" t="s">
        <v>39</v>
      </c>
      <c r="O438" s="66"/>
      <c r="P438" s="183">
        <f>O438*H438</f>
        <v>0</v>
      </c>
      <c r="Q438" s="183">
        <v>0</v>
      </c>
      <c r="R438" s="183">
        <f>Q438*H438</f>
        <v>0</v>
      </c>
      <c r="S438" s="183">
        <v>0</v>
      </c>
      <c r="T438" s="184">
        <f>S438*H438</f>
        <v>0</v>
      </c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R438" s="185" t="s">
        <v>137</v>
      </c>
      <c r="AT438" s="185" t="s">
        <v>132</v>
      </c>
      <c r="AU438" s="185" t="s">
        <v>78</v>
      </c>
      <c r="AY438" s="19" t="s">
        <v>129</v>
      </c>
      <c r="BE438" s="186">
        <f>IF(N438="základní",J438,0)</f>
        <v>0</v>
      </c>
      <c r="BF438" s="186">
        <f>IF(N438="snížená",J438,0)</f>
        <v>0</v>
      </c>
      <c r="BG438" s="186">
        <f>IF(N438="zákl. přenesená",J438,0)</f>
        <v>0</v>
      </c>
      <c r="BH438" s="186">
        <f>IF(N438="sníž. přenesená",J438,0)</f>
        <v>0</v>
      </c>
      <c r="BI438" s="186">
        <f>IF(N438="nulová",J438,0)</f>
        <v>0</v>
      </c>
      <c r="BJ438" s="19" t="s">
        <v>76</v>
      </c>
      <c r="BK438" s="186">
        <f>ROUND(I438*H438,2)</f>
        <v>0</v>
      </c>
      <c r="BL438" s="19" t="s">
        <v>137</v>
      </c>
      <c r="BM438" s="185" t="s">
        <v>732</v>
      </c>
    </row>
    <row r="439" spans="1:65" s="2" customFormat="1" ht="28.8">
      <c r="A439" s="36"/>
      <c r="B439" s="37"/>
      <c r="C439" s="38"/>
      <c r="D439" s="187" t="s">
        <v>139</v>
      </c>
      <c r="E439" s="38"/>
      <c r="F439" s="188" t="s">
        <v>733</v>
      </c>
      <c r="G439" s="38"/>
      <c r="H439" s="38"/>
      <c r="I439" s="189"/>
      <c r="J439" s="38"/>
      <c r="K439" s="38"/>
      <c r="L439" s="41"/>
      <c r="M439" s="190"/>
      <c r="N439" s="191"/>
      <c r="O439" s="66"/>
      <c r="P439" s="66"/>
      <c r="Q439" s="66"/>
      <c r="R439" s="66"/>
      <c r="S439" s="66"/>
      <c r="T439" s="67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T439" s="19" t="s">
        <v>139</v>
      </c>
      <c r="AU439" s="19" t="s">
        <v>78</v>
      </c>
    </row>
    <row r="440" spans="1:65" s="2" customFormat="1" ht="16.5" customHeight="1">
      <c r="A440" s="36"/>
      <c r="B440" s="37"/>
      <c r="C440" s="175" t="s">
        <v>734</v>
      </c>
      <c r="D440" s="175" t="s">
        <v>132</v>
      </c>
      <c r="E440" s="176" t="s">
        <v>735</v>
      </c>
      <c r="F440" s="177" t="s">
        <v>736</v>
      </c>
      <c r="G440" s="178" t="s">
        <v>727</v>
      </c>
      <c r="H440" s="179">
        <v>72</v>
      </c>
      <c r="I440" s="180"/>
      <c r="J440" s="179">
        <f>ROUND(I440*H440,2)</f>
        <v>0</v>
      </c>
      <c r="K440" s="177" t="s">
        <v>18</v>
      </c>
      <c r="L440" s="41"/>
      <c r="M440" s="181" t="s">
        <v>18</v>
      </c>
      <c r="N440" s="182" t="s">
        <v>39</v>
      </c>
      <c r="O440" s="66"/>
      <c r="P440" s="183">
        <f>O440*H440</f>
        <v>0</v>
      </c>
      <c r="Q440" s="183">
        <v>0</v>
      </c>
      <c r="R440" s="183">
        <f>Q440*H440</f>
        <v>0</v>
      </c>
      <c r="S440" s="183">
        <v>0</v>
      </c>
      <c r="T440" s="184">
        <f>S440*H440</f>
        <v>0</v>
      </c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R440" s="185" t="s">
        <v>137</v>
      </c>
      <c r="AT440" s="185" t="s">
        <v>132</v>
      </c>
      <c r="AU440" s="185" t="s">
        <v>78</v>
      </c>
      <c r="AY440" s="19" t="s">
        <v>129</v>
      </c>
      <c r="BE440" s="186">
        <f>IF(N440="základní",J440,0)</f>
        <v>0</v>
      </c>
      <c r="BF440" s="186">
        <f>IF(N440="snížená",J440,0)</f>
        <v>0</v>
      </c>
      <c r="BG440" s="186">
        <f>IF(N440="zákl. přenesená",J440,0)</f>
        <v>0</v>
      </c>
      <c r="BH440" s="186">
        <f>IF(N440="sníž. přenesená",J440,0)</f>
        <v>0</v>
      </c>
      <c r="BI440" s="186">
        <f>IF(N440="nulová",J440,0)</f>
        <v>0</v>
      </c>
      <c r="BJ440" s="19" t="s">
        <v>76</v>
      </c>
      <c r="BK440" s="186">
        <f>ROUND(I440*H440,2)</f>
        <v>0</v>
      </c>
      <c r="BL440" s="19" t="s">
        <v>137</v>
      </c>
      <c r="BM440" s="185" t="s">
        <v>737</v>
      </c>
    </row>
    <row r="441" spans="1:65" s="2" customFormat="1" ht="10.199999999999999">
      <c r="A441" s="36"/>
      <c r="B441" s="37"/>
      <c r="C441" s="38"/>
      <c r="D441" s="187" t="s">
        <v>139</v>
      </c>
      <c r="E441" s="38"/>
      <c r="F441" s="188" t="s">
        <v>736</v>
      </c>
      <c r="G441" s="38"/>
      <c r="H441" s="38"/>
      <c r="I441" s="189"/>
      <c r="J441" s="38"/>
      <c r="K441" s="38"/>
      <c r="L441" s="41"/>
      <c r="M441" s="190"/>
      <c r="N441" s="191"/>
      <c r="O441" s="66"/>
      <c r="P441" s="66"/>
      <c r="Q441" s="66"/>
      <c r="R441" s="66"/>
      <c r="S441" s="66"/>
      <c r="T441" s="67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T441" s="19" t="s">
        <v>139</v>
      </c>
      <c r="AU441" s="19" t="s">
        <v>78</v>
      </c>
    </row>
    <row r="442" spans="1:65" s="2" customFormat="1" ht="16.5" customHeight="1">
      <c r="A442" s="36"/>
      <c r="B442" s="37"/>
      <c r="C442" s="175" t="s">
        <v>738</v>
      </c>
      <c r="D442" s="175" t="s">
        <v>132</v>
      </c>
      <c r="E442" s="176" t="s">
        <v>739</v>
      </c>
      <c r="F442" s="177" t="s">
        <v>740</v>
      </c>
      <c r="G442" s="178" t="s">
        <v>727</v>
      </c>
      <c r="H442" s="179">
        <v>15</v>
      </c>
      <c r="I442" s="180"/>
      <c r="J442" s="179">
        <f>ROUND(I442*H442,2)</f>
        <v>0</v>
      </c>
      <c r="K442" s="177" t="s">
        <v>18</v>
      </c>
      <c r="L442" s="41"/>
      <c r="M442" s="181" t="s">
        <v>18</v>
      </c>
      <c r="N442" s="182" t="s">
        <v>39</v>
      </c>
      <c r="O442" s="66"/>
      <c r="P442" s="183">
        <f>O442*H442</f>
        <v>0</v>
      </c>
      <c r="Q442" s="183">
        <v>0</v>
      </c>
      <c r="R442" s="183">
        <f>Q442*H442</f>
        <v>0</v>
      </c>
      <c r="S442" s="183">
        <v>0</v>
      </c>
      <c r="T442" s="184">
        <f>S442*H442</f>
        <v>0</v>
      </c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R442" s="185" t="s">
        <v>137</v>
      </c>
      <c r="AT442" s="185" t="s">
        <v>132</v>
      </c>
      <c r="AU442" s="185" t="s">
        <v>78</v>
      </c>
      <c r="AY442" s="19" t="s">
        <v>129</v>
      </c>
      <c r="BE442" s="186">
        <f>IF(N442="základní",J442,0)</f>
        <v>0</v>
      </c>
      <c r="BF442" s="186">
        <f>IF(N442="snížená",J442,0)</f>
        <v>0</v>
      </c>
      <c r="BG442" s="186">
        <f>IF(N442="zákl. přenesená",J442,0)</f>
        <v>0</v>
      </c>
      <c r="BH442" s="186">
        <f>IF(N442="sníž. přenesená",J442,0)</f>
        <v>0</v>
      </c>
      <c r="BI442" s="186">
        <f>IF(N442="nulová",J442,0)</f>
        <v>0</v>
      </c>
      <c r="BJ442" s="19" t="s">
        <v>76</v>
      </c>
      <c r="BK442" s="186">
        <f>ROUND(I442*H442,2)</f>
        <v>0</v>
      </c>
      <c r="BL442" s="19" t="s">
        <v>137</v>
      </c>
      <c r="BM442" s="185" t="s">
        <v>741</v>
      </c>
    </row>
    <row r="443" spans="1:65" s="2" customFormat="1" ht="10.199999999999999">
      <c r="A443" s="36"/>
      <c r="B443" s="37"/>
      <c r="C443" s="38"/>
      <c r="D443" s="187" t="s">
        <v>139</v>
      </c>
      <c r="E443" s="38"/>
      <c r="F443" s="188" t="s">
        <v>742</v>
      </c>
      <c r="G443" s="38"/>
      <c r="H443" s="38"/>
      <c r="I443" s="189"/>
      <c r="J443" s="38"/>
      <c r="K443" s="38"/>
      <c r="L443" s="41"/>
      <c r="M443" s="190"/>
      <c r="N443" s="191"/>
      <c r="O443" s="66"/>
      <c r="P443" s="66"/>
      <c r="Q443" s="66"/>
      <c r="R443" s="66"/>
      <c r="S443" s="66"/>
      <c r="T443" s="67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T443" s="19" t="s">
        <v>139</v>
      </c>
      <c r="AU443" s="19" t="s">
        <v>78</v>
      </c>
    </row>
    <row r="444" spans="1:65" s="2" customFormat="1" ht="37.799999999999997" customHeight="1">
      <c r="A444" s="36"/>
      <c r="B444" s="37"/>
      <c r="C444" s="175" t="s">
        <v>743</v>
      </c>
      <c r="D444" s="175" t="s">
        <v>132</v>
      </c>
      <c r="E444" s="176" t="s">
        <v>744</v>
      </c>
      <c r="F444" s="177" t="s">
        <v>745</v>
      </c>
      <c r="G444" s="178" t="s">
        <v>472</v>
      </c>
      <c r="H444" s="180"/>
      <c r="I444" s="180"/>
      <c r="J444" s="179">
        <f>ROUND(I444*H444,2)</f>
        <v>0</v>
      </c>
      <c r="K444" s="177" t="s">
        <v>18</v>
      </c>
      <c r="L444" s="41"/>
      <c r="M444" s="181" t="s">
        <v>18</v>
      </c>
      <c r="N444" s="182" t="s">
        <v>39</v>
      </c>
      <c r="O444" s="66"/>
      <c r="P444" s="183">
        <f>O444*H444</f>
        <v>0</v>
      </c>
      <c r="Q444" s="183">
        <v>0</v>
      </c>
      <c r="R444" s="183">
        <f>Q444*H444</f>
        <v>0</v>
      </c>
      <c r="S444" s="183">
        <v>0</v>
      </c>
      <c r="T444" s="184">
        <f>S444*H444</f>
        <v>0</v>
      </c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R444" s="185" t="s">
        <v>137</v>
      </c>
      <c r="AT444" s="185" t="s">
        <v>132</v>
      </c>
      <c r="AU444" s="185" t="s">
        <v>78</v>
      </c>
      <c r="AY444" s="19" t="s">
        <v>129</v>
      </c>
      <c r="BE444" s="186">
        <f>IF(N444="základní",J444,0)</f>
        <v>0</v>
      </c>
      <c r="BF444" s="186">
        <f>IF(N444="snížená",J444,0)</f>
        <v>0</v>
      </c>
      <c r="BG444" s="186">
        <f>IF(N444="zákl. přenesená",J444,0)</f>
        <v>0</v>
      </c>
      <c r="BH444" s="186">
        <f>IF(N444="sníž. přenesená",J444,0)</f>
        <v>0</v>
      </c>
      <c r="BI444" s="186">
        <f>IF(N444="nulová",J444,0)</f>
        <v>0</v>
      </c>
      <c r="BJ444" s="19" t="s">
        <v>76</v>
      </c>
      <c r="BK444" s="186">
        <f>ROUND(I444*H444,2)</f>
        <v>0</v>
      </c>
      <c r="BL444" s="19" t="s">
        <v>137</v>
      </c>
      <c r="BM444" s="185" t="s">
        <v>746</v>
      </c>
    </row>
    <row r="445" spans="1:65" s="2" customFormat="1" ht="48">
      <c r="A445" s="36"/>
      <c r="B445" s="37"/>
      <c r="C445" s="38"/>
      <c r="D445" s="187" t="s">
        <v>139</v>
      </c>
      <c r="E445" s="38"/>
      <c r="F445" s="188" t="s">
        <v>747</v>
      </c>
      <c r="G445" s="38"/>
      <c r="H445" s="38"/>
      <c r="I445" s="189"/>
      <c r="J445" s="38"/>
      <c r="K445" s="38"/>
      <c r="L445" s="41"/>
      <c r="M445" s="190"/>
      <c r="N445" s="191"/>
      <c r="O445" s="66"/>
      <c r="P445" s="66"/>
      <c r="Q445" s="66"/>
      <c r="R445" s="66"/>
      <c r="S445" s="66"/>
      <c r="T445" s="67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T445" s="19" t="s">
        <v>139</v>
      </c>
      <c r="AU445" s="19" t="s">
        <v>78</v>
      </c>
    </row>
    <row r="446" spans="1:65" s="2" customFormat="1" ht="37.799999999999997" customHeight="1">
      <c r="A446" s="36"/>
      <c r="B446" s="37"/>
      <c r="C446" s="175" t="s">
        <v>748</v>
      </c>
      <c r="D446" s="175" t="s">
        <v>132</v>
      </c>
      <c r="E446" s="176" t="s">
        <v>749</v>
      </c>
      <c r="F446" s="177" t="s">
        <v>750</v>
      </c>
      <c r="G446" s="178" t="s">
        <v>472</v>
      </c>
      <c r="H446" s="180"/>
      <c r="I446" s="180"/>
      <c r="J446" s="179">
        <f>ROUND(I446*H446,2)</f>
        <v>0</v>
      </c>
      <c r="K446" s="177" t="s">
        <v>18</v>
      </c>
      <c r="L446" s="41"/>
      <c r="M446" s="181" t="s">
        <v>18</v>
      </c>
      <c r="N446" s="182" t="s">
        <v>39</v>
      </c>
      <c r="O446" s="66"/>
      <c r="P446" s="183">
        <f>O446*H446</f>
        <v>0</v>
      </c>
      <c r="Q446" s="183">
        <v>0</v>
      </c>
      <c r="R446" s="183">
        <f>Q446*H446</f>
        <v>0</v>
      </c>
      <c r="S446" s="183">
        <v>0</v>
      </c>
      <c r="T446" s="184">
        <f>S446*H446</f>
        <v>0</v>
      </c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R446" s="185" t="s">
        <v>137</v>
      </c>
      <c r="AT446" s="185" t="s">
        <v>132</v>
      </c>
      <c r="AU446" s="185" t="s">
        <v>78</v>
      </c>
      <c r="AY446" s="19" t="s">
        <v>129</v>
      </c>
      <c r="BE446" s="186">
        <f>IF(N446="základní",J446,0)</f>
        <v>0</v>
      </c>
      <c r="BF446" s="186">
        <f>IF(N446="snížená",J446,0)</f>
        <v>0</v>
      </c>
      <c r="BG446" s="186">
        <f>IF(N446="zákl. přenesená",J446,0)</f>
        <v>0</v>
      </c>
      <c r="BH446" s="186">
        <f>IF(N446="sníž. přenesená",J446,0)</f>
        <v>0</v>
      </c>
      <c r="BI446" s="186">
        <f>IF(N446="nulová",J446,0)</f>
        <v>0</v>
      </c>
      <c r="BJ446" s="19" t="s">
        <v>76</v>
      </c>
      <c r="BK446" s="186">
        <f>ROUND(I446*H446,2)</f>
        <v>0</v>
      </c>
      <c r="BL446" s="19" t="s">
        <v>137</v>
      </c>
      <c r="BM446" s="185" t="s">
        <v>751</v>
      </c>
    </row>
    <row r="447" spans="1:65" s="2" customFormat="1" ht="48">
      <c r="A447" s="36"/>
      <c r="B447" s="37"/>
      <c r="C447" s="38"/>
      <c r="D447" s="187" t="s">
        <v>139</v>
      </c>
      <c r="E447" s="38"/>
      <c r="F447" s="188" t="s">
        <v>752</v>
      </c>
      <c r="G447" s="38"/>
      <c r="H447" s="38"/>
      <c r="I447" s="189"/>
      <c r="J447" s="38"/>
      <c r="K447" s="38"/>
      <c r="L447" s="41"/>
      <c r="M447" s="190"/>
      <c r="N447" s="191"/>
      <c r="O447" s="66"/>
      <c r="P447" s="66"/>
      <c r="Q447" s="66"/>
      <c r="R447" s="66"/>
      <c r="S447" s="66"/>
      <c r="T447" s="67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T447" s="19" t="s">
        <v>139</v>
      </c>
      <c r="AU447" s="19" t="s">
        <v>78</v>
      </c>
    </row>
    <row r="448" spans="1:65" s="2" customFormat="1" ht="24.15" customHeight="1">
      <c r="A448" s="36"/>
      <c r="B448" s="37"/>
      <c r="C448" s="175" t="s">
        <v>753</v>
      </c>
      <c r="D448" s="175" t="s">
        <v>132</v>
      </c>
      <c r="E448" s="176" t="s">
        <v>754</v>
      </c>
      <c r="F448" s="177" t="s">
        <v>755</v>
      </c>
      <c r="G448" s="178" t="s">
        <v>472</v>
      </c>
      <c r="H448" s="180"/>
      <c r="I448" s="180"/>
      <c r="J448" s="179">
        <f>ROUND(I448*H448,2)</f>
        <v>0</v>
      </c>
      <c r="K448" s="177" t="s">
        <v>18</v>
      </c>
      <c r="L448" s="41"/>
      <c r="M448" s="181" t="s">
        <v>18</v>
      </c>
      <c r="N448" s="182" t="s">
        <v>39</v>
      </c>
      <c r="O448" s="66"/>
      <c r="P448" s="183">
        <f>O448*H448</f>
        <v>0</v>
      </c>
      <c r="Q448" s="183">
        <v>0</v>
      </c>
      <c r="R448" s="183">
        <f>Q448*H448</f>
        <v>0</v>
      </c>
      <c r="S448" s="183">
        <v>0</v>
      </c>
      <c r="T448" s="184">
        <f>S448*H448</f>
        <v>0</v>
      </c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R448" s="185" t="s">
        <v>137</v>
      </c>
      <c r="AT448" s="185" t="s">
        <v>132</v>
      </c>
      <c r="AU448" s="185" t="s">
        <v>78</v>
      </c>
      <c r="AY448" s="19" t="s">
        <v>129</v>
      </c>
      <c r="BE448" s="186">
        <f>IF(N448="základní",J448,0)</f>
        <v>0</v>
      </c>
      <c r="BF448" s="186">
        <f>IF(N448="snížená",J448,0)</f>
        <v>0</v>
      </c>
      <c r="BG448" s="186">
        <f>IF(N448="zákl. přenesená",J448,0)</f>
        <v>0</v>
      </c>
      <c r="BH448" s="186">
        <f>IF(N448="sníž. přenesená",J448,0)</f>
        <v>0</v>
      </c>
      <c r="BI448" s="186">
        <f>IF(N448="nulová",J448,0)</f>
        <v>0</v>
      </c>
      <c r="BJ448" s="19" t="s">
        <v>76</v>
      </c>
      <c r="BK448" s="186">
        <f>ROUND(I448*H448,2)</f>
        <v>0</v>
      </c>
      <c r="BL448" s="19" t="s">
        <v>137</v>
      </c>
      <c r="BM448" s="185" t="s">
        <v>756</v>
      </c>
    </row>
    <row r="449" spans="1:65" s="2" customFormat="1" ht="19.2">
      <c r="A449" s="36"/>
      <c r="B449" s="37"/>
      <c r="C449" s="38"/>
      <c r="D449" s="187" t="s">
        <v>139</v>
      </c>
      <c r="E449" s="38"/>
      <c r="F449" s="188" t="s">
        <v>757</v>
      </c>
      <c r="G449" s="38"/>
      <c r="H449" s="38"/>
      <c r="I449" s="189"/>
      <c r="J449" s="38"/>
      <c r="K449" s="38"/>
      <c r="L449" s="41"/>
      <c r="M449" s="190"/>
      <c r="N449" s="191"/>
      <c r="O449" s="66"/>
      <c r="P449" s="66"/>
      <c r="Q449" s="66"/>
      <c r="R449" s="66"/>
      <c r="S449" s="66"/>
      <c r="T449" s="67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T449" s="19" t="s">
        <v>139</v>
      </c>
      <c r="AU449" s="19" t="s">
        <v>78</v>
      </c>
    </row>
    <row r="450" spans="1:65" s="2" customFormat="1" ht="33" customHeight="1">
      <c r="A450" s="36"/>
      <c r="B450" s="37"/>
      <c r="C450" s="175" t="s">
        <v>758</v>
      </c>
      <c r="D450" s="175" t="s">
        <v>132</v>
      </c>
      <c r="E450" s="176" t="s">
        <v>759</v>
      </c>
      <c r="F450" s="177" t="s">
        <v>760</v>
      </c>
      <c r="G450" s="178" t="s">
        <v>472</v>
      </c>
      <c r="H450" s="180"/>
      <c r="I450" s="180"/>
      <c r="J450" s="179">
        <f>ROUND(I450*H450,2)</f>
        <v>0</v>
      </c>
      <c r="K450" s="177" t="s">
        <v>18</v>
      </c>
      <c r="L450" s="41"/>
      <c r="M450" s="181" t="s">
        <v>18</v>
      </c>
      <c r="N450" s="182" t="s">
        <v>39</v>
      </c>
      <c r="O450" s="66"/>
      <c r="P450" s="183">
        <f>O450*H450</f>
        <v>0</v>
      </c>
      <c r="Q450" s="183">
        <v>0</v>
      </c>
      <c r="R450" s="183">
        <f>Q450*H450</f>
        <v>0</v>
      </c>
      <c r="S450" s="183">
        <v>0</v>
      </c>
      <c r="T450" s="184">
        <f>S450*H450</f>
        <v>0</v>
      </c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R450" s="185" t="s">
        <v>137</v>
      </c>
      <c r="AT450" s="185" t="s">
        <v>132</v>
      </c>
      <c r="AU450" s="185" t="s">
        <v>78</v>
      </c>
      <c r="AY450" s="19" t="s">
        <v>129</v>
      </c>
      <c r="BE450" s="186">
        <f>IF(N450="základní",J450,0)</f>
        <v>0</v>
      </c>
      <c r="BF450" s="186">
        <f>IF(N450="snížená",J450,0)</f>
        <v>0</v>
      </c>
      <c r="BG450" s="186">
        <f>IF(N450="zákl. přenesená",J450,0)</f>
        <v>0</v>
      </c>
      <c r="BH450" s="186">
        <f>IF(N450="sníž. přenesená",J450,0)</f>
        <v>0</v>
      </c>
      <c r="BI450" s="186">
        <f>IF(N450="nulová",J450,0)</f>
        <v>0</v>
      </c>
      <c r="BJ450" s="19" t="s">
        <v>76</v>
      </c>
      <c r="BK450" s="186">
        <f>ROUND(I450*H450,2)</f>
        <v>0</v>
      </c>
      <c r="BL450" s="19" t="s">
        <v>137</v>
      </c>
      <c r="BM450" s="185" t="s">
        <v>761</v>
      </c>
    </row>
    <row r="451" spans="1:65" s="2" customFormat="1" ht="19.2">
      <c r="A451" s="36"/>
      <c r="B451" s="37"/>
      <c r="C451" s="38"/>
      <c r="D451" s="187" t="s">
        <v>139</v>
      </c>
      <c r="E451" s="38"/>
      <c r="F451" s="188" t="s">
        <v>760</v>
      </c>
      <c r="G451" s="38"/>
      <c r="H451" s="38"/>
      <c r="I451" s="189"/>
      <c r="J451" s="38"/>
      <c r="K451" s="38"/>
      <c r="L451" s="41"/>
      <c r="M451" s="190"/>
      <c r="N451" s="191"/>
      <c r="O451" s="66"/>
      <c r="P451" s="66"/>
      <c r="Q451" s="66"/>
      <c r="R451" s="66"/>
      <c r="S451" s="66"/>
      <c r="T451" s="67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T451" s="19" t="s">
        <v>139</v>
      </c>
      <c r="AU451" s="19" t="s">
        <v>78</v>
      </c>
    </row>
    <row r="452" spans="1:65" s="2" customFormat="1" ht="24.15" customHeight="1">
      <c r="A452" s="36"/>
      <c r="B452" s="37"/>
      <c r="C452" s="175" t="s">
        <v>762</v>
      </c>
      <c r="D452" s="175" t="s">
        <v>132</v>
      </c>
      <c r="E452" s="176" t="s">
        <v>763</v>
      </c>
      <c r="F452" s="177" t="s">
        <v>764</v>
      </c>
      <c r="G452" s="178" t="s">
        <v>693</v>
      </c>
      <c r="H452" s="179">
        <v>1</v>
      </c>
      <c r="I452" s="180"/>
      <c r="J452" s="179">
        <f>ROUND(I452*H452,2)</f>
        <v>0</v>
      </c>
      <c r="K452" s="177" t="s">
        <v>18</v>
      </c>
      <c r="L452" s="41"/>
      <c r="M452" s="181" t="s">
        <v>18</v>
      </c>
      <c r="N452" s="182" t="s">
        <v>39</v>
      </c>
      <c r="O452" s="66"/>
      <c r="P452" s="183">
        <f>O452*H452</f>
        <v>0</v>
      </c>
      <c r="Q452" s="183">
        <v>0</v>
      </c>
      <c r="R452" s="183">
        <f>Q452*H452</f>
        <v>0</v>
      </c>
      <c r="S452" s="183">
        <v>0</v>
      </c>
      <c r="T452" s="184">
        <f>S452*H452</f>
        <v>0</v>
      </c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R452" s="185" t="s">
        <v>137</v>
      </c>
      <c r="AT452" s="185" t="s">
        <v>132</v>
      </c>
      <c r="AU452" s="185" t="s">
        <v>78</v>
      </c>
      <c r="AY452" s="19" t="s">
        <v>129</v>
      </c>
      <c r="BE452" s="186">
        <f>IF(N452="základní",J452,0)</f>
        <v>0</v>
      </c>
      <c r="BF452" s="186">
        <f>IF(N452="snížená",J452,0)</f>
        <v>0</v>
      </c>
      <c r="BG452" s="186">
        <f>IF(N452="zákl. přenesená",J452,0)</f>
        <v>0</v>
      </c>
      <c r="BH452" s="186">
        <f>IF(N452="sníž. přenesená",J452,0)</f>
        <v>0</v>
      </c>
      <c r="BI452" s="186">
        <f>IF(N452="nulová",J452,0)</f>
        <v>0</v>
      </c>
      <c r="BJ452" s="19" t="s">
        <v>76</v>
      </c>
      <c r="BK452" s="186">
        <f>ROUND(I452*H452,2)</f>
        <v>0</v>
      </c>
      <c r="BL452" s="19" t="s">
        <v>137</v>
      </c>
      <c r="BM452" s="185" t="s">
        <v>765</v>
      </c>
    </row>
    <row r="453" spans="1:65" s="2" customFormat="1" ht="19.2">
      <c r="A453" s="36"/>
      <c r="B453" s="37"/>
      <c r="C453" s="38"/>
      <c r="D453" s="187" t="s">
        <v>139</v>
      </c>
      <c r="E453" s="38"/>
      <c r="F453" s="188" t="s">
        <v>764</v>
      </c>
      <c r="G453" s="38"/>
      <c r="H453" s="38"/>
      <c r="I453" s="189"/>
      <c r="J453" s="38"/>
      <c r="K453" s="38"/>
      <c r="L453" s="41"/>
      <c r="M453" s="190"/>
      <c r="N453" s="191"/>
      <c r="O453" s="66"/>
      <c r="P453" s="66"/>
      <c r="Q453" s="66"/>
      <c r="R453" s="66"/>
      <c r="S453" s="66"/>
      <c r="T453" s="67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T453" s="19" t="s">
        <v>139</v>
      </c>
      <c r="AU453" s="19" t="s">
        <v>78</v>
      </c>
    </row>
    <row r="454" spans="1:65" s="2" customFormat="1" ht="24.15" customHeight="1">
      <c r="A454" s="36"/>
      <c r="B454" s="37"/>
      <c r="C454" s="175" t="s">
        <v>766</v>
      </c>
      <c r="D454" s="175" t="s">
        <v>132</v>
      </c>
      <c r="E454" s="176" t="s">
        <v>767</v>
      </c>
      <c r="F454" s="177" t="s">
        <v>768</v>
      </c>
      <c r="G454" s="178" t="s">
        <v>693</v>
      </c>
      <c r="H454" s="179">
        <v>1</v>
      </c>
      <c r="I454" s="180"/>
      <c r="J454" s="179">
        <f>ROUND(I454*H454,2)</f>
        <v>0</v>
      </c>
      <c r="K454" s="177" t="s">
        <v>18</v>
      </c>
      <c r="L454" s="41"/>
      <c r="M454" s="181" t="s">
        <v>18</v>
      </c>
      <c r="N454" s="182" t="s">
        <v>39</v>
      </c>
      <c r="O454" s="66"/>
      <c r="P454" s="183">
        <f>O454*H454</f>
        <v>0</v>
      </c>
      <c r="Q454" s="183">
        <v>0</v>
      </c>
      <c r="R454" s="183">
        <f>Q454*H454</f>
        <v>0</v>
      </c>
      <c r="S454" s="183">
        <v>0</v>
      </c>
      <c r="T454" s="184">
        <f>S454*H454</f>
        <v>0</v>
      </c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R454" s="185" t="s">
        <v>137</v>
      </c>
      <c r="AT454" s="185" t="s">
        <v>132</v>
      </c>
      <c r="AU454" s="185" t="s">
        <v>78</v>
      </c>
      <c r="AY454" s="19" t="s">
        <v>129</v>
      </c>
      <c r="BE454" s="186">
        <f>IF(N454="základní",J454,0)</f>
        <v>0</v>
      </c>
      <c r="BF454" s="186">
        <f>IF(N454="snížená",J454,0)</f>
        <v>0</v>
      </c>
      <c r="BG454" s="186">
        <f>IF(N454="zákl. přenesená",J454,0)</f>
        <v>0</v>
      </c>
      <c r="BH454" s="186">
        <f>IF(N454="sníž. přenesená",J454,0)</f>
        <v>0</v>
      </c>
      <c r="BI454" s="186">
        <f>IF(N454="nulová",J454,0)</f>
        <v>0</v>
      </c>
      <c r="BJ454" s="19" t="s">
        <v>76</v>
      </c>
      <c r="BK454" s="186">
        <f>ROUND(I454*H454,2)</f>
        <v>0</v>
      </c>
      <c r="BL454" s="19" t="s">
        <v>137</v>
      </c>
      <c r="BM454" s="185" t="s">
        <v>769</v>
      </c>
    </row>
    <row r="455" spans="1:65" s="2" customFormat="1" ht="19.2">
      <c r="A455" s="36"/>
      <c r="B455" s="37"/>
      <c r="C455" s="38"/>
      <c r="D455" s="187" t="s">
        <v>139</v>
      </c>
      <c r="E455" s="38"/>
      <c r="F455" s="188" t="s">
        <v>768</v>
      </c>
      <c r="G455" s="38"/>
      <c r="H455" s="38"/>
      <c r="I455" s="189"/>
      <c r="J455" s="38"/>
      <c r="K455" s="38"/>
      <c r="L455" s="41"/>
      <c r="M455" s="190"/>
      <c r="N455" s="191"/>
      <c r="O455" s="66"/>
      <c r="P455" s="66"/>
      <c r="Q455" s="66"/>
      <c r="R455" s="66"/>
      <c r="S455" s="66"/>
      <c r="T455" s="67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T455" s="19" t="s">
        <v>139</v>
      </c>
      <c r="AU455" s="19" t="s">
        <v>78</v>
      </c>
    </row>
    <row r="456" spans="1:65" s="2" customFormat="1" ht="16.5" customHeight="1">
      <c r="A456" s="36"/>
      <c r="B456" s="37"/>
      <c r="C456" s="175" t="s">
        <v>770</v>
      </c>
      <c r="D456" s="175" t="s">
        <v>132</v>
      </c>
      <c r="E456" s="176" t="s">
        <v>771</v>
      </c>
      <c r="F456" s="177" t="s">
        <v>772</v>
      </c>
      <c r="G456" s="178" t="s">
        <v>693</v>
      </c>
      <c r="H456" s="179">
        <v>1</v>
      </c>
      <c r="I456" s="180"/>
      <c r="J456" s="179">
        <f>ROUND(I456*H456,2)</f>
        <v>0</v>
      </c>
      <c r="K456" s="177" t="s">
        <v>18</v>
      </c>
      <c r="L456" s="41"/>
      <c r="M456" s="181" t="s">
        <v>18</v>
      </c>
      <c r="N456" s="182" t="s">
        <v>39</v>
      </c>
      <c r="O456" s="66"/>
      <c r="P456" s="183">
        <f>O456*H456</f>
        <v>0</v>
      </c>
      <c r="Q456" s="183">
        <v>0</v>
      </c>
      <c r="R456" s="183">
        <f>Q456*H456</f>
        <v>0</v>
      </c>
      <c r="S456" s="183">
        <v>0</v>
      </c>
      <c r="T456" s="184">
        <f>S456*H456</f>
        <v>0</v>
      </c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R456" s="185" t="s">
        <v>137</v>
      </c>
      <c r="AT456" s="185" t="s">
        <v>132</v>
      </c>
      <c r="AU456" s="185" t="s">
        <v>78</v>
      </c>
      <c r="AY456" s="19" t="s">
        <v>129</v>
      </c>
      <c r="BE456" s="186">
        <f>IF(N456="základní",J456,0)</f>
        <v>0</v>
      </c>
      <c r="BF456" s="186">
        <f>IF(N456="snížená",J456,0)</f>
        <v>0</v>
      </c>
      <c r="BG456" s="186">
        <f>IF(N456="zákl. přenesená",J456,0)</f>
        <v>0</v>
      </c>
      <c r="BH456" s="186">
        <f>IF(N456="sníž. přenesená",J456,0)</f>
        <v>0</v>
      </c>
      <c r="BI456" s="186">
        <f>IF(N456="nulová",J456,0)</f>
        <v>0</v>
      </c>
      <c r="BJ456" s="19" t="s">
        <v>76</v>
      </c>
      <c r="BK456" s="186">
        <f>ROUND(I456*H456,2)</f>
        <v>0</v>
      </c>
      <c r="BL456" s="19" t="s">
        <v>137</v>
      </c>
      <c r="BM456" s="185" t="s">
        <v>773</v>
      </c>
    </row>
    <row r="457" spans="1:65" s="2" customFormat="1" ht="10.199999999999999">
      <c r="A457" s="36"/>
      <c r="B457" s="37"/>
      <c r="C457" s="38"/>
      <c r="D457" s="187" t="s">
        <v>139</v>
      </c>
      <c r="E457" s="38"/>
      <c r="F457" s="188" t="s">
        <v>772</v>
      </c>
      <c r="G457" s="38"/>
      <c r="H457" s="38"/>
      <c r="I457" s="189"/>
      <c r="J457" s="38"/>
      <c r="K457" s="38"/>
      <c r="L457" s="41"/>
      <c r="M457" s="190"/>
      <c r="N457" s="191"/>
      <c r="O457" s="66"/>
      <c r="P457" s="66"/>
      <c r="Q457" s="66"/>
      <c r="R457" s="66"/>
      <c r="S457" s="66"/>
      <c r="T457" s="67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T457" s="19" t="s">
        <v>139</v>
      </c>
      <c r="AU457" s="19" t="s">
        <v>78</v>
      </c>
    </row>
    <row r="458" spans="1:65" s="2" customFormat="1" ht="16.5" customHeight="1">
      <c r="A458" s="36"/>
      <c r="B458" s="37"/>
      <c r="C458" s="175" t="s">
        <v>774</v>
      </c>
      <c r="D458" s="175" t="s">
        <v>132</v>
      </c>
      <c r="E458" s="176" t="s">
        <v>775</v>
      </c>
      <c r="F458" s="177" t="s">
        <v>776</v>
      </c>
      <c r="G458" s="178" t="s">
        <v>472</v>
      </c>
      <c r="H458" s="180"/>
      <c r="I458" s="180"/>
      <c r="J458" s="179">
        <f>ROUND(I458*H458,2)</f>
        <v>0</v>
      </c>
      <c r="K458" s="177" t="s">
        <v>18</v>
      </c>
      <c r="L458" s="41"/>
      <c r="M458" s="181" t="s">
        <v>18</v>
      </c>
      <c r="N458" s="182" t="s">
        <v>39</v>
      </c>
      <c r="O458" s="66"/>
      <c r="P458" s="183">
        <f>O458*H458</f>
        <v>0</v>
      </c>
      <c r="Q458" s="183">
        <v>0</v>
      </c>
      <c r="R458" s="183">
        <f>Q458*H458</f>
        <v>0</v>
      </c>
      <c r="S458" s="183">
        <v>0</v>
      </c>
      <c r="T458" s="184">
        <f>S458*H458</f>
        <v>0</v>
      </c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R458" s="185" t="s">
        <v>137</v>
      </c>
      <c r="AT458" s="185" t="s">
        <v>132</v>
      </c>
      <c r="AU458" s="185" t="s">
        <v>78</v>
      </c>
      <c r="AY458" s="19" t="s">
        <v>129</v>
      </c>
      <c r="BE458" s="186">
        <f>IF(N458="základní",J458,0)</f>
        <v>0</v>
      </c>
      <c r="BF458" s="186">
        <f>IF(N458="snížená",J458,0)</f>
        <v>0</v>
      </c>
      <c r="BG458" s="186">
        <f>IF(N458="zákl. přenesená",J458,0)</f>
        <v>0</v>
      </c>
      <c r="BH458" s="186">
        <f>IF(N458="sníž. přenesená",J458,0)</f>
        <v>0</v>
      </c>
      <c r="BI458" s="186">
        <f>IF(N458="nulová",J458,0)</f>
        <v>0</v>
      </c>
      <c r="BJ458" s="19" t="s">
        <v>76</v>
      </c>
      <c r="BK458" s="186">
        <f>ROUND(I458*H458,2)</f>
        <v>0</v>
      </c>
      <c r="BL458" s="19" t="s">
        <v>137</v>
      </c>
      <c r="BM458" s="185" t="s">
        <v>777</v>
      </c>
    </row>
    <row r="459" spans="1:65" s="2" customFormat="1" ht="10.199999999999999">
      <c r="A459" s="36"/>
      <c r="B459" s="37"/>
      <c r="C459" s="38"/>
      <c r="D459" s="187" t="s">
        <v>139</v>
      </c>
      <c r="E459" s="38"/>
      <c r="F459" s="188" t="s">
        <v>776</v>
      </c>
      <c r="G459" s="38"/>
      <c r="H459" s="38"/>
      <c r="I459" s="189"/>
      <c r="J459" s="38"/>
      <c r="K459" s="38"/>
      <c r="L459" s="41"/>
      <c r="M459" s="190"/>
      <c r="N459" s="191"/>
      <c r="O459" s="66"/>
      <c r="P459" s="66"/>
      <c r="Q459" s="66"/>
      <c r="R459" s="66"/>
      <c r="S459" s="66"/>
      <c r="T459" s="67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T459" s="19" t="s">
        <v>139</v>
      </c>
      <c r="AU459" s="19" t="s">
        <v>78</v>
      </c>
    </row>
    <row r="460" spans="1:65" s="2" customFormat="1" ht="16.5" customHeight="1">
      <c r="A460" s="36"/>
      <c r="B460" s="37"/>
      <c r="C460" s="175" t="s">
        <v>778</v>
      </c>
      <c r="D460" s="175" t="s">
        <v>132</v>
      </c>
      <c r="E460" s="176" t="s">
        <v>779</v>
      </c>
      <c r="F460" s="177" t="s">
        <v>780</v>
      </c>
      <c r="G460" s="178" t="s">
        <v>472</v>
      </c>
      <c r="H460" s="180"/>
      <c r="I460" s="180"/>
      <c r="J460" s="179">
        <f>ROUND(I460*H460,2)</f>
        <v>0</v>
      </c>
      <c r="K460" s="177" t="s">
        <v>18</v>
      </c>
      <c r="L460" s="41"/>
      <c r="M460" s="181" t="s">
        <v>18</v>
      </c>
      <c r="N460" s="182" t="s">
        <v>39</v>
      </c>
      <c r="O460" s="66"/>
      <c r="P460" s="183">
        <f>O460*H460</f>
        <v>0</v>
      </c>
      <c r="Q460" s="183">
        <v>0</v>
      </c>
      <c r="R460" s="183">
        <f>Q460*H460</f>
        <v>0</v>
      </c>
      <c r="S460" s="183">
        <v>0</v>
      </c>
      <c r="T460" s="184">
        <f>S460*H460</f>
        <v>0</v>
      </c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R460" s="185" t="s">
        <v>137</v>
      </c>
      <c r="AT460" s="185" t="s">
        <v>132</v>
      </c>
      <c r="AU460" s="185" t="s">
        <v>78</v>
      </c>
      <c r="AY460" s="19" t="s">
        <v>129</v>
      </c>
      <c r="BE460" s="186">
        <f>IF(N460="základní",J460,0)</f>
        <v>0</v>
      </c>
      <c r="BF460" s="186">
        <f>IF(N460="snížená",J460,0)</f>
        <v>0</v>
      </c>
      <c r="BG460" s="186">
        <f>IF(N460="zákl. přenesená",J460,0)</f>
        <v>0</v>
      </c>
      <c r="BH460" s="186">
        <f>IF(N460="sníž. přenesená",J460,0)</f>
        <v>0</v>
      </c>
      <c r="BI460" s="186">
        <f>IF(N460="nulová",J460,0)</f>
        <v>0</v>
      </c>
      <c r="BJ460" s="19" t="s">
        <v>76</v>
      </c>
      <c r="BK460" s="186">
        <f>ROUND(I460*H460,2)</f>
        <v>0</v>
      </c>
      <c r="BL460" s="19" t="s">
        <v>137</v>
      </c>
      <c r="BM460" s="185" t="s">
        <v>781</v>
      </c>
    </row>
    <row r="461" spans="1:65" s="2" customFormat="1" ht="10.199999999999999">
      <c r="A461" s="36"/>
      <c r="B461" s="37"/>
      <c r="C461" s="38"/>
      <c r="D461" s="187" t="s">
        <v>139</v>
      </c>
      <c r="E461" s="38"/>
      <c r="F461" s="188" t="s">
        <v>780</v>
      </c>
      <c r="G461" s="38"/>
      <c r="H461" s="38"/>
      <c r="I461" s="189"/>
      <c r="J461" s="38"/>
      <c r="K461" s="38"/>
      <c r="L461" s="41"/>
      <c r="M461" s="190"/>
      <c r="N461" s="191"/>
      <c r="O461" s="66"/>
      <c r="P461" s="66"/>
      <c r="Q461" s="66"/>
      <c r="R461" s="66"/>
      <c r="S461" s="66"/>
      <c r="T461" s="67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T461" s="19" t="s">
        <v>139</v>
      </c>
      <c r="AU461" s="19" t="s">
        <v>78</v>
      </c>
    </row>
    <row r="462" spans="1:65" s="12" customFormat="1" ht="22.8" customHeight="1">
      <c r="B462" s="159"/>
      <c r="C462" s="160"/>
      <c r="D462" s="161" t="s">
        <v>67</v>
      </c>
      <c r="E462" s="173" t="s">
        <v>782</v>
      </c>
      <c r="F462" s="173" t="s">
        <v>783</v>
      </c>
      <c r="G462" s="160"/>
      <c r="H462" s="160"/>
      <c r="I462" s="163"/>
      <c r="J462" s="174">
        <f>BK462</f>
        <v>0</v>
      </c>
      <c r="K462" s="160"/>
      <c r="L462" s="165"/>
      <c r="M462" s="166"/>
      <c r="N462" s="167"/>
      <c r="O462" s="167"/>
      <c r="P462" s="168">
        <f>SUM(P463:P504)</f>
        <v>0</v>
      </c>
      <c r="Q462" s="167"/>
      <c r="R462" s="168">
        <f>SUM(R463:R504)</f>
        <v>0</v>
      </c>
      <c r="S462" s="167"/>
      <c r="T462" s="169">
        <f>SUM(T463:T504)</f>
        <v>0</v>
      </c>
      <c r="AR462" s="170" t="s">
        <v>78</v>
      </c>
      <c r="AT462" s="171" t="s">
        <v>67</v>
      </c>
      <c r="AU462" s="171" t="s">
        <v>76</v>
      </c>
      <c r="AY462" s="170" t="s">
        <v>129</v>
      </c>
      <c r="BK462" s="172">
        <f>SUM(BK463:BK504)</f>
        <v>0</v>
      </c>
    </row>
    <row r="463" spans="1:65" s="2" customFormat="1" ht="24.15" customHeight="1">
      <c r="A463" s="36"/>
      <c r="B463" s="37"/>
      <c r="C463" s="226" t="s">
        <v>784</v>
      </c>
      <c r="D463" s="226" t="s">
        <v>304</v>
      </c>
      <c r="E463" s="227" t="s">
        <v>785</v>
      </c>
      <c r="F463" s="228" t="s">
        <v>786</v>
      </c>
      <c r="G463" s="229" t="s">
        <v>182</v>
      </c>
      <c r="H463" s="230">
        <v>130</v>
      </c>
      <c r="I463" s="231"/>
      <c r="J463" s="230">
        <f>ROUND(I463*H463,2)</f>
        <v>0</v>
      </c>
      <c r="K463" s="228" t="s">
        <v>18</v>
      </c>
      <c r="L463" s="232"/>
      <c r="M463" s="233" t="s">
        <v>18</v>
      </c>
      <c r="N463" s="234" t="s">
        <v>39</v>
      </c>
      <c r="O463" s="66"/>
      <c r="P463" s="183">
        <f>O463*H463</f>
        <v>0</v>
      </c>
      <c r="Q463" s="183">
        <v>0</v>
      </c>
      <c r="R463" s="183">
        <f>Q463*H463</f>
        <v>0</v>
      </c>
      <c r="S463" s="183">
        <v>0</v>
      </c>
      <c r="T463" s="184">
        <f>S463*H463</f>
        <v>0</v>
      </c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R463" s="185" t="s">
        <v>361</v>
      </c>
      <c r="AT463" s="185" t="s">
        <v>304</v>
      </c>
      <c r="AU463" s="185" t="s">
        <v>78</v>
      </c>
      <c r="AY463" s="19" t="s">
        <v>129</v>
      </c>
      <c r="BE463" s="186">
        <f>IF(N463="základní",J463,0)</f>
        <v>0</v>
      </c>
      <c r="BF463" s="186">
        <f>IF(N463="snížená",J463,0)</f>
        <v>0</v>
      </c>
      <c r="BG463" s="186">
        <f>IF(N463="zákl. přenesená",J463,0)</f>
        <v>0</v>
      </c>
      <c r="BH463" s="186">
        <f>IF(N463="sníž. přenesená",J463,0)</f>
        <v>0</v>
      </c>
      <c r="BI463" s="186">
        <f>IF(N463="nulová",J463,0)</f>
        <v>0</v>
      </c>
      <c r="BJ463" s="19" t="s">
        <v>76</v>
      </c>
      <c r="BK463" s="186">
        <f>ROUND(I463*H463,2)</f>
        <v>0</v>
      </c>
      <c r="BL463" s="19" t="s">
        <v>253</v>
      </c>
      <c r="BM463" s="185" t="s">
        <v>787</v>
      </c>
    </row>
    <row r="464" spans="1:65" s="2" customFormat="1" ht="19.2">
      <c r="A464" s="36"/>
      <c r="B464" s="37"/>
      <c r="C464" s="38"/>
      <c r="D464" s="187" t="s">
        <v>139</v>
      </c>
      <c r="E464" s="38"/>
      <c r="F464" s="188" t="s">
        <v>786</v>
      </c>
      <c r="G464" s="38"/>
      <c r="H464" s="38"/>
      <c r="I464" s="189"/>
      <c r="J464" s="38"/>
      <c r="K464" s="38"/>
      <c r="L464" s="41"/>
      <c r="M464" s="190"/>
      <c r="N464" s="191"/>
      <c r="O464" s="66"/>
      <c r="P464" s="66"/>
      <c r="Q464" s="66"/>
      <c r="R464" s="66"/>
      <c r="S464" s="66"/>
      <c r="T464" s="67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T464" s="19" t="s">
        <v>139</v>
      </c>
      <c r="AU464" s="19" t="s">
        <v>78</v>
      </c>
    </row>
    <row r="465" spans="1:65" s="2" customFormat="1" ht="24.15" customHeight="1">
      <c r="A465" s="36"/>
      <c r="B465" s="37"/>
      <c r="C465" s="226" t="s">
        <v>788</v>
      </c>
      <c r="D465" s="226" t="s">
        <v>304</v>
      </c>
      <c r="E465" s="227" t="s">
        <v>789</v>
      </c>
      <c r="F465" s="228" t="s">
        <v>790</v>
      </c>
      <c r="G465" s="229" t="s">
        <v>182</v>
      </c>
      <c r="H465" s="230">
        <v>25</v>
      </c>
      <c r="I465" s="231"/>
      <c r="J465" s="230">
        <f>ROUND(I465*H465,2)</f>
        <v>0</v>
      </c>
      <c r="K465" s="228" t="s">
        <v>18</v>
      </c>
      <c r="L465" s="232"/>
      <c r="M465" s="233" t="s">
        <v>18</v>
      </c>
      <c r="N465" s="234" t="s">
        <v>39</v>
      </c>
      <c r="O465" s="66"/>
      <c r="P465" s="183">
        <f>O465*H465</f>
        <v>0</v>
      </c>
      <c r="Q465" s="183">
        <v>0</v>
      </c>
      <c r="R465" s="183">
        <f>Q465*H465</f>
        <v>0</v>
      </c>
      <c r="S465" s="183">
        <v>0</v>
      </c>
      <c r="T465" s="184">
        <f>S465*H465</f>
        <v>0</v>
      </c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R465" s="185" t="s">
        <v>361</v>
      </c>
      <c r="AT465" s="185" t="s">
        <v>304</v>
      </c>
      <c r="AU465" s="185" t="s">
        <v>78</v>
      </c>
      <c r="AY465" s="19" t="s">
        <v>129</v>
      </c>
      <c r="BE465" s="186">
        <f>IF(N465="základní",J465,0)</f>
        <v>0</v>
      </c>
      <c r="BF465" s="186">
        <f>IF(N465="snížená",J465,0)</f>
        <v>0</v>
      </c>
      <c r="BG465" s="186">
        <f>IF(N465="zákl. přenesená",J465,0)</f>
        <v>0</v>
      </c>
      <c r="BH465" s="186">
        <f>IF(N465="sníž. přenesená",J465,0)</f>
        <v>0</v>
      </c>
      <c r="BI465" s="186">
        <f>IF(N465="nulová",J465,0)</f>
        <v>0</v>
      </c>
      <c r="BJ465" s="19" t="s">
        <v>76</v>
      </c>
      <c r="BK465" s="186">
        <f>ROUND(I465*H465,2)</f>
        <v>0</v>
      </c>
      <c r="BL465" s="19" t="s">
        <v>253</v>
      </c>
      <c r="BM465" s="185" t="s">
        <v>791</v>
      </c>
    </row>
    <row r="466" spans="1:65" s="2" customFormat="1" ht="19.2">
      <c r="A466" s="36"/>
      <c r="B466" s="37"/>
      <c r="C466" s="38"/>
      <c r="D466" s="187" t="s">
        <v>139</v>
      </c>
      <c r="E466" s="38"/>
      <c r="F466" s="188" t="s">
        <v>790</v>
      </c>
      <c r="G466" s="38"/>
      <c r="H466" s="38"/>
      <c r="I466" s="189"/>
      <c r="J466" s="38"/>
      <c r="K466" s="38"/>
      <c r="L466" s="41"/>
      <c r="M466" s="190"/>
      <c r="N466" s="191"/>
      <c r="O466" s="66"/>
      <c r="P466" s="66"/>
      <c r="Q466" s="66"/>
      <c r="R466" s="66"/>
      <c r="S466" s="66"/>
      <c r="T466" s="67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T466" s="19" t="s">
        <v>139</v>
      </c>
      <c r="AU466" s="19" t="s">
        <v>78</v>
      </c>
    </row>
    <row r="467" spans="1:65" s="2" customFormat="1" ht="16.5" customHeight="1">
      <c r="A467" s="36"/>
      <c r="B467" s="37"/>
      <c r="C467" s="226" t="s">
        <v>792</v>
      </c>
      <c r="D467" s="226" t="s">
        <v>304</v>
      </c>
      <c r="E467" s="227" t="s">
        <v>793</v>
      </c>
      <c r="F467" s="228" t="s">
        <v>794</v>
      </c>
      <c r="G467" s="229" t="s">
        <v>182</v>
      </c>
      <c r="H467" s="230">
        <v>50</v>
      </c>
      <c r="I467" s="231"/>
      <c r="J467" s="230">
        <f>ROUND(I467*H467,2)</f>
        <v>0</v>
      </c>
      <c r="K467" s="228" t="s">
        <v>18</v>
      </c>
      <c r="L467" s="232"/>
      <c r="M467" s="233" t="s">
        <v>18</v>
      </c>
      <c r="N467" s="234" t="s">
        <v>39</v>
      </c>
      <c r="O467" s="66"/>
      <c r="P467" s="183">
        <f>O467*H467</f>
        <v>0</v>
      </c>
      <c r="Q467" s="183">
        <v>0</v>
      </c>
      <c r="R467" s="183">
        <f>Q467*H467</f>
        <v>0</v>
      </c>
      <c r="S467" s="183">
        <v>0</v>
      </c>
      <c r="T467" s="184">
        <f>S467*H467</f>
        <v>0</v>
      </c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R467" s="185" t="s">
        <v>361</v>
      </c>
      <c r="AT467" s="185" t="s">
        <v>304</v>
      </c>
      <c r="AU467" s="185" t="s">
        <v>78</v>
      </c>
      <c r="AY467" s="19" t="s">
        <v>129</v>
      </c>
      <c r="BE467" s="186">
        <f>IF(N467="základní",J467,0)</f>
        <v>0</v>
      </c>
      <c r="BF467" s="186">
        <f>IF(N467="snížená",J467,0)</f>
        <v>0</v>
      </c>
      <c r="BG467" s="186">
        <f>IF(N467="zákl. přenesená",J467,0)</f>
        <v>0</v>
      </c>
      <c r="BH467" s="186">
        <f>IF(N467="sníž. přenesená",J467,0)</f>
        <v>0</v>
      </c>
      <c r="BI467" s="186">
        <f>IF(N467="nulová",J467,0)</f>
        <v>0</v>
      </c>
      <c r="BJ467" s="19" t="s">
        <v>76</v>
      </c>
      <c r="BK467" s="186">
        <f>ROUND(I467*H467,2)</f>
        <v>0</v>
      </c>
      <c r="BL467" s="19" t="s">
        <v>253</v>
      </c>
      <c r="BM467" s="185" t="s">
        <v>795</v>
      </c>
    </row>
    <row r="468" spans="1:65" s="2" customFormat="1" ht="10.199999999999999">
      <c r="A468" s="36"/>
      <c r="B468" s="37"/>
      <c r="C468" s="38"/>
      <c r="D468" s="187" t="s">
        <v>139</v>
      </c>
      <c r="E468" s="38"/>
      <c r="F468" s="188" t="s">
        <v>794</v>
      </c>
      <c r="G468" s="38"/>
      <c r="H468" s="38"/>
      <c r="I468" s="189"/>
      <c r="J468" s="38"/>
      <c r="K468" s="38"/>
      <c r="L468" s="41"/>
      <c r="M468" s="190"/>
      <c r="N468" s="191"/>
      <c r="O468" s="66"/>
      <c r="P468" s="66"/>
      <c r="Q468" s="66"/>
      <c r="R468" s="66"/>
      <c r="S468" s="66"/>
      <c r="T468" s="67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T468" s="19" t="s">
        <v>139</v>
      </c>
      <c r="AU468" s="19" t="s">
        <v>78</v>
      </c>
    </row>
    <row r="469" spans="1:65" s="2" customFormat="1" ht="16.5" customHeight="1">
      <c r="A469" s="36"/>
      <c r="B469" s="37"/>
      <c r="C469" s="226" t="s">
        <v>796</v>
      </c>
      <c r="D469" s="226" t="s">
        <v>304</v>
      </c>
      <c r="E469" s="227" t="s">
        <v>797</v>
      </c>
      <c r="F469" s="228" t="s">
        <v>798</v>
      </c>
      <c r="G469" s="229" t="s">
        <v>135</v>
      </c>
      <c r="H469" s="230">
        <v>10</v>
      </c>
      <c r="I469" s="231"/>
      <c r="J469" s="230">
        <f>ROUND(I469*H469,2)</f>
        <v>0</v>
      </c>
      <c r="K469" s="228" t="s">
        <v>18</v>
      </c>
      <c r="L469" s="232"/>
      <c r="M469" s="233" t="s">
        <v>18</v>
      </c>
      <c r="N469" s="234" t="s">
        <v>39</v>
      </c>
      <c r="O469" s="66"/>
      <c r="P469" s="183">
        <f>O469*H469</f>
        <v>0</v>
      </c>
      <c r="Q469" s="183">
        <v>0</v>
      </c>
      <c r="R469" s="183">
        <f>Q469*H469</f>
        <v>0</v>
      </c>
      <c r="S469" s="183">
        <v>0</v>
      </c>
      <c r="T469" s="184">
        <f>S469*H469</f>
        <v>0</v>
      </c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R469" s="185" t="s">
        <v>361</v>
      </c>
      <c r="AT469" s="185" t="s">
        <v>304</v>
      </c>
      <c r="AU469" s="185" t="s">
        <v>78</v>
      </c>
      <c r="AY469" s="19" t="s">
        <v>129</v>
      </c>
      <c r="BE469" s="186">
        <f>IF(N469="základní",J469,0)</f>
        <v>0</v>
      </c>
      <c r="BF469" s="186">
        <f>IF(N469="snížená",J469,0)</f>
        <v>0</v>
      </c>
      <c r="BG469" s="186">
        <f>IF(N469="zákl. přenesená",J469,0)</f>
        <v>0</v>
      </c>
      <c r="BH469" s="186">
        <f>IF(N469="sníž. přenesená",J469,0)</f>
        <v>0</v>
      </c>
      <c r="BI469" s="186">
        <f>IF(N469="nulová",J469,0)</f>
        <v>0</v>
      </c>
      <c r="BJ469" s="19" t="s">
        <v>76</v>
      </c>
      <c r="BK469" s="186">
        <f>ROUND(I469*H469,2)</f>
        <v>0</v>
      </c>
      <c r="BL469" s="19" t="s">
        <v>253</v>
      </c>
      <c r="BM469" s="185" t="s">
        <v>799</v>
      </c>
    </row>
    <row r="470" spans="1:65" s="2" customFormat="1" ht="10.199999999999999">
      <c r="A470" s="36"/>
      <c r="B470" s="37"/>
      <c r="C470" s="38"/>
      <c r="D470" s="187" t="s">
        <v>139</v>
      </c>
      <c r="E470" s="38"/>
      <c r="F470" s="188" t="s">
        <v>798</v>
      </c>
      <c r="G470" s="38"/>
      <c r="H470" s="38"/>
      <c r="I470" s="189"/>
      <c r="J470" s="38"/>
      <c r="K470" s="38"/>
      <c r="L470" s="41"/>
      <c r="M470" s="190"/>
      <c r="N470" s="191"/>
      <c r="O470" s="66"/>
      <c r="P470" s="66"/>
      <c r="Q470" s="66"/>
      <c r="R470" s="66"/>
      <c r="S470" s="66"/>
      <c r="T470" s="67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T470" s="19" t="s">
        <v>139</v>
      </c>
      <c r="AU470" s="19" t="s">
        <v>78</v>
      </c>
    </row>
    <row r="471" spans="1:65" s="2" customFormat="1" ht="16.5" customHeight="1">
      <c r="A471" s="36"/>
      <c r="B471" s="37"/>
      <c r="C471" s="226" t="s">
        <v>800</v>
      </c>
      <c r="D471" s="226" t="s">
        <v>304</v>
      </c>
      <c r="E471" s="227" t="s">
        <v>801</v>
      </c>
      <c r="F471" s="228" t="s">
        <v>802</v>
      </c>
      <c r="G471" s="229" t="s">
        <v>182</v>
      </c>
      <c r="H471" s="230">
        <v>25</v>
      </c>
      <c r="I471" s="231"/>
      <c r="J471" s="230">
        <f>ROUND(I471*H471,2)</f>
        <v>0</v>
      </c>
      <c r="K471" s="228" t="s">
        <v>18</v>
      </c>
      <c r="L471" s="232"/>
      <c r="M471" s="233" t="s">
        <v>18</v>
      </c>
      <c r="N471" s="234" t="s">
        <v>39</v>
      </c>
      <c r="O471" s="66"/>
      <c r="P471" s="183">
        <f>O471*H471</f>
        <v>0</v>
      </c>
      <c r="Q471" s="183">
        <v>0</v>
      </c>
      <c r="R471" s="183">
        <f>Q471*H471</f>
        <v>0</v>
      </c>
      <c r="S471" s="183">
        <v>0</v>
      </c>
      <c r="T471" s="184">
        <f>S471*H471</f>
        <v>0</v>
      </c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R471" s="185" t="s">
        <v>361</v>
      </c>
      <c r="AT471" s="185" t="s">
        <v>304</v>
      </c>
      <c r="AU471" s="185" t="s">
        <v>78</v>
      </c>
      <c r="AY471" s="19" t="s">
        <v>129</v>
      </c>
      <c r="BE471" s="186">
        <f>IF(N471="základní",J471,0)</f>
        <v>0</v>
      </c>
      <c r="BF471" s="186">
        <f>IF(N471="snížená",J471,0)</f>
        <v>0</v>
      </c>
      <c r="BG471" s="186">
        <f>IF(N471="zákl. přenesená",J471,0)</f>
        <v>0</v>
      </c>
      <c r="BH471" s="186">
        <f>IF(N471="sníž. přenesená",J471,0)</f>
        <v>0</v>
      </c>
      <c r="BI471" s="186">
        <f>IF(N471="nulová",J471,0)</f>
        <v>0</v>
      </c>
      <c r="BJ471" s="19" t="s">
        <v>76</v>
      </c>
      <c r="BK471" s="186">
        <f>ROUND(I471*H471,2)</f>
        <v>0</v>
      </c>
      <c r="BL471" s="19" t="s">
        <v>253</v>
      </c>
      <c r="BM471" s="185" t="s">
        <v>803</v>
      </c>
    </row>
    <row r="472" spans="1:65" s="2" customFormat="1" ht="10.199999999999999">
      <c r="A472" s="36"/>
      <c r="B472" s="37"/>
      <c r="C472" s="38"/>
      <c r="D472" s="187" t="s">
        <v>139</v>
      </c>
      <c r="E472" s="38"/>
      <c r="F472" s="188" t="s">
        <v>802</v>
      </c>
      <c r="G472" s="38"/>
      <c r="H472" s="38"/>
      <c r="I472" s="189"/>
      <c r="J472" s="38"/>
      <c r="K472" s="38"/>
      <c r="L472" s="41"/>
      <c r="M472" s="190"/>
      <c r="N472" s="191"/>
      <c r="O472" s="66"/>
      <c r="P472" s="66"/>
      <c r="Q472" s="66"/>
      <c r="R472" s="66"/>
      <c r="S472" s="66"/>
      <c r="T472" s="67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T472" s="19" t="s">
        <v>139</v>
      </c>
      <c r="AU472" s="19" t="s">
        <v>78</v>
      </c>
    </row>
    <row r="473" spans="1:65" s="2" customFormat="1" ht="16.5" customHeight="1">
      <c r="A473" s="36"/>
      <c r="B473" s="37"/>
      <c r="C473" s="226" t="s">
        <v>804</v>
      </c>
      <c r="D473" s="226" t="s">
        <v>304</v>
      </c>
      <c r="E473" s="227" t="s">
        <v>805</v>
      </c>
      <c r="F473" s="228" t="s">
        <v>806</v>
      </c>
      <c r="G473" s="229" t="s">
        <v>135</v>
      </c>
      <c r="H473" s="230">
        <v>50</v>
      </c>
      <c r="I473" s="231"/>
      <c r="J473" s="230">
        <f>ROUND(I473*H473,2)</f>
        <v>0</v>
      </c>
      <c r="K473" s="228" t="s">
        <v>18</v>
      </c>
      <c r="L473" s="232"/>
      <c r="M473" s="233" t="s">
        <v>18</v>
      </c>
      <c r="N473" s="234" t="s">
        <v>39</v>
      </c>
      <c r="O473" s="66"/>
      <c r="P473" s="183">
        <f>O473*H473</f>
        <v>0</v>
      </c>
      <c r="Q473" s="183">
        <v>0</v>
      </c>
      <c r="R473" s="183">
        <f>Q473*H473</f>
        <v>0</v>
      </c>
      <c r="S473" s="183">
        <v>0</v>
      </c>
      <c r="T473" s="184">
        <f>S473*H473</f>
        <v>0</v>
      </c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R473" s="185" t="s">
        <v>361</v>
      </c>
      <c r="AT473" s="185" t="s">
        <v>304</v>
      </c>
      <c r="AU473" s="185" t="s">
        <v>78</v>
      </c>
      <c r="AY473" s="19" t="s">
        <v>129</v>
      </c>
      <c r="BE473" s="186">
        <f>IF(N473="základní",J473,0)</f>
        <v>0</v>
      </c>
      <c r="BF473" s="186">
        <f>IF(N473="snížená",J473,0)</f>
        <v>0</v>
      </c>
      <c r="BG473" s="186">
        <f>IF(N473="zákl. přenesená",J473,0)</f>
        <v>0</v>
      </c>
      <c r="BH473" s="186">
        <f>IF(N473="sníž. přenesená",J473,0)</f>
        <v>0</v>
      </c>
      <c r="BI473" s="186">
        <f>IF(N473="nulová",J473,0)</f>
        <v>0</v>
      </c>
      <c r="BJ473" s="19" t="s">
        <v>76</v>
      </c>
      <c r="BK473" s="186">
        <f>ROUND(I473*H473,2)</f>
        <v>0</v>
      </c>
      <c r="BL473" s="19" t="s">
        <v>253</v>
      </c>
      <c r="BM473" s="185" t="s">
        <v>807</v>
      </c>
    </row>
    <row r="474" spans="1:65" s="2" customFormat="1" ht="10.199999999999999">
      <c r="A474" s="36"/>
      <c r="B474" s="37"/>
      <c r="C474" s="38"/>
      <c r="D474" s="187" t="s">
        <v>139</v>
      </c>
      <c r="E474" s="38"/>
      <c r="F474" s="188" t="s">
        <v>806</v>
      </c>
      <c r="G474" s="38"/>
      <c r="H474" s="38"/>
      <c r="I474" s="189"/>
      <c r="J474" s="38"/>
      <c r="K474" s="38"/>
      <c r="L474" s="41"/>
      <c r="M474" s="190"/>
      <c r="N474" s="191"/>
      <c r="O474" s="66"/>
      <c r="P474" s="66"/>
      <c r="Q474" s="66"/>
      <c r="R474" s="66"/>
      <c r="S474" s="66"/>
      <c r="T474" s="67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T474" s="19" t="s">
        <v>139</v>
      </c>
      <c r="AU474" s="19" t="s">
        <v>78</v>
      </c>
    </row>
    <row r="475" spans="1:65" s="2" customFormat="1" ht="16.5" customHeight="1">
      <c r="A475" s="36"/>
      <c r="B475" s="37"/>
      <c r="C475" s="226" t="s">
        <v>808</v>
      </c>
      <c r="D475" s="226" t="s">
        <v>304</v>
      </c>
      <c r="E475" s="227" t="s">
        <v>809</v>
      </c>
      <c r="F475" s="228" t="s">
        <v>810</v>
      </c>
      <c r="G475" s="229" t="s">
        <v>135</v>
      </c>
      <c r="H475" s="230">
        <v>2</v>
      </c>
      <c r="I475" s="231"/>
      <c r="J475" s="230">
        <f>ROUND(I475*H475,2)</f>
        <v>0</v>
      </c>
      <c r="K475" s="228" t="s">
        <v>18</v>
      </c>
      <c r="L475" s="232"/>
      <c r="M475" s="233" t="s">
        <v>18</v>
      </c>
      <c r="N475" s="234" t="s">
        <v>39</v>
      </c>
      <c r="O475" s="66"/>
      <c r="P475" s="183">
        <f>O475*H475</f>
        <v>0</v>
      </c>
      <c r="Q475" s="183">
        <v>0</v>
      </c>
      <c r="R475" s="183">
        <f>Q475*H475</f>
        <v>0</v>
      </c>
      <c r="S475" s="183">
        <v>0</v>
      </c>
      <c r="T475" s="184">
        <f>S475*H475</f>
        <v>0</v>
      </c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R475" s="185" t="s">
        <v>361</v>
      </c>
      <c r="AT475" s="185" t="s">
        <v>304</v>
      </c>
      <c r="AU475" s="185" t="s">
        <v>78</v>
      </c>
      <c r="AY475" s="19" t="s">
        <v>129</v>
      </c>
      <c r="BE475" s="186">
        <f>IF(N475="základní",J475,0)</f>
        <v>0</v>
      </c>
      <c r="BF475" s="186">
        <f>IF(N475="snížená",J475,0)</f>
        <v>0</v>
      </c>
      <c r="BG475" s="186">
        <f>IF(N475="zákl. přenesená",J475,0)</f>
        <v>0</v>
      </c>
      <c r="BH475" s="186">
        <f>IF(N475="sníž. přenesená",J475,0)</f>
        <v>0</v>
      </c>
      <c r="BI475" s="186">
        <f>IF(N475="nulová",J475,0)</f>
        <v>0</v>
      </c>
      <c r="BJ475" s="19" t="s">
        <v>76</v>
      </c>
      <c r="BK475" s="186">
        <f>ROUND(I475*H475,2)</f>
        <v>0</v>
      </c>
      <c r="BL475" s="19" t="s">
        <v>253</v>
      </c>
      <c r="BM475" s="185" t="s">
        <v>811</v>
      </c>
    </row>
    <row r="476" spans="1:65" s="2" customFormat="1" ht="10.199999999999999">
      <c r="A476" s="36"/>
      <c r="B476" s="37"/>
      <c r="C476" s="38"/>
      <c r="D476" s="187" t="s">
        <v>139</v>
      </c>
      <c r="E476" s="38"/>
      <c r="F476" s="188" t="s">
        <v>810</v>
      </c>
      <c r="G476" s="38"/>
      <c r="H476" s="38"/>
      <c r="I476" s="189"/>
      <c r="J476" s="38"/>
      <c r="K476" s="38"/>
      <c r="L476" s="41"/>
      <c r="M476" s="190"/>
      <c r="N476" s="191"/>
      <c r="O476" s="66"/>
      <c r="P476" s="66"/>
      <c r="Q476" s="66"/>
      <c r="R476" s="66"/>
      <c r="S476" s="66"/>
      <c r="T476" s="67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T476" s="19" t="s">
        <v>139</v>
      </c>
      <c r="AU476" s="19" t="s">
        <v>78</v>
      </c>
    </row>
    <row r="477" spans="1:65" s="2" customFormat="1" ht="16.5" customHeight="1">
      <c r="A477" s="36"/>
      <c r="B477" s="37"/>
      <c r="C477" s="226" t="s">
        <v>812</v>
      </c>
      <c r="D477" s="226" t="s">
        <v>304</v>
      </c>
      <c r="E477" s="227" t="s">
        <v>813</v>
      </c>
      <c r="F477" s="228" t="s">
        <v>814</v>
      </c>
      <c r="G477" s="229" t="s">
        <v>135</v>
      </c>
      <c r="H477" s="230">
        <v>8</v>
      </c>
      <c r="I477" s="231"/>
      <c r="J477" s="230">
        <f>ROUND(I477*H477,2)</f>
        <v>0</v>
      </c>
      <c r="K477" s="228" t="s">
        <v>18</v>
      </c>
      <c r="L477" s="232"/>
      <c r="M477" s="233" t="s">
        <v>18</v>
      </c>
      <c r="N477" s="234" t="s">
        <v>39</v>
      </c>
      <c r="O477" s="66"/>
      <c r="P477" s="183">
        <f>O477*H477</f>
        <v>0</v>
      </c>
      <c r="Q477" s="183">
        <v>0</v>
      </c>
      <c r="R477" s="183">
        <f>Q477*H477</f>
        <v>0</v>
      </c>
      <c r="S477" s="183">
        <v>0</v>
      </c>
      <c r="T477" s="184">
        <f>S477*H477</f>
        <v>0</v>
      </c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R477" s="185" t="s">
        <v>361</v>
      </c>
      <c r="AT477" s="185" t="s">
        <v>304</v>
      </c>
      <c r="AU477" s="185" t="s">
        <v>78</v>
      </c>
      <c r="AY477" s="19" t="s">
        <v>129</v>
      </c>
      <c r="BE477" s="186">
        <f>IF(N477="základní",J477,0)</f>
        <v>0</v>
      </c>
      <c r="BF477" s="186">
        <f>IF(N477="snížená",J477,0)</f>
        <v>0</v>
      </c>
      <c r="BG477" s="186">
        <f>IF(N477="zákl. přenesená",J477,0)</f>
        <v>0</v>
      </c>
      <c r="BH477" s="186">
        <f>IF(N477="sníž. přenesená",J477,0)</f>
        <v>0</v>
      </c>
      <c r="BI477" s="186">
        <f>IF(N477="nulová",J477,0)</f>
        <v>0</v>
      </c>
      <c r="BJ477" s="19" t="s">
        <v>76</v>
      </c>
      <c r="BK477" s="186">
        <f>ROUND(I477*H477,2)</f>
        <v>0</v>
      </c>
      <c r="BL477" s="19" t="s">
        <v>253</v>
      </c>
      <c r="BM477" s="185" t="s">
        <v>815</v>
      </c>
    </row>
    <row r="478" spans="1:65" s="2" customFormat="1" ht="10.199999999999999">
      <c r="A478" s="36"/>
      <c r="B478" s="37"/>
      <c r="C478" s="38"/>
      <c r="D478" s="187" t="s">
        <v>139</v>
      </c>
      <c r="E478" s="38"/>
      <c r="F478" s="188" t="s">
        <v>814</v>
      </c>
      <c r="G478" s="38"/>
      <c r="H478" s="38"/>
      <c r="I478" s="189"/>
      <c r="J478" s="38"/>
      <c r="K478" s="38"/>
      <c r="L478" s="41"/>
      <c r="M478" s="190"/>
      <c r="N478" s="191"/>
      <c r="O478" s="66"/>
      <c r="P478" s="66"/>
      <c r="Q478" s="66"/>
      <c r="R478" s="66"/>
      <c r="S478" s="66"/>
      <c r="T478" s="67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T478" s="19" t="s">
        <v>139</v>
      </c>
      <c r="AU478" s="19" t="s">
        <v>78</v>
      </c>
    </row>
    <row r="479" spans="1:65" s="2" customFormat="1" ht="16.5" customHeight="1">
      <c r="A479" s="36"/>
      <c r="B479" s="37"/>
      <c r="C479" s="226" t="s">
        <v>816</v>
      </c>
      <c r="D479" s="226" t="s">
        <v>304</v>
      </c>
      <c r="E479" s="227" t="s">
        <v>817</v>
      </c>
      <c r="F479" s="228" t="s">
        <v>818</v>
      </c>
      <c r="G479" s="229" t="s">
        <v>135</v>
      </c>
      <c r="H479" s="230">
        <v>8</v>
      </c>
      <c r="I479" s="231"/>
      <c r="J479" s="230">
        <f>ROUND(I479*H479,2)</f>
        <v>0</v>
      </c>
      <c r="K479" s="228" t="s">
        <v>18</v>
      </c>
      <c r="L479" s="232"/>
      <c r="M479" s="233" t="s">
        <v>18</v>
      </c>
      <c r="N479" s="234" t="s">
        <v>39</v>
      </c>
      <c r="O479" s="66"/>
      <c r="P479" s="183">
        <f>O479*H479</f>
        <v>0</v>
      </c>
      <c r="Q479" s="183">
        <v>0</v>
      </c>
      <c r="R479" s="183">
        <f>Q479*H479</f>
        <v>0</v>
      </c>
      <c r="S479" s="183">
        <v>0</v>
      </c>
      <c r="T479" s="184">
        <f>S479*H479</f>
        <v>0</v>
      </c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R479" s="185" t="s">
        <v>361</v>
      </c>
      <c r="AT479" s="185" t="s">
        <v>304</v>
      </c>
      <c r="AU479" s="185" t="s">
        <v>78</v>
      </c>
      <c r="AY479" s="19" t="s">
        <v>129</v>
      </c>
      <c r="BE479" s="186">
        <f>IF(N479="základní",J479,0)</f>
        <v>0</v>
      </c>
      <c r="BF479" s="186">
        <f>IF(N479="snížená",J479,0)</f>
        <v>0</v>
      </c>
      <c r="BG479" s="186">
        <f>IF(N479="zákl. přenesená",J479,0)</f>
        <v>0</v>
      </c>
      <c r="BH479" s="186">
        <f>IF(N479="sníž. přenesená",J479,0)</f>
        <v>0</v>
      </c>
      <c r="BI479" s="186">
        <f>IF(N479="nulová",J479,0)</f>
        <v>0</v>
      </c>
      <c r="BJ479" s="19" t="s">
        <v>76</v>
      </c>
      <c r="BK479" s="186">
        <f>ROUND(I479*H479,2)</f>
        <v>0</v>
      </c>
      <c r="BL479" s="19" t="s">
        <v>253</v>
      </c>
      <c r="BM479" s="185" t="s">
        <v>819</v>
      </c>
    </row>
    <row r="480" spans="1:65" s="2" customFormat="1" ht="10.199999999999999">
      <c r="A480" s="36"/>
      <c r="B480" s="37"/>
      <c r="C480" s="38"/>
      <c r="D480" s="187" t="s">
        <v>139</v>
      </c>
      <c r="E480" s="38"/>
      <c r="F480" s="188" t="s">
        <v>818</v>
      </c>
      <c r="G480" s="38"/>
      <c r="H480" s="38"/>
      <c r="I480" s="189"/>
      <c r="J480" s="38"/>
      <c r="K480" s="38"/>
      <c r="L480" s="41"/>
      <c r="M480" s="190"/>
      <c r="N480" s="191"/>
      <c r="O480" s="66"/>
      <c r="P480" s="66"/>
      <c r="Q480" s="66"/>
      <c r="R480" s="66"/>
      <c r="S480" s="66"/>
      <c r="T480" s="67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T480" s="19" t="s">
        <v>139</v>
      </c>
      <c r="AU480" s="19" t="s">
        <v>78</v>
      </c>
    </row>
    <row r="481" spans="1:65" s="2" customFormat="1" ht="16.5" customHeight="1">
      <c r="A481" s="36"/>
      <c r="B481" s="37"/>
      <c r="C481" s="226" t="s">
        <v>820</v>
      </c>
      <c r="D481" s="226" t="s">
        <v>304</v>
      </c>
      <c r="E481" s="227" t="s">
        <v>821</v>
      </c>
      <c r="F481" s="228" t="s">
        <v>822</v>
      </c>
      <c r="G481" s="229" t="s">
        <v>135</v>
      </c>
      <c r="H481" s="230">
        <v>8</v>
      </c>
      <c r="I481" s="231"/>
      <c r="J481" s="230">
        <f>ROUND(I481*H481,2)</f>
        <v>0</v>
      </c>
      <c r="K481" s="228" t="s">
        <v>18</v>
      </c>
      <c r="L481" s="232"/>
      <c r="M481" s="233" t="s">
        <v>18</v>
      </c>
      <c r="N481" s="234" t="s">
        <v>39</v>
      </c>
      <c r="O481" s="66"/>
      <c r="P481" s="183">
        <f>O481*H481</f>
        <v>0</v>
      </c>
      <c r="Q481" s="183">
        <v>0</v>
      </c>
      <c r="R481" s="183">
        <f>Q481*H481</f>
        <v>0</v>
      </c>
      <c r="S481" s="183">
        <v>0</v>
      </c>
      <c r="T481" s="184">
        <f>S481*H481</f>
        <v>0</v>
      </c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R481" s="185" t="s">
        <v>361</v>
      </c>
      <c r="AT481" s="185" t="s">
        <v>304</v>
      </c>
      <c r="AU481" s="185" t="s">
        <v>78</v>
      </c>
      <c r="AY481" s="19" t="s">
        <v>129</v>
      </c>
      <c r="BE481" s="186">
        <f>IF(N481="základní",J481,0)</f>
        <v>0</v>
      </c>
      <c r="BF481" s="186">
        <f>IF(N481="snížená",J481,0)</f>
        <v>0</v>
      </c>
      <c r="BG481" s="186">
        <f>IF(N481="zákl. přenesená",J481,0)</f>
        <v>0</v>
      </c>
      <c r="BH481" s="186">
        <f>IF(N481="sníž. přenesená",J481,0)</f>
        <v>0</v>
      </c>
      <c r="BI481" s="186">
        <f>IF(N481="nulová",J481,0)</f>
        <v>0</v>
      </c>
      <c r="BJ481" s="19" t="s">
        <v>76</v>
      </c>
      <c r="BK481" s="186">
        <f>ROUND(I481*H481,2)</f>
        <v>0</v>
      </c>
      <c r="BL481" s="19" t="s">
        <v>253</v>
      </c>
      <c r="BM481" s="185" t="s">
        <v>823</v>
      </c>
    </row>
    <row r="482" spans="1:65" s="2" customFormat="1" ht="10.199999999999999">
      <c r="A482" s="36"/>
      <c r="B482" s="37"/>
      <c r="C482" s="38"/>
      <c r="D482" s="187" t="s">
        <v>139</v>
      </c>
      <c r="E482" s="38"/>
      <c r="F482" s="188" t="s">
        <v>822</v>
      </c>
      <c r="G482" s="38"/>
      <c r="H482" s="38"/>
      <c r="I482" s="189"/>
      <c r="J482" s="38"/>
      <c r="K482" s="38"/>
      <c r="L482" s="41"/>
      <c r="M482" s="190"/>
      <c r="N482" s="191"/>
      <c r="O482" s="66"/>
      <c r="P482" s="66"/>
      <c r="Q482" s="66"/>
      <c r="R482" s="66"/>
      <c r="S482" s="66"/>
      <c r="T482" s="67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T482" s="19" t="s">
        <v>139</v>
      </c>
      <c r="AU482" s="19" t="s">
        <v>78</v>
      </c>
    </row>
    <row r="483" spans="1:65" s="2" customFormat="1" ht="16.5" customHeight="1">
      <c r="A483" s="36"/>
      <c r="B483" s="37"/>
      <c r="C483" s="226" t="s">
        <v>824</v>
      </c>
      <c r="D483" s="226" t="s">
        <v>304</v>
      </c>
      <c r="E483" s="227" t="s">
        <v>825</v>
      </c>
      <c r="F483" s="228" t="s">
        <v>826</v>
      </c>
      <c r="G483" s="229" t="s">
        <v>135</v>
      </c>
      <c r="H483" s="230">
        <v>8</v>
      </c>
      <c r="I483" s="231"/>
      <c r="J483" s="230">
        <f>ROUND(I483*H483,2)</f>
        <v>0</v>
      </c>
      <c r="K483" s="228" t="s">
        <v>18</v>
      </c>
      <c r="L483" s="232"/>
      <c r="M483" s="233" t="s">
        <v>18</v>
      </c>
      <c r="N483" s="234" t="s">
        <v>39</v>
      </c>
      <c r="O483" s="66"/>
      <c r="P483" s="183">
        <f>O483*H483</f>
        <v>0</v>
      </c>
      <c r="Q483" s="183">
        <v>0</v>
      </c>
      <c r="R483" s="183">
        <f>Q483*H483</f>
        <v>0</v>
      </c>
      <c r="S483" s="183">
        <v>0</v>
      </c>
      <c r="T483" s="184">
        <f>S483*H483</f>
        <v>0</v>
      </c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R483" s="185" t="s">
        <v>361</v>
      </c>
      <c r="AT483" s="185" t="s">
        <v>304</v>
      </c>
      <c r="AU483" s="185" t="s">
        <v>78</v>
      </c>
      <c r="AY483" s="19" t="s">
        <v>129</v>
      </c>
      <c r="BE483" s="186">
        <f>IF(N483="základní",J483,0)</f>
        <v>0</v>
      </c>
      <c r="BF483" s="186">
        <f>IF(N483="snížená",J483,0)</f>
        <v>0</v>
      </c>
      <c r="BG483" s="186">
        <f>IF(N483="zákl. přenesená",J483,0)</f>
        <v>0</v>
      </c>
      <c r="BH483" s="186">
        <f>IF(N483="sníž. přenesená",J483,0)</f>
        <v>0</v>
      </c>
      <c r="BI483" s="186">
        <f>IF(N483="nulová",J483,0)</f>
        <v>0</v>
      </c>
      <c r="BJ483" s="19" t="s">
        <v>76</v>
      </c>
      <c r="BK483" s="186">
        <f>ROUND(I483*H483,2)</f>
        <v>0</v>
      </c>
      <c r="BL483" s="19" t="s">
        <v>253</v>
      </c>
      <c r="BM483" s="185" t="s">
        <v>827</v>
      </c>
    </row>
    <row r="484" spans="1:65" s="2" customFormat="1" ht="10.199999999999999">
      <c r="A484" s="36"/>
      <c r="B484" s="37"/>
      <c r="C484" s="38"/>
      <c r="D484" s="187" t="s">
        <v>139</v>
      </c>
      <c r="E484" s="38"/>
      <c r="F484" s="188" t="s">
        <v>826</v>
      </c>
      <c r="G484" s="38"/>
      <c r="H484" s="38"/>
      <c r="I484" s="189"/>
      <c r="J484" s="38"/>
      <c r="K484" s="38"/>
      <c r="L484" s="41"/>
      <c r="M484" s="190"/>
      <c r="N484" s="191"/>
      <c r="O484" s="66"/>
      <c r="P484" s="66"/>
      <c r="Q484" s="66"/>
      <c r="R484" s="66"/>
      <c r="S484" s="66"/>
      <c r="T484" s="67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T484" s="19" t="s">
        <v>139</v>
      </c>
      <c r="AU484" s="19" t="s">
        <v>78</v>
      </c>
    </row>
    <row r="485" spans="1:65" s="2" customFormat="1" ht="16.5" customHeight="1">
      <c r="A485" s="36"/>
      <c r="B485" s="37"/>
      <c r="C485" s="226" t="s">
        <v>828</v>
      </c>
      <c r="D485" s="226" t="s">
        <v>304</v>
      </c>
      <c r="E485" s="227" t="s">
        <v>829</v>
      </c>
      <c r="F485" s="228" t="s">
        <v>830</v>
      </c>
      <c r="G485" s="229" t="s">
        <v>135</v>
      </c>
      <c r="H485" s="230">
        <v>2</v>
      </c>
      <c r="I485" s="231"/>
      <c r="J485" s="230">
        <f>ROUND(I485*H485,2)</f>
        <v>0</v>
      </c>
      <c r="K485" s="228" t="s">
        <v>18</v>
      </c>
      <c r="L485" s="232"/>
      <c r="M485" s="233" t="s">
        <v>18</v>
      </c>
      <c r="N485" s="234" t="s">
        <v>39</v>
      </c>
      <c r="O485" s="66"/>
      <c r="P485" s="183">
        <f>O485*H485</f>
        <v>0</v>
      </c>
      <c r="Q485" s="183">
        <v>0</v>
      </c>
      <c r="R485" s="183">
        <f>Q485*H485</f>
        <v>0</v>
      </c>
      <c r="S485" s="183">
        <v>0</v>
      </c>
      <c r="T485" s="184">
        <f>S485*H485</f>
        <v>0</v>
      </c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R485" s="185" t="s">
        <v>361</v>
      </c>
      <c r="AT485" s="185" t="s">
        <v>304</v>
      </c>
      <c r="AU485" s="185" t="s">
        <v>78</v>
      </c>
      <c r="AY485" s="19" t="s">
        <v>129</v>
      </c>
      <c r="BE485" s="186">
        <f>IF(N485="základní",J485,0)</f>
        <v>0</v>
      </c>
      <c r="BF485" s="186">
        <f>IF(N485="snížená",J485,0)</f>
        <v>0</v>
      </c>
      <c r="BG485" s="186">
        <f>IF(N485="zákl. přenesená",J485,0)</f>
        <v>0</v>
      </c>
      <c r="BH485" s="186">
        <f>IF(N485="sníž. přenesená",J485,0)</f>
        <v>0</v>
      </c>
      <c r="BI485" s="186">
        <f>IF(N485="nulová",J485,0)</f>
        <v>0</v>
      </c>
      <c r="BJ485" s="19" t="s">
        <v>76</v>
      </c>
      <c r="BK485" s="186">
        <f>ROUND(I485*H485,2)</f>
        <v>0</v>
      </c>
      <c r="BL485" s="19" t="s">
        <v>253</v>
      </c>
      <c r="BM485" s="185" t="s">
        <v>831</v>
      </c>
    </row>
    <row r="486" spans="1:65" s="2" customFormat="1" ht="10.199999999999999">
      <c r="A486" s="36"/>
      <c r="B486" s="37"/>
      <c r="C486" s="38"/>
      <c r="D486" s="187" t="s">
        <v>139</v>
      </c>
      <c r="E486" s="38"/>
      <c r="F486" s="188" t="s">
        <v>830</v>
      </c>
      <c r="G486" s="38"/>
      <c r="H486" s="38"/>
      <c r="I486" s="189"/>
      <c r="J486" s="38"/>
      <c r="K486" s="38"/>
      <c r="L486" s="41"/>
      <c r="M486" s="190"/>
      <c r="N486" s="191"/>
      <c r="O486" s="66"/>
      <c r="P486" s="66"/>
      <c r="Q486" s="66"/>
      <c r="R486" s="66"/>
      <c r="S486" s="66"/>
      <c r="T486" s="67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T486" s="19" t="s">
        <v>139</v>
      </c>
      <c r="AU486" s="19" t="s">
        <v>78</v>
      </c>
    </row>
    <row r="487" spans="1:65" s="2" customFormat="1" ht="16.5" customHeight="1">
      <c r="A487" s="36"/>
      <c r="B487" s="37"/>
      <c r="C487" s="226" t="s">
        <v>832</v>
      </c>
      <c r="D487" s="226" t="s">
        <v>304</v>
      </c>
      <c r="E487" s="227" t="s">
        <v>833</v>
      </c>
      <c r="F487" s="228" t="s">
        <v>834</v>
      </c>
      <c r="G487" s="229" t="s">
        <v>135</v>
      </c>
      <c r="H487" s="230">
        <v>1</v>
      </c>
      <c r="I487" s="231"/>
      <c r="J487" s="230">
        <f>ROUND(I487*H487,2)</f>
        <v>0</v>
      </c>
      <c r="K487" s="228" t="s">
        <v>18</v>
      </c>
      <c r="L487" s="232"/>
      <c r="M487" s="233" t="s">
        <v>18</v>
      </c>
      <c r="N487" s="234" t="s">
        <v>39</v>
      </c>
      <c r="O487" s="66"/>
      <c r="P487" s="183">
        <f>O487*H487</f>
        <v>0</v>
      </c>
      <c r="Q487" s="183">
        <v>0</v>
      </c>
      <c r="R487" s="183">
        <f>Q487*H487</f>
        <v>0</v>
      </c>
      <c r="S487" s="183">
        <v>0</v>
      </c>
      <c r="T487" s="184">
        <f>S487*H487</f>
        <v>0</v>
      </c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R487" s="185" t="s">
        <v>361</v>
      </c>
      <c r="AT487" s="185" t="s">
        <v>304</v>
      </c>
      <c r="AU487" s="185" t="s">
        <v>78</v>
      </c>
      <c r="AY487" s="19" t="s">
        <v>129</v>
      </c>
      <c r="BE487" s="186">
        <f>IF(N487="základní",J487,0)</f>
        <v>0</v>
      </c>
      <c r="BF487" s="186">
        <f>IF(N487="snížená",J487,0)</f>
        <v>0</v>
      </c>
      <c r="BG487" s="186">
        <f>IF(N487="zákl. přenesená",J487,0)</f>
        <v>0</v>
      </c>
      <c r="BH487" s="186">
        <f>IF(N487="sníž. přenesená",J487,0)</f>
        <v>0</v>
      </c>
      <c r="BI487" s="186">
        <f>IF(N487="nulová",J487,0)</f>
        <v>0</v>
      </c>
      <c r="BJ487" s="19" t="s">
        <v>76</v>
      </c>
      <c r="BK487" s="186">
        <f>ROUND(I487*H487,2)</f>
        <v>0</v>
      </c>
      <c r="BL487" s="19" t="s">
        <v>253</v>
      </c>
      <c r="BM487" s="185" t="s">
        <v>835</v>
      </c>
    </row>
    <row r="488" spans="1:65" s="2" customFormat="1" ht="10.199999999999999">
      <c r="A488" s="36"/>
      <c r="B488" s="37"/>
      <c r="C488" s="38"/>
      <c r="D488" s="187" t="s">
        <v>139</v>
      </c>
      <c r="E488" s="38"/>
      <c r="F488" s="188" t="s">
        <v>834</v>
      </c>
      <c r="G488" s="38"/>
      <c r="H488" s="38"/>
      <c r="I488" s="189"/>
      <c r="J488" s="38"/>
      <c r="K488" s="38"/>
      <c r="L488" s="41"/>
      <c r="M488" s="190"/>
      <c r="N488" s="191"/>
      <c r="O488" s="66"/>
      <c r="P488" s="66"/>
      <c r="Q488" s="66"/>
      <c r="R488" s="66"/>
      <c r="S488" s="66"/>
      <c r="T488" s="67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T488" s="19" t="s">
        <v>139</v>
      </c>
      <c r="AU488" s="19" t="s">
        <v>78</v>
      </c>
    </row>
    <row r="489" spans="1:65" s="2" customFormat="1" ht="16.5" customHeight="1">
      <c r="A489" s="36"/>
      <c r="B489" s="37"/>
      <c r="C489" s="226" t="s">
        <v>836</v>
      </c>
      <c r="D489" s="226" t="s">
        <v>304</v>
      </c>
      <c r="E489" s="227" t="s">
        <v>837</v>
      </c>
      <c r="F489" s="228" t="s">
        <v>838</v>
      </c>
      <c r="G489" s="229" t="s">
        <v>135</v>
      </c>
      <c r="H489" s="230">
        <v>10</v>
      </c>
      <c r="I489" s="231"/>
      <c r="J489" s="230">
        <f>ROUND(I489*H489,2)</f>
        <v>0</v>
      </c>
      <c r="K489" s="228" t="s">
        <v>18</v>
      </c>
      <c r="L489" s="232"/>
      <c r="M489" s="233" t="s">
        <v>18</v>
      </c>
      <c r="N489" s="234" t="s">
        <v>39</v>
      </c>
      <c r="O489" s="66"/>
      <c r="P489" s="183">
        <f>O489*H489</f>
        <v>0</v>
      </c>
      <c r="Q489" s="183">
        <v>0</v>
      </c>
      <c r="R489" s="183">
        <f>Q489*H489</f>
        <v>0</v>
      </c>
      <c r="S489" s="183">
        <v>0</v>
      </c>
      <c r="T489" s="184">
        <f>S489*H489</f>
        <v>0</v>
      </c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R489" s="185" t="s">
        <v>361</v>
      </c>
      <c r="AT489" s="185" t="s">
        <v>304</v>
      </c>
      <c r="AU489" s="185" t="s">
        <v>78</v>
      </c>
      <c r="AY489" s="19" t="s">
        <v>129</v>
      </c>
      <c r="BE489" s="186">
        <f>IF(N489="základní",J489,0)</f>
        <v>0</v>
      </c>
      <c r="BF489" s="186">
        <f>IF(N489="snížená",J489,0)</f>
        <v>0</v>
      </c>
      <c r="BG489" s="186">
        <f>IF(N489="zákl. přenesená",J489,0)</f>
        <v>0</v>
      </c>
      <c r="BH489" s="186">
        <f>IF(N489="sníž. přenesená",J489,0)</f>
        <v>0</v>
      </c>
      <c r="BI489" s="186">
        <f>IF(N489="nulová",J489,0)</f>
        <v>0</v>
      </c>
      <c r="BJ489" s="19" t="s">
        <v>76</v>
      </c>
      <c r="BK489" s="186">
        <f>ROUND(I489*H489,2)</f>
        <v>0</v>
      </c>
      <c r="BL489" s="19" t="s">
        <v>253</v>
      </c>
      <c r="BM489" s="185" t="s">
        <v>839</v>
      </c>
    </row>
    <row r="490" spans="1:65" s="2" customFormat="1" ht="10.199999999999999">
      <c r="A490" s="36"/>
      <c r="B490" s="37"/>
      <c r="C490" s="38"/>
      <c r="D490" s="187" t="s">
        <v>139</v>
      </c>
      <c r="E490" s="38"/>
      <c r="F490" s="188" t="s">
        <v>838</v>
      </c>
      <c r="G490" s="38"/>
      <c r="H490" s="38"/>
      <c r="I490" s="189"/>
      <c r="J490" s="38"/>
      <c r="K490" s="38"/>
      <c r="L490" s="41"/>
      <c r="M490" s="190"/>
      <c r="N490" s="191"/>
      <c r="O490" s="66"/>
      <c r="P490" s="66"/>
      <c r="Q490" s="66"/>
      <c r="R490" s="66"/>
      <c r="S490" s="66"/>
      <c r="T490" s="67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T490" s="19" t="s">
        <v>139</v>
      </c>
      <c r="AU490" s="19" t="s">
        <v>78</v>
      </c>
    </row>
    <row r="491" spans="1:65" s="2" customFormat="1" ht="16.5" customHeight="1">
      <c r="A491" s="36"/>
      <c r="B491" s="37"/>
      <c r="C491" s="226" t="s">
        <v>840</v>
      </c>
      <c r="D491" s="226" t="s">
        <v>304</v>
      </c>
      <c r="E491" s="227" t="s">
        <v>841</v>
      </c>
      <c r="F491" s="228" t="s">
        <v>842</v>
      </c>
      <c r="G491" s="229" t="s">
        <v>135</v>
      </c>
      <c r="H491" s="230">
        <v>3</v>
      </c>
      <c r="I491" s="231"/>
      <c r="J491" s="230">
        <f>ROUND(I491*H491,2)</f>
        <v>0</v>
      </c>
      <c r="K491" s="228" t="s">
        <v>18</v>
      </c>
      <c r="L491" s="232"/>
      <c r="M491" s="233" t="s">
        <v>18</v>
      </c>
      <c r="N491" s="234" t="s">
        <v>39</v>
      </c>
      <c r="O491" s="66"/>
      <c r="P491" s="183">
        <f>O491*H491</f>
        <v>0</v>
      </c>
      <c r="Q491" s="183">
        <v>0</v>
      </c>
      <c r="R491" s="183">
        <f>Q491*H491</f>
        <v>0</v>
      </c>
      <c r="S491" s="183">
        <v>0</v>
      </c>
      <c r="T491" s="184">
        <f>S491*H491</f>
        <v>0</v>
      </c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R491" s="185" t="s">
        <v>361</v>
      </c>
      <c r="AT491" s="185" t="s">
        <v>304</v>
      </c>
      <c r="AU491" s="185" t="s">
        <v>78</v>
      </c>
      <c r="AY491" s="19" t="s">
        <v>129</v>
      </c>
      <c r="BE491" s="186">
        <f>IF(N491="základní",J491,0)</f>
        <v>0</v>
      </c>
      <c r="BF491" s="186">
        <f>IF(N491="snížená",J491,0)</f>
        <v>0</v>
      </c>
      <c r="BG491" s="186">
        <f>IF(N491="zákl. přenesená",J491,0)</f>
        <v>0</v>
      </c>
      <c r="BH491" s="186">
        <f>IF(N491="sníž. přenesená",J491,0)</f>
        <v>0</v>
      </c>
      <c r="BI491" s="186">
        <f>IF(N491="nulová",J491,0)</f>
        <v>0</v>
      </c>
      <c r="BJ491" s="19" t="s">
        <v>76</v>
      </c>
      <c r="BK491" s="186">
        <f>ROUND(I491*H491,2)</f>
        <v>0</v>
      </c>
      <c r="BL491" s="19" t="s">
        <v>253</v>
      </c>
      <c r="BM491" s="185" t="s">
        <v>843</v>
      </c>
    </row>
    <row r="492" spans="1:65" s="2" customFormat="1" ht="10.199999999999999">
      <c r="A492" s="36"/>
      <c r="B492" s="37"/>
      <c r="C492" s="38"/>
      <c r="D492" s="187" t="s">
        <v>139</v>
      </c>
      <c r="E492" s="38"/>
      <c r="F492" s="188" t="s">
        <v>842</v>
      </c>
      <c r="G492" s="38"/>
      <c r="H492" s="38"/>
      <c r="I492" s="189"/>
      <c r="J492" s="38"/>
      <c r="K492" s="38"/>
      <c r="L492" s="41"/>
      <c r="M492" s="190"/>
      <c r="N492" s="191"/>
      <c r="O492" s="66"/>
      <c r="P492" s="66"/>
      <c r="Q492" s="66"/>
      <c r="R492" s="66"/>
      <c r="S492" s="66"/>
      <c r="T492" s="67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T492" s="19" t="s">
        <v>139</v>
      </c>
      <c r="AU492" s="19" t="s">
        <v>78</v>
      </c>
    </row>
    <row r="493" spans="1:65" s="2" customFormat="1" ht="16.5" customHeight="1">
      <c r="A493" s="36"/>
      <c r="B493" s="37"/>
      <c r="C493" s="226" t="s">
        <v>844</v>
      </c>
      <c r="D493" s="226" t="s">
        <v>304</v>
      </c>
      <c r="E493" s="227" t="s">
        <v>845</v>
      </c>
      <c r="F493" s="228" t="s">
        <v>846</v>
      </c>
      <c r="G493" s="229" t="s">
        <v>135</v>
      </c>
      <c r="H493" s="230">
        <v>13</v>
      </c>
      <c r="I493" s="231"/>
      <c r="J493" s="230">
        <f>ROUND(I493*H493,2)</f>
        <v>0</v>
      </c>
      <c r="K493" s="228" t="s">
        <v>18</v>
      </c>
      <c r="L493" s="232"/>
      <c r="M493" s="233" t="s">
        <v>18</v>
      </c>
      <c r="N493" s="234" t="s">
        <v>39</v>
      </c>
      <c r="O493" s="66"/>
      <c r="P493" s="183">
        <f>O493*H493</f>
        <v>0</v>
      </c>
      <c r="Q493" s="183">
        <v>0</v>
      </c>
      <c r="R493" s="183">
        <f>Q493*H493</f>
        <v>0</v>
      </c>
      <c r="S493" s="183">
        <v>0</v>
      </c>
      <c r="T493" s="184">
        <f>S493*H493</f>
        <v>0</v>
      </c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R493" s="185" t="s">
        <v>361</v>
      </c>
      <c r="AT493" s="185" t="s">
        <v>304</v>
      </c>
      <c r="AU493" s="185" t="s">
        <v>78</v>
      </c>
      <c r="AY493" s="19" t="s">
        <v>129</v>
      </c>
      <c r="BE493" s="186">
        <f>IF(N493="základní",J493,0)</f>
        <v>0</v>
      </c>
      <c r="BF493" s="186">
        <f>IF(N493="snížená",J493,0)</f>
        <v>0</v>
      </c>
      <c r="BG493" s="186">
        <f>IF(N493="zákl. přenesená",J493,0)</f>
        <v>0</v>
      </c>
      <c r="BH493" s="186">
        <f>IF(N493="sníž. přenesená",J493,0)</f>
        <v>0</v>
      </c>
      <c r="BI493" s="186">
        <f>IF(N493="nulová",J493,0)</f>
        <v>0</v>
      </c>
      <c r="BJ493" s="19" t="s">
        <v>76</v>
      </c>
      <c r="BK493" s="186">
        <f>ROUND(I493*H493,2)</f>
        <v>0</v>
      </c>
      <c r="BL493" s="19" t="s">
        <v>253</v>
      </c>
      <c r="BM493" s="185" t="s">
        <v>847</v>
      </c>
    </row>
    <row r="494" spans="1:65" s="2" customFormat="1" ht="10.199999999999999">
      <c r="A494" s="36"/>
      <c r="B494" s="37"/>
      <c r="C494" s="38"/>
      <c r="D494" s="187" t="s">
        <v>139</v>
      </c>
      <c r="E494" s="38"/>
      <c r="F494" s="188" t="s">
        <v>846</v>
      </c>
      <c r="G494" s="38"/>
      <c r="H494" s="38"/>
      <c r="I494" s="189"/>
      <c r="J494" s="38"/>
      <c r="K494" s="38"/>
      <c r="L494" s="41"/>
      <c r="M494" s="190"/>
      <c r="N494" s="191"/>
      <c r="O494" s="66"/>
      <c r="P494" s="66"/>
      <c r="Q494" s="66"/>
      <c r="R494" s="66"/>
      <c r="S494" s="66"/>
      <c r="T494" s="67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T494" s="19" t="s">
        <v>139</v>
      </c>
      <c r="AU494" s="19" t="s">
        <v>78</v>
      </c>
    </row>
    <row r="495" spans="1:65" s="2" customFormat="1" ht="16.5" customHeight="1">
      <c r="A495" s="36"/>
      <c r="B495" s="37"/>
      <c r="C495" s="226" t="s">
        <v>848</v>
      </c>
      <c r="D495" s="226" t="s">
        <v>304</v>
      </c>
      <c r="E495" s="227" t="s">
        <v>849</v>
      </c>
      <c r="F495" s="228" t="s">
        <v>850</v>
      </c>
      <c r="G495" s="229" t="s">
        <v>135</v>
      </c>
      <c r="H495" s="230">
        <v>1</v>
      </c>
      <c r="I495" s="231"/>
      <c r="J495" s="230">
        <f>ROUND(I495*H495,2)</f>
        <v>0</v>
      </c>
      <c r="K495" s="228" t="s">
        <v>18</v>
      </c>
      <c r="L495" s="232"/>
      <c r="M495" s="233" t="s">
        <v>18</v>
      </c>
      <c r="N495" s="234" t="s">
        <v>39</v>
      </c>
      <c r="O495" s="66"/>
      <c r="P495" s="183">
        <f>O495*H495</f>
        <v>0</v>
      </c>
      <c r="Q495" s="183">
        <v>0</v>
      </c>
      <c r="R495" s="183">
        <f>Q495*H495</f>
        <v>0</v>
      </c>
      <c r="S495" s="183">
        <v>0</v>
      </c>
      <c r="T495" s="184">
        <f>S495*H495</f>
        <v>0</v>
      </c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R495" s="185" t="s">
        <v>361</v>
      </c>
      <c r="AT495" s="185" t="s">
        <v>304</v>
      </c>
      <c r="AU495" s="185" t="s">
        <v>78</v>
      </c>
      <c r="AY495" s="19" t="s">
        <v>129</v>
      </c>
      <c r="BE495" s="186">
        <f>IF(N495="základní",J495,0)</f>
        <v>0</v>
      </c>
      <c r="BF495" s="186">
        <f>IF(N495="snížená",J495,0)</f>
        <v>0</v>
      </c>
      <c r="BG495" s="186">
        <f>IF(N495="zákl. přenesená",J495,0)</f>
        <v>0</v>
      </c>
      <c r="BH495" s="186">
        <f>IF(N495="sníž. přenesená",J495,0)</f>
        <v>0</v>
      </c>
      <c r="BI495" s="186">
        <f>IF(N495="nulová",J495,0)</f>
        <v>0</v>
      </c>
      <c r="BJ495" s="19" t="s">
        <v>76</v>
      </c>
      <c r="BK495" s="186">
        <f>ROUND(I495*H495,2)</f>
        <v>0</v>
      </c>
      <c r="BL495" s="19" t="s">
        <v>253</v>
      </c>
      <c r="BM495" s="185" t="s">
        <v>851</v>
      </c>
    </row>
    <row r="496" spans="1:65" s="2" customFormat="1" ht="10.199999999999999">
      <c r="A496" s="36"/>
      <c r="B496" s="37"/>
      <c r="C496" s="38"/>
      <c r="D496" s="187" t="s">
        <v>139</v>
      </c>
      <c r="E496" s="38"/>
      <c r="F496" s="188" t="s">
        <v>850</v>
      </c>
      <c r="G496" s="38"/>
      <c r="H496" s="38"/>
      <c r="I496" s="189"/>
      <c r="J496" s="38"/>
      <c r="K496" s="38"/>
      <c r="L496" s="41"/>
      <c r="M496" s="190"/>
      <c r="N496" s="191"/>
      <c r="O496" s="66"/>
      <c r="P496" s="66"/>
      <c r="Q496" s="66"/>
      <c r="R496" s="66"/>
      <c r="S496" s="66"/>
      <c r="T496" s="67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T496" s="19" t="s">
        <v>139</v>
      </c>
      <c r="AU496" s="19" t="s">
        <v>78</v>
      </c>
    </row>
    <row r="497" spans="1:65" s="2" customFormat="1" ht="16.5" customHeight="1">
      <c r="A497" s="36"/>
      <c r="B497" s="37"/>
      <c r="C497" s="226" t="s">
        <v>852</v>
      </c>
      <c r="D497" s="226" t="s">
        <v>304</v>
      </c>
      <c r="E497" s="227" t="s">
        <v>853</v>
      </c>
      <c r="F497" s="228" t="s">
        <v>854</v>
      </c>
      <c r="G497" s="229" t="s">
        <v>135</v>
      </c>
      <c r="H497" s="230">
        <v>1</v>
      </c>
      <c r="I497" s="231"/>
      <c r="J497" s="230">
        <f>ROUND(I497*H497,2)</f>
        <v>0</v>
      </c>
      <c r="K497" s="228" t="s">
        <v>18</v>
      </c>
      <c r="L497" s="232"/>
      <c r="M497" s="233" t="s">
        <v>18</v>
      </c>
      <c r="N497" s="234" t="s">
        <v>39</v>
      </c>
      <c r="O497" s="66"/>
      <c r="P497" s="183">
        <f>O497*H497</f>
        <v>0</v>
      </c>
      <c r="Q497" s="183">
        <v>0</v>
      </c>
      <c r="R497" s="183">
        <f>Q497*H497</f>
        <v>0</v>
      </c>
      <c r="S497" s="183">
        <v>0</v>
      </c>
      <c r="T497" s="184">
        <f>S497*H497</f>
        <v>0</v>
      </c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R497" s="185" t="s">
        <v>361</v>
      </c>
      <c r="AT497" s="185" t="s">
        <v>304</v>
      </c>
      <c r="AU497" s="185" t="s">
        <v>78</v>
      </c>
      <c r="AY497" s="19" t="s">
        <v>129</v>
      </c>
      <c r="BE497" s="186">
        <f>IF(N497="základní",J497,0)</f>
        <v>0</v>
      </c>
      <c r="BF497" s="186">
        <f>IF(N497="snížená",J497,0)</f>
        <v>0</v>
      </c>
      <c r="BG497" s="186">
        <f>IF(N497="zákl. přenesená",J497,0)</f>
        <v>0</v>
      </c>
      <c r="BH497" s="186">
        <f>IF(N497="sníž. přenesená",J497,0)</f>
        <v>0</v>
      </c>
      <c r="BI497" s="186">
        <f>IF(N497="nulová",J497,0)</f>
        <v>0</v>
      </c>
      <c r="BJ497" s="19" t="s">
        <v>76</v>
      </c>
      <c r="BK497" s="186">
        <f>ROUND(I497*H497,2)</f>
        <v>0</v>
      </c>
      <c r="BL497" s="19" t="s">
        <v>253</v>
      </c>
      <c r="BM497" s="185" t="s">
        <v>855</v>
      </c>
    </row>
    <row r="498" spans="1:65" s="2" customFormat="1" ht="10.199999999999999">
      <c r="A498" s="36"/>
      <c r="B498" s="37"/>
      <c r="C498" s="38"/>
      <c r="D498" s="187" t="s">
        <v>139</v>
      </c>
      <c r="E498" s="38"/>
      <c r="F498" s="188" t="s">
        <v>854</v>
      </c>
      <c r="G498" s="38"/>
      <c r="H498" s="38"/>
      <c r="I498" s="189"/>
      <c r="J498" s="38"/>
      <c r="K498" s="38"/>
      <c r="L498" s="41"/>
      <c r="M498" s="190"/>
      <c r="N498" s="191"/>
      <c r="O498" s="66"/>
      <c r="P498" s="66"/>
      <c r="Q498" s="66"/>
      <c r="R498" s="66"/>
      <c r="S498" s="66"/>
      <c r="T498" s="67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T498" s="19" t="s">
        <v>139</v>
      </c>
      <c r="AU498" s="19" t="s">
        <v>78</v>
      </c>
    </row>
    <row r="499" spans="1:65" s="2" customFormat="1" ht="16.5" customHeight="1">
      <c r="A499" s="36"/>
      <c r="B499" s="37"/>
      <c r="C499" s="226" t="s">
        <v>856</v>
      </c>
      <c r="D499" s="226" t="s">
        <v>304</v>
      </c>
      <c r="E499" s="227" t="s">
        <v>857</v>
      </c>
      <c r="F499" s="228" t="s">
        <v>858</v>
      </c>
      <c r="G499" s="229" t="s">
        <v>135</v>
      </c>
      <c r="H499" s="230">
        <v>2</v>
      </c>
      <c r="I499" s="231"/>
      <c r="J499" s="230">
        <f>ROUND(I499*H499,2)</f>
        <v>0</v>
      </c>
      <c r="K499" s="228" t="s">
        <v>18</v>
      </c>
      <c r="L499" s="232"/>
      <c r="M499" s="233" t="s">
        <v>18</v>
      </c>
      <c r="N499" s="234" t="s">
        <v>39</v>
      </c>
      <c r="O499" s="66"/>
      <c r="P499" s="183">
        <f>O499*H499</f>
        <v>0</v>
      </c>
      <c r="Q499" s="183">
        <v>0</v>
      </c>
      <c r="R499" s="183">
        <f>Q499*H499</f>
        <v>0</v>
      </c>
      <c r="S499" s="183">
        <v>0</v>
      </c>
      <c r="T499" s="184">
        <f>S499*H499</f>
        <v>0</v>
      </c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R499" s="185" t="s">
        <v>361</v>
      </c>
      <c r="AT499" s="185" t="s">
        <v>304</v>
      </c>
      <c r="AU499" s="185" t="s">
        <v>78</v>
      </c>
      <c r="AY499" s="19" t="s">
        <v>129</v>
      </c>
      <c r="BE499" s="186">
        <f>IF(N499="základní",J499,0)</f>
        <v>0</v>
      </c>
      <c r="BF499" s="186">
        <f>IF(N499="snížená",J499,0)</f>
        <v>0</v>
      </c>
      <c r="BG499" s="186">
        <f>IF(N499="zákl. přenesená",J499,0)</f>
        <v>0</v>
      </c>
      <c r="BH499" s="186">
        <f>IF(N499="sníž. přenesená",J499,0)</f>
        <v>0</v>
      </c>
      <c r="BI499" s="186">
        <f>IF(N499="nulová",J499,0)</f>
        <v>0</v>
      </c>
      <c r="BJ499" s="19" t="s">
        <v>76</v>
      </c>
      <c r="BK499" s="186">
        <f>ROUND(I499*H499,2)</f>
        <v>0</v>
      </c>
      <c r="BL499" s="19" t="s">
        <v>253</v>
      </c>
      <c r="BM499" s="185" t="s">
        <v>859</v>
      </c>
    </row>
    <row r="500" spans="1:65" s="2" customFormat="1" ht="10.199999999999999">
      <c r="A500" s="36"/>
      <c r="B500" s="37"/>
      <c r="C500" s="38"/>
      <c r="D500" s="187" t="s">
        <v>139</v>
      </c>
      <c r="E500" s="38"/>
      <c r="F500" s="188" t="s">
        <v>858</v>
      </c>
      <c r="G500" s="38"/>
      <c r="H500" s="38"/>
      <c r="I500" s="189"/>
      <c r="J500" s="38"/>
      <c r="K500" s="38"/>
      <c r="L500" s="41"/>
      <c r="M500" s="190"/>
      <c r="N500" s="191"/>
      <c r="O500" s="66"/>
      <c r="P500" s="66"/>
      <c r="Q500" s="66"/>
      <c r="R500" s="66"/>
      <c r="S500" s="66"/>
      <c r="T500" s="67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T500" s="19" t="s">
        <v>139</v>
      </c>
      <c r="AU500" s="19" t="s">
        <v>78</v>
      </c>
    </row>
    <row r="501" spans="1:65" s="2" customFormat="1" ht="16.5" customHeight="1">
      <c r="A501" s="36"/>
      <c r="B501" s="37"/>
      <c r="C501" s="226" t="s">
        <v>860</v>
      </c>
      <c r="D501" s="226" t="s">
        <v>304</v>
      </c>
      <c r="E501" s="227" t="s">
        <v>861</v>
      </c>
      <c r="F501" s="228" t="s">
        <v>862</v>
      </c>
      <c r="G501" s="229" t="s">
        <v>135</v>
      </c>
      <c r="H501" s="230">
        <v>1</v>
      </c>
      <c r="I501" s="231"/>
      <c r="J501" s="230">
        <f>ROUND(I501*H501,2)</f>
        <v>0</v>
      </c>
      <c r="K501" s="228" t="s">
        <v>18</v>
      </c>
      <c r="L501" s="232"/>
      <c r="M501" s="233" t="s">
        <v>18</v>
      </c>
      <c r="N501" s="234" t="s">
        <v>39</v>
      </c>
      <c r="O501" s="66"/>
      <c r="P501" s="183">
        <f>O501*H501</f>
        <v>0</v>
      </c>
      <c r="Q501" s="183">
        <v>0</v>
      </c>
      <c r="R501" s="183">
        <f>Q501*H501</f>
        <v>0</v>
      </c>
      <c r="S501" s="183">
        <v>0</v>
      </c>
      <c r="T501" s="184">
        <f>S501*H501</f>
        <v>0</v>
      </c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R501" s="185" t="s">
        <v>361</v>
      </c>
      <c r="AT501" s="185" t="s">
        <v>304</v>
      </c>
      <c r="AU501" s="185" t="s">
        <v>78</v>
      </c>
      <c r="AY501" s="19" t="s">
        <v>129</v>
      </c>
      <c r="BE501" s="186">
        <f>IF(N501="základní",J501,0)</f>
        <v>0</v>
      </c>
      <c r="BF501" s="186">
        <f>IF(N501="snížená",J501,0)</f>
        <v>0</v>
      </c>
      <c r="BG501" s="186">
        <f>IF(N501="zákl. přenesená",J501,0)</f>
        <v>0</v>
      </c>
      <c r="BH501" s="186">
        <f>IF(N501="sníž. přenesená",J501,0)</f>
        <v>0</v>
      </c>
      <c r="BI501" s="186">
        <f>IF(N501="nulová",J501,0)</f>
        <v>0</v>
      </c>
      <c r="BJ501" s="19" t="s">
        <v>76</v>
      </c>
      <c r="BK501" s="186">
        <f>ROUND(I501*H501,2)</f>
        <v>0</v>
      </c>
      <c r="BL501" s="19" t="s">
        <v>253</v>
      </c>
      <c r="BM501" s="185" t="s">
        <v>863</v>
      </c>
    </row>
    <row r="502" spans="1:65" s="2" customFormat="1" ht="10.199999999999999">
      <c r="A502" s="36"/>
      <c r="B502" s="37"/>
      <c r="C502" s="38"/>
      <c r="D502" s="187" t="s">
        <v>139</v>
      </c>
      <c r="E502" s="38"/>
      <c r="F502" s="188" t="s">
        <v>862</v>
      </c>
      <c r="G502" s="38"/>
      <c r="H502" s="38"/>
      <c r="I502" s="189"/>
      <c r="J502" s="38"/>
      <c r="K502" s="38"/>
      <c r="L502" s="41"/>
      <c r="M502" s="190"/>
      <c r="N502" s="191"/>
      <c r="O502" s="66"/>
      <c r="P502" s="66"/>
      <c r="Q502" s="66"/>
      <c r="R502" s="66"/>
      <c r="S502" s="66"/>
      <c r="T502" s="67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T502" s="19" t="s">
        <v>139</v>
      </c>
      <c r="AU502" s="19" t="s">
        <v>78</v>
      </c>
    </row>
    <row r="503" spans="1:65" s="2" customFormat="1" ht="37.799999999999997" customHeight="1">
      <c r="A503" s="36"/>
      <c r="B503" s="37"/>
      <c r="C503" s="226" t="s">
        <v>864</v>
      </c>
      <c r="D503" s="226" t="s">
        <v>304</v>
      </c>
      <c r="E503" s="227" t="s">
        <v>865</v>
      </c>
      <c r="F503" s="228" t="s">
        <v>866</v>
      </c>
      <c r="G503" s="229" t="s">
        <v>135</v>
      </c>
      <c r="H503" s="230">
        <v>1</v>
      </c>
      <c r="I503" s="231"/>
      <c r="J503" s="230">
        <f>ROUND(I503*H503,2)</f>
        <v>0</v>
      </c>
      <c r="K503" s="228" t="s">
        <v>18</v>
      </c>
      <c r="L503" s="232"/>
      <c r="M503" s="233" t="s">
        <v>18</v>
      </c>
      <c r="N503" s="234" t="s">
        <v>39</v>
      </c>
      <c r="O503" s="66"/>
      <c r="P503" s="183">
        <f>O503*H503</f>
        <v>0</v>
      </c>
      <c r="Q503" s="183">
        <v>0</v>
      </c>
      <c r="R503" s="183">
        <f>Q503*H503</f>
        <v>0</v>
      </c>
      <c r="S503" s="183">
        <v>0</v>
      </c>
      <c r="T503" s="184">
        <f>S503*H503</f>
        <v>0</v>
      </c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R503" s="185" t="s">
        <v>361</v>
      </c>
      <c r="AT503" s="185" t="s">
        <v>304</v>
      </c>
      <c r="AU503" s="185" t="s">
        <v>78</v>
      </c>
      <c r="AY503" s="19" t="s">
        <v>129</v>
      </c>
      <c r="BE503" s="186">
        <f>IF(N503="základní",J503,0)</f>
        <v>0</v>
      </c>
      <c r="BF503" s="186">
        <f>IF(N503="snížená",J503,0)</f>
        <v>0</v>
      </c>
      <c r="BG503" s="186">
        <f>IF(N503="zákl. přenesená",J503,0)</f>
        <v>0</v>
      </c>
      <c r="BH503" s="186">
        <f>IF(N503="sníž. přenesená",J503,0)</f>
        <v>0</v>
      </c>
      <c r="BI503" s="186">
        <f>IF(N503="nulová",J503,0)</f>
        <v>0</v>
      </c>
      <c r="BJ503" s="19" t="s">
        <v>76</v>
      </c>
      <c r="BK503" s="186">
        <f>ROUND(I503*H503,2)</f>
        <v>0</v>
      </c>
      <c r="BL503" s="19" t="s">
        <v>253</v>
      </c>
      <c r="BM503" s="185" t="s">
        <v>867</v>
      </c>
    </row>
    <row r="504" spans="1:65" s="2" customFormat="1" ht="28.8">
      <c r="A504" s="36"/>
      <c r="B504" s="37"/>
      <c r="C504" s="38"/>
      <c r="D504" s="187" t="s">
        <v>139</v>
      </c>
      <c r="E504" s="38"/>
      <c r="F504" s="188" t="s">
        <v>868</v>
      </c>
      <c r="G504" s="38"/>
      <c r="H504" s="38"/>
      <c r="I504" s="189"/>
      <c r="J504" s="38"/>
      <c r="K504" s="38"/>
      <c r="L504" s="41"/>
      <c r="M504" s="190"/>
      <c r="N504" s="191"/>
      <c r="O504" s="66"/>
      <c r="P504" s="66"/>
      <c r="Q504" s="66"/>
      <c r="R504" s="66"/>
      <c r="S504" s="66"/>
      <c r="T504" s="67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T504" s="19" t="s">
        <v>139</v>
      </c>
      <c r="AU504" s="19" t="s">
        <v>78</v>
      </c>
    </row>
    <row r="505" spans="1:65" s="12" customFormat="1" ht="22.8" customHeight="1">
      <c r="B505" s="159"/>
      <c r="C505" s="160"/>
      <c r="D505" s="161" t="s">
        <v>67</v>
      </c>
      <c r="E505" s="173" t="s">
        <v>869</v>
      </c>
      <c r="F505" s="173" t="s">
        <v>870</v>
      </c>
      <c r="G505" s="160"/>
      <c r="H505" s="160"/>
      <c r="I505" s="163"/>
      <c r="J505" s="174">
        <f>BK505</f>
        <v>0</v>
      </c>
      <c r="K505" s="160"/>
      <c r="L505" s="165"/>
      <c r="M505" s="166"/>
      <c r="N505" s="167"/>
      <c r="O505" s="167"/>
      <c r="P505" s="168">
        <f>SUM(P506:P551)</f>
        <v>0</v>
      </c>
      <c r="Q505" s="167"/>
      <c r="R505" s="168">
        <f>SUM(R506:R551)</f>
        <v>0</v>
      </c>
      <c r="S505" s="167"/>
      <c r="T505" s="169">
        <f>SUM(T506:T551)</f>
        <v>0</v>
      </c>
      <c r="AR505" s="170" t="s">
        <v>78</v>
      </c>
      <c r="AT505" s="171" t="s">
        <v>67</v>
      </c>
      <c r="AU505" s="171" t="s">
        <v>76</v>
      </c>
      <c r="AY505" s="170" t="s">
        <v>129</v>
      </c>
      <c r="BK505" s="172">
        <f>SUM(BK506:BK551)</f>
        <v>0</v>
      </c>
    </row>
    <row r="506" spans="1:65" s="2" customFormat="1" ht="24.15" customHeight="1">
      <c r="A506" s="36"/>
      <c r="B506" s="37"/>
      <c r="C506" s="175" t="s">
        <v>871</v>
      </c>
      <c r="D506" s="175" t="s">
        <v>132</v>
      </c>
      <c r="E506" s="176" t="s">
        <v>872</v>
      </c>
      <c r="F506" s="177" t="s">
        <v>873</v>
      </c>
      <c r="G506" s="178" t="s">
        <v>182</v>
      </c>
      <c r="H506" s="179">
        <v>130</v>
      </c>
      <c r="I506" s="180"/>
      <c r="J506" s="179">
        <f>ROUND(I506*H506,2)</f>
        <v>0</v>
      </c>
      <c r="K506" s="177" t="s">
        <v>18</v>
      </c>
      <c r="L506" s="41"/>
      <c r="M506" s="181" t="s">
        <v>18</v>
      </c>
      <c r="N506" s="182" t="s">
        <v>39</v>
      </c>
      <c r="O506" s="66"/>
      <c r="P506" s="183">
        <f>O506*H506</f>
        <v>0</v>
      </c>
      <c r="Q506" s="183">
        <v>0</v>
      </c>
      <c r="R506" s="183">
        <f>Q506*H506</f>
        <v>0</v>
      </c>
      <c r="S506" s="183">
        <v>0</v>
      </c>
      <c r="T506" s="184">
        <f>S506*H506</f>
        <v>0</v>
      </c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R506" s="185" t="s">
        <v>253</v>
      </c>
      <c r="AT506" s="185" t="s">
        <v>132</v>
      </c>
      <c r="AU506" s="185" t="s">
        <v>78</v>
      </c>
      <c r="AY506" s="19" t="s">
        <v>129</v>
      </c>
      <c r="BE506" s="186">
        <f>IF(N506="základní",J506,0)</f>
        <v>0</v>
      </c>
      <c r="BF506" s="186">
        <f>IF(N506="snížená",J506,0)</f>
        <v>0</v>
      </c>
      <c r="BG506" s="186">
        <f>IF(N506="zákl. přenesená",J506,0)</f>
        <v>0</v>
      </c>
      <c r="BH506" s="186">
        <f>IF(N506="sníž. přenesená",J506,0)</f>
        <v>0</v>
      </c>
      <c r="BI506" s="186">
        <f>IF(N506="nulová",J506,0)</f>
        <v>0</v>
      </c>
      <c r="BJ506" s="19" t="s">
        <v>76</v>
      </c>
      <c r="BK506" s="186">
        <f>ROUND(I506*H506,2)</f>
        <v>0</v>
      </c>
      <c r="BL506" s="19" t="s">
        <v>253</v>
      </c>
      <c r="BM506" s="185" t="s">
        <v>874</v>
      </c>
    </row>
    <row r="507" spans="1:65" s="2" customFormat="1" ht="19.2">
      <c r="A507" s="36"/>
      <c r="B507" s="37"/>
      <c r="C507" s="38"/>
      <c r="D507" s="187" t="s">
        <v>139</v>
      </c>
      <c r="E507" s="38"/>
      <c r="F507" s="188" t="s">
        <v>873</v>
      </c>
      <c r="G507" s="38"/>
      <c r="H507" s="38"/>
      <c r="I507" s="189"/>
      <c r="J507" s="38"/>
      <c r="K507" s="38"/>
      <c r="L507" s="41"/>
      <c r="M507" s="190"/>
      <c r="N507" s="191"/>
      <c r="O507" s="66"/>
      <c r="P507" s="66"/>
      <c r="Q507" s="66"/>
      <c r="R507" s="66"/>
      <c r="S507" s="66"/>
      <c r="T507" s="67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T507" s="19" t="s">
        <v>139</v>
      </c>
      <c r="AU507" s="19" t="s">
        <v>78</v>
      </c>
    </row>
    <row r="508" spans="1:65" s="2" customFormat="1" ht="24.15" customHeight="1">
      <c r="A508" s="36"/>
      <c r="B508" s="37"/>
      <c r="C508" s="175" t="s">
        <v>875</v>
      </c>
      <c r="D508" s="175" t="s">
        <v>132</v>
      </c>
      <c r="E508" s="176" t="s">
        <v>876</v>
      </c>
      <c r="F508" s="177" t="s">
        <v>877</v>
      </c>
      <c r="G508" s="178" t="s">
        <v>182</v>
      </c>
      <c r="H508" s="179">
        <v>25</v>
      </c>
      <c r="I508" s="180"/>
      <c r="J508" s="179">
        <f>ROUND(I508*H508,2)</f>
        <v>0</v>
      </c>
      <c r="K508" s="177" t="s">
        <v>18</v>
      </c>
      <c r="L508" s="41"/>
      <c r="M508" s="181" t="s">
        <v>18</v>
      </c>
      <c r="N508" s="182" t="s">
        <v>39</v>
      </c>
      <c r="O508" s="66"/>
      <c r="P508" s="183">
        <f>O508*H508</f>
        <v>0</v>
      </c>
      <c r="Q508" s="183">
        <v>0</v>
      </c>
      <c r="R508" s="183">
        <f>Q508*H508</f>
        <v>0</v>
      </c>
      <c r="S508" s="183">
        <v>0</v>
      </c>
      <c r="T508" s="184">
        <f>S508*H508</f>
        <v>0</v>
      </c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R508" s="185" t="s">
        <v>253</v>
      </c>
      <c r="AT508" s="185" t="s">
        <v>132</v>
      </c>
      <c r="AU508" s="185" t="s">
        <v>78</v>
      </c>
      <c r="AY508" s="19" t="s">
        <v>129</v>
      </c>
      <c r="BE508" s="186">
        <f>IF(N508="základní",J508,0)</f>
        <v>0</v>
      </c>
      <c r="BF508" s="186">
        <f>IF(N508="snížená",J508,0)</f>
        <v>0</v>
      </c>
      <c r="BG508" s="186">
        <f>IF(N508="zákl. přenesená",J508,0)</f>
        <v>0</v>
      </c>
      <c r="BH508" s="186">
        <f>IF(N508="sníž. přenesená",J508,0)</f>
        <v>0</v>
      </c>
      <c r="BI508" s="186">
        <f>IF(N508="nulová",J508,0)</f>
        <v>0</v>
      </c>
      <c r="BJ508" s="19" t="s">
        <v>76</v>
      </c>
      <c r="BK508" s="186">
        <f>ROUND(I508*H508,2)</f>
        <v>0</v>
      </c>
      <c r="BL508" s="19" t="s">
        <v>253</v>
      </c>
      <c r="BM508" s="185" t="s">
        <v>878</v>
      </c>
    </row>
    <row r="509" spans="1:65" s="2" customFormat="1" ht="19.2">
      <c r="A509" s="36"/>
      <c r="B509" s="37"/>
      <c r="C509" s="38"/>
      <c r="D509" s="187" t="s">
        <v>139</v>
      </c>
      <c r="E509" s="38"/>
      <c r="F509" s="188" t="s">
        <v>877</v>
      </c>
      <c r="G509" s="38"/>
      <c r="H509" s="38"/>
      <c r="I509" s="189"/>
      <c r="J509" s="38"/>
      <c r="K509" s="38"/>
      <c r="L509" s="41"/>
      <c r="M509" s="190"/>
      <c r="N509" s="191"/>
      <c r="O509" s="66"/>
      <c r="P509" s="66"/>
      <c r="Q509" s="66"/>
      <c r="R509" s="66"/>
      <c r="S509" s="66"/>
      <c r="T509" s="67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T509" s="19" t="s">
        <v>139</v>
      </c>
      <c r="AU509" s="19" t="s">
        <v>78</v>
      </c>
    </row>
    <row r="510" spans="1:65" s="2" customFormat="1" ht="24.15" customHeight="1">
      <c r="A510" s="36"/>
      <c r="B510" s="37"/>
      <c r="C510" s="175" t="s">
        <v>879</v>
      </c>
      <c r="D510" s="175" t="s">
        <v>132</v>
      </c>
      <c r="E510" s="176" t="s">
        <v>880</v>
      </c>
      <c r="F510" s="177" t="s">
        <v>881</v>
      </c>
      <c r="G510" s="178" t="s">
        <v>182</v>
      </c>
      <c r="H510" s="179">
        <v>50</v>
      </c>
      <c r="I510" s="180"/>
      <c r="J510" s="179">
        <f>ROUND(I510*H510,2)</f>
        <v>0</v>
      </c>
      <c r="K510" s="177" t="s">
        <v>18</v>
      </c>
      <c r="L510" s="41"/>
      <c r="M510" s="181" t="s">
        <v>18</v>
      </c>
      <c r="N510" s="182" t="s">
        <v>39</v>
      </c>
      <c r="O510" s="66"/>
      <c r="P510" s="183">
        <f>O510*H510</f>
        <v>0</v>
      </c>
      <c r="Q510" s="183">
        <v>0</v>
      </c>
      <c r="R510" s="183">
        <f>Q510*H510</f>
        <v>0</v>
      </c>
      <c r="S510" s="183">
        <v>0</v>
      </c>
      <c r="T510" s="184">
        <f>S510*H510</f>
        <v>0</v>
      </c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R510" s="185" t="s">
        <v>253</v>
      </c>
      <c r="AT510" s="185" t="s">
        <v>132</v>
      </c>
      <c r="AU510" s="185" t="s">
        <v>78</v>
      </c>
      <c r="AY510" s="19" t="s">
        <v>129</v>
      </c>
      <c r="BE510" s="186">
        <f>IF(N510="základní",J510,0)</f>
        <v>0</v>
      </c>
      <c r="BF510" s="186">
        <f>IF(N510="snížená",J510,0)</f>
        <v>0</v>
      </c>
      <c r="BG510" s="186">
        <f>IF(N510="zákl. přenesená",J510,0)</f>
        <v>0</v>
      </c>
      <c r="BH510" s="186">
        <f>IF(N510="sníž. přenesená",J510,0)</f>
        <v>0</v>
      </c>
      <c r="BI510" s="186">
        <f>IF(N510="nulová",J510,0)</f>
        <v>0</v>
      </c>
      <c r="BJ510" s="19" t="s">
        <v>76</v>
      </c>
      <c r="BK510" s="186">
        <f>ROUND(I510*H510,2)</f>
        <v>0</v>
      </c>
      <c r="BL510" s="19" t="s">
        <v>253</v>
      </c>
      <c r="BM510" s="185" t="s">
        <v>882</v>
      </c>
    </row>
    <row r="511" spans="1:65" s="2" customFormat="1" ht="19.2">
      <c r="A511" s="36"/>
      <c r="B511" s="37"/>
      <c r="C511" s="38"/>
      <c r="D511" s="187" t="s">
        <v>139</v>
      </c>
      <c r="E511" s="38"/>
      <c r="F511" s="188" t="s">
        <v>881</v>
      </c>
      <c r="G511" s="38"/>
      <c r="H511" s="38"/>
      <c r="I511" s="189"/>
      <c r="J511" s="38"/>
      <c r="K511" s="38"/>
      <c r="L511" s="41"/>
      <c r="M511" s="190"/>
      <c r="N511" s="191"/>
      <c r="O511" s="66"/>
      <c r="P511" s="66"/>
      <c r="Q511" s="66"/>
      <c r="R511" s="66"/>
      <c r="S511" s="66"/>
      <c r="T511" s="67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T511" s="19" t="s">
        <v>139</v>
      </c>
      <c r="AU511" s="19" t="s">
        <v>78</v>
      </c>
    </row>
    <row r="512" spans="1:65" s="2" customFormat="1" ht="16.5" customHeight="1">
      <c r="A512" s="36"/>
      <c r="B512" s="37"/>
      <c r="C512" s="175" t="s">
        <v>883</v>
      </c>
      <c r="D512" s="175" t="s">
        <v>132</v>
      </c>
      <c r="E512" s="176" t="s">
        <v>884</v>
      </c>
      <c r="F512" s="177" t="s">
        <v>885</v>
      </c>
      <c r="G512" s="178" t="s">
        <v>135</v>
      </c>
      <c r="H512" s="179">
        <v>10</v>
      </c>
      <c r="I512" s="180"/>
      <c r="J512" s="179">
        <f>ROUND(I512*H512,2)</f>
        <v>0</v>
      </c>
      <c r="K512" s="177" t="s">
        <v>18</v>
      </c>
      <c r="L512" s="41"/>
      <c r="M512" s="181" t="s">
        <v>18</v>
      </c>
      <c r="N512" s="182" t="s">
        <v>39</v>
      </c>
      <c r="O512" s="66"/>
      <c r="P512" s="183">
        <f>O512*H512</f>
        <v>0</v>
      </c>
      <c r="Q512" s="183">
        <v>0</v>
      </c>
      <c r="R512" s="183">
        <f>Q512*H512</f>
        <v>0</v>
      </c>
      <c r="S512" s="183">
        <v>0</v>
      </c>
      <c r="T512" s="184">
        <f>S512*H512</f>
        <v>0</v>
      </c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R512" s="185" t="s">
        <v>253</v>
      </c>
      <c r="AT512" s="185" t="s">
        <v>132</v>
      </c>
      <c r="AU512" s="185" t="s">
        <v>78</v>
      </c>
      <c r="AY512" s="19" t="s">
        <v>129</v>
      </c>
      <c r="BE512" s="186">
        <f>IF(N512="základní",J512,0)</f>
        <v>0</v>
      </c>
      <c r="BF512" s="186">
        <f>IF(N512="snížená",J512,0)</f>
        <v>0</v>
      </c>
      <c r="BG512" s="186">
        <f>IF(N512="zákl. přenesená",J512,0)</f>
        <v>0</v>
      </c>
      <c r="BH512" s="186">
        <f>IF(N512="sníž. přenesená",J512,0)</f>
        <v>0</v>
      </c>
      <c r="BI512" s="186">
        <f>IF(N512="nulová",J512,0)</f>
        <v>0</v>
      </c>
      <c r="BJ512" s="19" t="s">
        <v>76</v>
      </c>
      <c r="BK512" s="186">
        <f>ROUND(I512*H512,2)</f>
        <v>0</v>
      </c>
      <c r="BL512" s="19" t="s">
        <v>253</v>
      </c>
      <c r="BM512" s="185" t="s">
        <v>886</v>
      </c>
    </row>
    <row r="513" spans="1:65" s="2" customFormat="1" ht="10.199999999999999">
      <c r="A513" s="36"/>
      <c r="B513" s="37"/>
      <c r="C513" s="38"/>
      <c r="D513" s="187" t="s">
        <v>139</v>
      </c>
      <c r="E513" s="38"/>
      <c r="F513" s="188" t="s">
        <v>887</v>
      </c>
      <c r="G513" s="38"/>
      <c r="H513" s="38"/>
      <c r="I513" s="189"/>
      <c r="J513" s="38"/>
      <c r="K513" s="38"/>
      <c r="L513" s="41"/>
      <c r="M513" s="190"/>
      <c r="N513" s="191"/>
      <c r="O513" s="66"/>
      <c r="P513" s="66"/>
      <c r="Q513" s="66"/>
      <c r="R513" s="66"/>
      <c r="S513" s="66"/>
      <c r="T513" s="67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T513" s="19" t="s">
        <v>139</v>
      </c>
      <c r="AU513" s="19" t="s">
        <v>78</v>
      </c>
    </row>
    <row r="514" spans="1:65" s="2" customFormat="1" ht="24.15" customHeight="1">
      <c r="A514" s="36"/>
      <c r="B514" s="37"/>
      <c r="C514" s="175" t="s">
        <v>888</v>
      </c>
      <c r="D514" s="175" t="s">
        <v>132</v>
      </c>
      <c r="E514" s="176" t="s">
        <v>889</v>
      </c>
      <c r="F514" s="177" t="s">
        <v>890</v>
      </c>
      <c r="G514" s="178" t="s">
        <v>182</v>
      </c>
      <c r="H514" s="179">
        <v>35</v>
      </c>
      <c r="I514" s="180"/>
      <c r="J514" s="179">
        <f>ROUND(I514*H514,2)</f>
        <v>0</v>
      </c>
      <c r="K514" s="177" t="s">
        <v>18</v>
      </c>
      <c r="L514" s="41"/>
      <c r="M514" s="181" t="s">
        <v>18</v>
      </c>
      <c r="N514" s="182" t="s">
        <v>39</v>
      </c>
      <c r="O514" s="66"/>
      <c r="P514" s="183">
        <f>O514*H514</f>
        <v>0</v>
      </c>
      <c r="Q514" s="183">
        <v>0</v>
      </c>
      <c r="R514" s="183">
        <f>Q514*H514</f>
        <v>0</v>
      </c>
      <c r="S514" s="183">
        <v>0</v>
      </c>
      <c r="T514" s="184">
        <f>S514*H514</f>
        <v>0</v>
      </c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R514" s="185" t="s">
        <v>253</v>
      </c>
      <c r="AT514" s="185" t="s">
        <v>132</v>
      </c>
      <c r="AU514" s="185" t="s">
        <v>78</v>
      </c>
      <c r="AY514" s="19" t="s">
        <v>129</v>
      </c>
      <c r="BE514" s="186">
        <f>IF(N514="základní",J514,0)</f>
        <v>0</v>
      </c>
      <c r="BF514" s="186">
        <f>IF(N514="snížená",J514,0)</f>
        <v>0</v>
      </c>
      <c r="BG514" s="186">
        <f>IF(N514="zákl. přenesená",J514,0)</f>
        <v>0</v>
      </c>
      <c r="BH514" s="186">
        <f>IF(N514="sníž. přenesená",J514,0)</f>
        <v>0</v>
      </c>
      <c r="BI514" s="186">
        <f>IF(N514="nulová",J514,0)</f>
        <v>0</v>
      </c>
      <c r="BJ514" s="19" t="s">
        <v>76</v>
      </c>
      <c r="BK514" s="186">
        <f>ROUND(I514*H514,2)</f>
        <v>0</v>
      </c>
      <c r="BL514" s="19" t="s">
        <v>253</v>
      </c>
      <c r="BM514" s="185" t="s">
        <v>891</v>
      </c>
    </row>
    <row r="515" spans="1:65" s="2" customFormat="1" ht="19.2">
      <c r="A515" s="36"/>
      <c r="B515" s="37"/>
      <c r="C515" s="38"/>
      <c r="D515" s="187" t="s">
        <v>139</v>
      </c>
      <c r="E515" s="38"/>
      <c r="F515" s="188" t="s">
        <v>890</v>
      </c>
      <c r="G515" s="38"/>
      <c r="H515" s="38"/>
      <c r="I515" s="189"/>
      <c r="J515" s="38"/>
      <c r="K515" s="38"/>
      <c r="L515" s="41"/>
      <c r="M515" s="190"/>
      <c r="N515" s="191"/>
      <c r="O515" s="66"/>
      <c r="P515" s="66"/>
      <c r="Q515" s="66"/>
      <c r="R515" s="66"/>
      <c r="S515" s="66"/>
      <c r="T515" s="67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T515" s="19" t="s">
        <v>139</v>
      </c>
      <c r="AU515" s="19" t="s">
        <v>78</v>
      </c>
    </row>
    <row r="516" spans="1:65" s="2" customFormat="1" ht="24.15" customHeight="1">
      <c r="A516" s="36"/>
      <c r="B516" s="37"/>
      <c r="C516" s="175" t="s">
        <v>892</v>
      </c>
      <c r="D516" s="175" t="s">
        <v>132</v>
      </c>
      <c r="E516" s="176" t="s">
        <v>893</v>
      </c>
      <c r="F516" s="177" t="s">
        <v>894</v>
      </c>
      <c r="G516" s="178" t="s">
        <v>135</v>
      </c>
      <c r="H516" s="179">
        <v>50</v>
      </c>
      <c r="I516" s="180"/>
      <c r="J516" s="179">
        <f>ROUND(I516*H516,2)</f>
        <v>0</v>
      </c>
      <c r="K516" s="177" t="s">
        <v>18</v>
      </c>
      <c r="L516" s="41"/>
      <c r="M516" s="181" t="s">
        <v>18</v>
      </c>
      <c r="N516" s="182" t="s">
        <v>39</v>
      </c>
      <c r="O516" s="66"/>
      <c r="P516" s="183">
        <f>O516*H516</f>
        <v>0</v>
      </c>
      <c r="Q516" s="183">
        <v>0</v>
      </c>
      <c r="R516" s="183">
        <f>Q516*H516</f>
        <v>0</v>
      </c>
      <c r="S516" s="183">
        <v>0</v>
      </c>
      <c r="T516" s="184">
        <f>S516*H516</f>
        <v>0</v>
      </c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R516" s="185" t="s">
        <v>253</v>
      </c>
      <c r="AT516" s="185" t="s">
        <v>132</v>
      </c>
      <c r="AU516" s="185" t="s">
        <v>78</v>
      </c>
      <c r="AY516" s="19" t="s">
        <v>129</v>
      </c>
      <c r="BE516" s="186">
        <f>IF(N516="základní",J516,0)</f>
        <v>0</v>
      </c>
      <c r="BF516" s="186">
        <f>IF(N516="snížená",J516,0)</f>
        <v>0</v>
      </c>
      <c r="BG516" s="186">
        <f>IF(N516="zákl. přenesená",J516,0)</f>
        <v>0</v>
      </c>
      <c r="BH516" s="186">
        <f>IF(N516="sníž. přenesená",J516,0)</f>
        <v>0</v>
      </c>
      <c r="BI516" s="186">
        <f>IF(N516="nulová",J516,0)</f>
        <v>0</v>
      </c>
      <c r="BJ516" s="19" t="s">
        <v>76</v>
      </c>
      <c r="BK516" s="186">
        <f>ROUND(I516*H516,2)</f>
        <v>0</v>
      </c>
      <c r="BL516" s="19" t="s">
        <v>253</v>
      </c>
      <c r="BM516" s="185" t="s">
        <v>895</v>
      </c>
    </row>
    <row r="517" spans="1:65" s="2" customFormat="1" ht="19.2">
      <c r="A517" s="36"/>
      <c r="B517" s="37"/>
      <c r="C517" s="38"/>
      <c r="D517" s="187" t="s">
        <v>139</v>
      </c>
      <c r="E517" s="38"/>
      <c r="F517" s="188" t="s">
        <v>896</v>
      </c>
      <c r="G517" s="38"/>
      <c r="H517" s="38"/>
      <c r="I517" s="189"/>
      <c r="J517" s="38"/>
      <c r="K517" s="38"/>
      <c r="L517" s="41"/>
      <c r="M517" s="190"/>
      <c r="N517" s="191"/>
      <c r="O517" s="66"/>
      <c r="P517" s="66"/>
      <c r="Q517" s="66"/>
      <c r="R517" s="66"/>
      <c r="S517" s="66"/>
      <c r="T517" s="67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T517" s="19" t="s">
        <v>139</v>
      </c>
      <c r="AU517" s="19" t="s">
        <v>78</v>
      </c>
    </row>
    <row r="518" spans="1:65" s="2" customFormat="1" ht="24.15" customHeight="1">
      <c r="A518" s="36"/>
      <c r="B518" s="37"/>
      <c r="C518" s="175" t="s">
        <v>897</v>
      </c>
      <c r="D518" s="175" t="s">
        <v>132</v>
      </c>
      <c r="E518" s="176" t="s">
        <v>898</v>
      </c>
      <c r="F518" s="177" t="s">
        <v>899</v>
      </c>
      <c r="G518" s="178" t="s">
        <v>135</v>
      </c>
      <c r="H518" s="179">
        <v>2</v>
      </c>
      <c r="I518" s="180"/>
      <c r="J518" s="179">
        <f>ROUND(I518*H518,2)</f>
        <v>0</v>
      </c>
      <c r="K518" s="177" t="s">
        <v>18</v>
      </c>
      <c r="L518" s="41"/>
      <c r="M518" s="181" t="s">
        <v>18</v>
      </c>
      <c r="N518" s="182" t="s">
        <v>39</v>
      </c>
      <c r="O518" s="66"/>
      <c r="P518" s="183">
        <f>O518*H518</f>
        <v>0</v>
      </c>
      <c r="Q518" s="183">
        <v>0</v>
      </c>
      <c r="R518" s="183">
        <f>Q518*H518</f>
        <v>0</v>
      </c>
      <c r="S518" s="183">
        <v>0</v>
      </c>
      <c r="T518" s="184">
        <f>S518*H518</f>
        <v>0</v>
      </c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R518" s="185" t="s">
        <v>253</v>
      </c>
      <c r="AT518" s="185" t="s">
        <v>132</v>
      </c>
      <c r="AU518" s="185" t="s">
        <v>78</v>
      </c>
      <c r="AY518" s="19" t="s">
        <v>129</v>
      </c>
      <c r="BE518" s="186">
        <f>IF(N518="základní",J518,0)</f>
        <v>0</v>
      </c>
      <c r="BF518" s="186">
        <f>IF(N518="snížená",J518,0)</f>
        <v>0</v>
      </c>
      <c r="BG518" s="186">
        <f>IF(N518="zákl. přenesená",J518,0)</f>
        <v>0</v>
      </c>
      <c r="BH518" s="186">
        <f>IF(N518="sníž. přenesená",J518,0)</f>
        <v>0</v>
      </c>
      <c r="BI518" s="186">
        <f>IF(N518="nulová",J518,0)</f>
        <v>0</v>
      </c>
      <c r="BJ518" s="19" t="s">
        <v>76</v>
      </c>
      <c r="BK518" s="186">
        <f>ROUND(I518*H518,2)</f>
        <v>0</v>
      </c>
      <c r="BL518" s="19" t="s">
        <v>253</v>
      </c>
      <c r="BM518" s="185" t="s">
        <v>900</v>
      </c>
    </row>
    <row r="519" spans="1:65" s="2" customFormat="1" ht="10.199999999999999">
      <c r="A519" s="36"/>
      <c r="B519" s="37"/>
      <c r="C519" s="38"/>
      <c r="D519" s="187" t="s">
        <v>139</v>
      </c>
      <c r="E519" s="38"/>
      <c r="F519" s="188" t="s">
        <v>899</v>
      </c>
      <c r="G519" s="38"/>
      <c r="H519" s="38"/>
      <c r="I519" s="189"/>
      <c r="J519" s="38"/>
      <c r="K519" s="38"/>
      <c r="L519" s="41"/>
      <c r="M519" s="190"/>
      <c r="N519" s="191"/>
      <c r="O519" s="66"/>
      <c r="P519" s="66"/>
      <c r="Q519" s="66"/>
      <c r="R519" s="66"/>
      <c r="S519" s="66"/>
      <c r="T519" s="67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T519" s="19" t="s">
        <v>139</v>
      </c>
      <c r="AU519" s="19" t="s">
        <v>78</v>
      </c>
    </row>
    <row r="520" spans="1:65" s="2" customFormat="1" ht="24.15" customHeight="1">
      <c r="A520" s="36"/>
      <c r="B520" s="37"/>
      <c r="C520" s="175" t="s">
        <v>901</v>
      </c>
      <c r="D520" s="175" t="s">
        <v>132</v>
      </c>
      <c r="E520" s="176" t="s">
        <v>902</v>
      </c>
      <c r="F520" s="177" t="s">
        <v>903</v>
      </c>
      <c r="G520" s="178" t="s">
        <v>135</v>
      </c>
      <c r="H520" s="179">
        <v>8</v>
      </c>
      <c r="I520" s="180"/>
      <c r="J520" s="179">
        <f>ROUND(I520*H520,2)</f>
        <v>0</v>
      </c>
      <c r="K520" s="177" t="s">
        <v>18</v>
      </c>
      <c r="L520" s="41"/>
      <c r="M520" s="181" t="s">
        <v>18</v>
      </c>
      <c r="N520" s="182" t="s">
        <v>39</v>
      </c>
      <c r="O520" s="66"/>
      <c r="P520" s="183">
        <f>O520*H520</f>
        <v>0</v>
      </c>
      <c r="Q520" s="183">
        <v>0</v>
      </c>
      <c r="R520" s="183">
        <f>Q520*H520</f>
        <v>0</v>
      </c>
      <c r="S520" s="183">
        <v>0</v>
      </c>
      <c r="T520" s="184">
        <f>S520*H520</f>
        <v>0</v>
      </c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R520" s="185" t="s">
        <v>253</v>
      </c>
      <c r="AT520" s="185" t="s">
        <v>132</v>
      </c>
      <c r="AU520" s="185" t="s">
        <v>78</v>
      </c>
      <c r="AY520" s="19" t="s">
        <v>129</v>
      </c>
      <c r="BE520" s="186">
        <f>IF(N520="základní",J520,0)</f>
        <v>0</v>
      </c>
      <c r="BF520" s="186">
        <f>IF(N520="snížená",J520,0)</f>
        <v>0</v>
      </c>
      <c r="BG520" s="186">
        <f>IF(N520="zákl. přenesená",J520,0)</f>
        <v>0</v>
      </c>
      <c r="BH520" s="186">
        <f>IF(N520="sníž. přenesená",J520,0)</f>
        <v>0</v>
      </c>
      <c r="BI520" s="186">
        <f>IF(N520="nulová",J520,0)</f>
        <v>0</v>
      </c>
      <c r="BJ520" s="19" t="s">
        <v>76</v>
      </c>
      <c r="BK520" s="186">
        <f>ROUND(I520*H520,2)</f>
        <v>0</v>
      </c>
      <c r="BL520" s="19" t="s">
        <v>253</v>
      </c>
      <c r="BM520" s="185" t="s">
        <v>904</v>
      </c>
    </row>
    <row r="521" spans="1:65" s="2" customFormat="1" ht="19.2">
      <c r="A521" s="36"/>
      <c r="B521" s="37"/>
      <c r="C521" s="38"/>
      <c r="D521" s="187" t="s">
        <v>139</v>
      </c>
      <c r="E521" s="38"/>
      <c r="F521" s="188" t="s">
        <v>903</v>
      </c>
      <c r="G521" s="38"/>
      <c r="H521" s="38"/>
      <c r="I521" s="189"/>
      <c r="J521" s="38"/>
      <c r="K521" s="38"/>
      <c r="L521" s="41"/>
      <c r="M521" s="190"/>
      <c r="N521" s="191"/>
      <c r="O521" s="66"/>
      <c r="P521" s="66"/>
      <c r="Q521" s="66"/>
      <c r="R521" s="66"/>
      <c r="S521" s="66"/>
      <c r="T521" s="67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T521" s="19" t="s">
        <v>139</v>
      </c>
      <c r="AU521" s="19" t="s">
        <v>78</v>
      </c>
    </row>
    <row r="522" spans="1:65" s="2" customFormat="1" ht="24.15" customHeight="1">
      <c r="A522" s="36"/>
      <c r="B522" s="37"/>
      <c r="C522" s="175" t="s">
        <v>905</v>
      </c>
      <c r="D522" s="175" t="s">
        <v>132</v>
      </c>
      <c r="E522" s="176" t="s">
        <v>906</v>
      </c>
      <c r="F522" s="177" t="s">
        <v>907</v>
      </c>
      <c r="G522" s="178" t="s">
        <v>135</v>
      </c>
      <c r="H522" s="179">
        <v>8</v>
      </c>
      <c r="I522" s="180"/>
      <c r="J522" s="179">
        <f>ROUND(I522*H522,2)</f>
        <v>0</v>
      </c>
      <c r="K522" s="177" t="s">
        <v>18</v>
      </c>
      <c r="L522" s="41"/>
      <c r="M522" s="181" t="s">
        <v>18</v>
      </c>
      <c r="N522" s="182" t="s">
        <v>39</v>
      </c>
      <c r="O522" s="66"/>
      <c r="P522" s="183">
        <f>O522*H522</f>
        <v>0</v>
      </c>
      <c r="Q522" s="183">
        <v>0</v>
      </c>
      <c r="R522" s="183">
        <f>Q522*H522</f>
        <v>0</v>
      </c>
      <c r="S522" s="183">
        <v>0</v>
      </c>
      <c r="T522" s="184">
        <f>S522*H522</f>
        <v>0</v>
      </c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R522" s="185" t="s">
        <v>253</v>
      </c>
      <c r="AT522" s="185" t="s">
        <v>132</v>
      </c>
      <c r="AU522" s="185" t="s">
        <v>78</v>
      </c>
      <c r="AY522" s="19" t="s">
        <v>129</v>
      </c>
      <c r="BE522" s="186">
        <f>IF(N522="základní",J522,0)</f>
        <v>0</v>
      </c>
      <c r="BF522" s="186">
        <f>IF(N522="snížená",J522,0)</f>
        <v>0</v>
      </c>
      <c r="BG522" s="186">
        <f>IF(N522="zákl. přenesená",J522,0)</f>
        <v>0</v>
      </c>
      <c r="BH522" s="186">
        <f>IF(N522="sníž. přenesená",J522,0)</f>
        <v>0</v>
      </c>
      <c r="BI522" s="186">
        <f>IF(N522="nulová",J522,0)</f>
        <v>0</v>
      </c>
      <c r="BJ522" s="19" t="s">
        <v>76</v>
      </c>
      <c r="BK522" s="186">
        <f>ROUND(I522*H522,2)</f>
        <v>0</v>
      </c>
      <c r="BL522" s="19" t="s">
        <v>253</v>
      </c>
      <c r="BM522" s="185" t="s">
        <v>908</v>
      </c>
    </row>
    <row r="523" spans="1:65" s="2" customFormat="1" ht="19.2">
      <c r="A523" s="36"/>
      <c r="B523" s="37"/>
      <c r="C523" s="38"/>
      <c r="D523" s="187" t="s">
        <v>139</v>
      </c>
      <c r="E523" s="38"/>
      <c r="F523" s="188" t="s">
        <v>909</v>
      </c>
      <c r="G523" s="38"/>
      <c r="H523" s="38"/>
      <c r="I523" s="189"/>
      <c r="J523" s="38"/>
      <c r="K523" s="38"/>
      <c r="L523" s="41"/>
      <c r="M523" s="190"/>
      <c r="N523" s="191"/>
      <c r="O523" s="66"/>
      <c r="P523" s="66"/>
      <c r="Q523" s="66"/>
      <c r="R523" s="66"/>
      <c r="S523" s="66"/>
      <c r="T523" s="67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T523" s="19" t="s">
        <v>139</v>
      </c>
      <c r="AU523" s="19" t="s">
        <v>78</v>
      </c>
    </row>
    <row r="524" spans="1:65" s="2" customFormat="1" ht="16.5" customHeight="1">
      <c r="A524" s="36"/>
      <c r="B524" s="37"/>
      <c r="C524" s="175" t="s">
        <v>910</v>
      </c>
      <c r="D524" s="175" t="s">
        <v>132</v>
      </c>
      <c r="E524" s="176" t="s">
        <v>911</v>
      </c>
      <c r="F524" s="177" t="s">
        <v>912</v>
      </c>
      <c r="G524" s="178" t="s">
        <v>135</v>
      </c>
      <c r="H524" s="179">
        <v>2</v>
      </c>
      <c r="I524" s="180"/>
      <c r="J524" s="179">
        <f>ROUND(I524*H524,2)</f>
        <v>0</v>
      </c>
      <c r="K524" s="177" t="s">
        <v>18</v>
      </c>
      <c r="L524" s="41"/>
      <c r="M524" s="181" t="s">
        <v>18</v>
      </c>
      <c r="N524" s="182" t="s">
        <v>39</v>
      </c>
      <c r="O524" s="66"/>
      <c r="P524" s="183">
        <f>O524*H524</f>
        <v>0</v>
      </c>
      <c r="Q524" s="183">
        <v>0</v>
      </c>
      <c r="R524" s="183">
        <f>Q524*H524</f>
        <v>0</v>
      </c>
      <c r="S524" s="183">
        <v>0</v>
      </c>
      <c r="T524" s="184">
        <f>S524*H524</f>
        <v>0</v>
      </c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R524" s="185" t="s">
        <v>253</v>
      </c>
      <c r="AT524" s="185" t="s">
        <v>132</v>
      </c>
      <c r="AU524" s="185" t="s">
        <v>78</v>
      </c>
      <c r="AY524" s="19" t="s">
        <v>129</v>
      </c>
      <c r="BE524" s="186">
        <f>IF(N524="základní",J524,0)</f>
        <v>0</v>
      </c>
      <c r="BF524" s="186">
        <f>IF(N524="snížená",J524,0)</f>
        <v>0</v>
      </c>
      <c r="BG524" s="186">
        <f>IF(N524="zákl. přenesená",J524,0)</f>
        <v>0</v>
      </c>
      <c r="BH524" s="186">
        <f>IF(N524="sníž. přenesená",J524,0)</f>
        <v>0</v>
      </c>
      <c r="BI524" s="186">
        <f>IF(N524="nulová",J524,0)</f>
        <v>0</v>
      </c>
      <c r="BJ524" s="19" t="s">
        <v>76</v>
      </c>
      <c r="BK524" s="186">
        <f>ROUND(I524*H524,2)</f>
        <v>0</v>
      </c>
      <c r="BL524" s="19" t="s">
        <v>253</v>
      </c>
      <c r="BM524" s="185" t="s">
        <v>913</v>
      </c>
    </row>
    <row r="525" spans="1:65" s="2" customFormat="1" ht="10.199999999999999">
      <c r="A525" s="36"/>
      <c r="B525" s="37"/>
      <c r="C525" s="38"/>
      <c r="D525" s="187" t="s">
        <v>139</v>
      </c>
      <c r="E525" s="38"/>
      <c r="F525" s="188" t="s">
        <v>912</v>
      </c>
      <c r="G525" s="38"/>
      <c r="H525" s="38"/>
      <c r="I525" s="189"/>
      <c r="J525" s="38"/>
      <c r="K525" s="38"/>
      <c r="L525" s="41"/>
      <c r="M525" s="190"/>
      <c r="N525" s="191"/>
      <c r="O525" s="66"/>
      <c r="P525" s="66"/>
      <c r="Q525" s="66"/>
      <c r="R525" s="66"/>
      <c r="S525" s="66"/>
      <c r="T525" s="67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T525" s="19" t="s">
        <v>139</v>
      </c>
      <c r="AU525" s="19" t="s">
        <v>78</v>
      </c>
    </row>
    <row r="526" spans="1:65" s="2" customFormat="1" ht="16.5" customHeight="1">
      <c r="A526" s="36"/>
      <c r="B526" s="37"/>
      <c r="C526" s="175" t="s">
        <v>914</v>
      </c>
      <c r="D526" s="175" t="s">
        <v>132</v>
      </c>
      <c r="E526" s="176" t="s">
        <v>915</v>
      </c>
      <c r="F526" s="177" t="s">
        <v>916</v>
      </c>
      <c r="G526" s="178" t="s">
        <v>135</v>
      </c>
      <c r="H526" s="179">
        <v>1</v>
      </c>
      <c r="I526" s="180"/>
      <c r="J526" s="179">
        <f>ROUND(I526*H526,2)</f>
        <v>0</v>
      </c>
      <c r="K526" s="177" t="s">
        <v>18</v>
      </c>
      <c r="L526" s="41"/>
      <c r="M526" s="181" t="s">
        <v>18</v>
      </c>
      <c r="N526" s="182" t="s">
        <v>39</v>
      </c>
      <c r="O526" s="66"/>
      <c r="P526" s="183">
        <f>O526*H526</f>
        <v>0</v>
      </c>
      <c r="Q526" s="183">
        <v>0</v>
      </c>
      <c r="R526" s="183">
        <f>Q526*H526</f>
        <v>0</v>
      </c>
      <c r="S526" s="183">
        <v>0</v>
      </c>
      <c r="T526" s="184">
        <f>S526*H526</f>
        <v>0</v>
      </c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R526" s="185" t="s">
        <v>253</v>
      </c>
      <c r="AT526" s="185" t="s">
        <v>132</v>
      </c>
      <c r="AU526" s="185" t="s">
        <v>78</v>
      </c>
      <c r="AY526" s="19" t="s">
        <v>129</v>
      </c>
      <c r="BE526" s="186">
        <f>IF(N526="základní",J526,0)</f>
        <v>0</v>
      </c>
      <c r="BF526" s="186">
        <f>IF(N526="snížená",J526,0)</f>
        <v>0</v>
      </c>
      <c r="BG526" s="186">
        <f>IF(N526="zákl. přenesená",J526,0)</f>
        <v>0</v>
      </c>
      <c r="BH526" s="186">
        <f>IF(N526="sníž. přenesená",J526,0)</f>
        <v>0</v>
      </c>
      <c r="BI526" s="186">
        <f>IF(N526="nulová",J526,0)</f>
        <v>0</v>
      </c>
      <c r="BJ526" s="19" t="s">
        <v>76</v>
      </c>
      <c r="BK526" s="186">
        <f>ROUND(I526*H526,2)</f>
        <v>0</v>
      </c>
      <c r="BL526" s="19" t="s">
        <v>253</v>
      </c>
      <c r="BM526" s="185" t="s">
        <v>917</v>
      </c>
    </row>
    <row r="527" spans="1:65" s="2" customFormat="1" ht="10.199999999999999">
      <c r="A527" s="36"/>
      <c r="B527" s="37"/>
      <c r="C527" s="38"/>
      <c r="D527" s="187" t="s">
        <v>139</v>
      </c>
      <c r="E527" s="38"/>
      <c r="F527" s="188" t="s">
        <v>916</v>
      </c>
      <c r="G527" s="38"/>
      <c r="H527" s="38"/>
      <c r="I527" s="189"/>
      <c r="J527" s="38"/>
      <c r="K527" s="38"/>
      <c r="L527" s="41"/>
      <c r="M527" s="190"/>
      <c r="N527" s="191"/>
      <c r="O527" s="66"/>
      <c r="P527" s="66"/>
      <c r="Q527" s="66"/>
      <c r="R527" s="66"/>
      <c r="S527" s="66"/>
      <c r="T527" s="67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T527" s="19" t="s">
        <v>139</v>
      </c>
      <c r="AU527" s="19" t="s">
        <v>78</v>
      </c>
    </row>
    <row r="528" spans="1:65" s="2" customFormat="1" ht="24.15" customHeight="1">
      <c r="A528" s="36"/>
      <c r="B528" s="37"/>
      <c r="C528" s="175" t="s">
        <v>918</v>
      </c>
      <c r="D528" s="175" t="s">
        <v>132</v>
      </c>
      <c r="E528" s="176" t="s">
        <v>919</v>
      </c>
      <c r="F528" s="177" t="s">
        <v>920</v>
      </c>
      <c r="G528" s="178" t="s">
        <v>135</v>
      </c>
      <c r="H528" s="179">
        <v>13</v>
      </c>
      <c r="I528" s="180"/>
      <c r="J528" s="179">
        <f>ROUND(I528*H528,2)</f>
        <v>0</v>
      </c>
      <c r="K528" s="177" t="s">
        <v>18</v>
      </c>
      <c r="L528" s="41"/>
      <c r="M528" s="181" t="s">
        <v>18</v>
      </c>
      <c r="N528" s="182" t="s">
        <v>39</v>
      </c>
      <c r="O528" s="66"/>
      <c r="P528" s="183">
        <f>O528*H528</f>
        <v>0</v>
      </c>
      <c r="Q528" s="183">
        <v>0</v>
      </c>
      <c r="R528" s="183">
        <f>Q528*H528</f>
        <v>0</v>
      </c>
      <c r="S528" s="183">
        <v>0</v>
      </c>
      <c r="T528" s="184">
        <f>S528*H528</f>
        <v>0</v>
      </c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R528" s="185" t="s">
        <v>253</v>
      </c>
      <c r="AT528" s="185" t="s">
        <v>132</v>
      </c>
      <c r="AU528" s="185" t="s">
        <v>78</v>
      </c>
      <c r="AY528" s="19" t="s">
        <v>129</v>
      </c>
      <c r="BE528" s="186">
        <f>IF(N528="základní",J528,0)</f>
        <v>0</v>
      </c>
      <c r="BF528" s="186">
        <f>IF(N528="snížená",J528,0)</f>
        <v>0</v>
      </c>
      <c r="BG528" s="186">
        <f>IF(N528="zákl. přenesená",J528,0)</f>
        <v>0</v>
      </c>
      <c r="BH528" s="186">
        <f>IF(N528="sníž. přenesená",J528,0)</f>
        <v>0</v>
      </c>
      <c r="BI528" s="186">
        <f>IF(N528="nulová",J528,0)</f>
        <v>0</v>
      </c>
      <c r="BJ528" s="19" t="s">
        <v>76</v>
      </c>
      <c r="BK528" s="186">
        <f>ROUND(I528*H528,2)</f>
        <v>0</v>
      </c>
      <c r="BL528" s="19" t="s">
        <v>253</v>
      </c>
      <c r="BM528" s="185" t="s">
        <v>921</v>
      </c>
    </row>
    <row r="529" spans="1:65" s="2" customFormat="1" ht="10.199999999999999">
      <c r="A529" s="36"/>
      <c r="B529" s="37"/>
      <c r="C529" s="38"/>
      <c r="D529" s="187" t="s">
        <v>139</v>
      </c>
      <c r="E529" s="38"/>
      <c r="F529" s="188" t="s">
        <v>920</v>
      </c>
      <c r="G529" s="38"/>
      <c r="H529" s="38"/>
      <c r="I529" s="189"/>
      <c r="J529" s="38"/>
      <c r="K529" s="38"/>
      <c r="L529" s="41"/>
      <c r="M529" s="190"/>
      <c r="N529" s="191"/>
      <c r="O529" s="66"/>
      <c r="P529" s="66"/>
      <c r="Q529" s="66"/>
      <c r="R529" s="66"/>
      <c r="S529" s="66"/>
      <c r="T529" s="67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T529" s="19" t="s">
        <v>139</v>
      </c>
      <c r="AU529" s="19" t="s">
        <v>78</v>
      </c>
    </row>
    <row r="530" spans="1:65" s="2" customFormat="1" ht="16.5" customHeight="1">
      <c r="A530" s="36"/>
      <c r="B530" s="37"/>
      <c r="C530" s="175" t="s">
        <v>922</v>
      </c>
      <c r="D530" s="175" t="s">
        <v>132</v>
      </c>
      <c r="E530" s="176" t="s">
        <v>923</v>
      </c>
      <c r="F530" s="177" t="s">
        <v>924</v>
      </c>
      <c r="G530" s="178" t="s">
        <v>135</v>
      </c>
      <c r="H530" s="179">
        <v>1</v>
      </c>
      <c r="I530" s="180"/>
      <c r="J530" s="179">
        <f>ROUND(I530*H530,2)</f>
        <v>0</v>
      </c>
      <c r="K530" s="177" t="s">
        <v>18</v>
      </c>
      <c r="L530" s="41"/>
      <c r="M530" s="181" t="s">
        <v>18</v>
      </c>
      <c r="N530" s="182" t="s">
        <v>39</v>
      </c>
      <c r="O530" s="66"/>
      <c r="P530" s="183">
        <f>O530*H530</f>
        <v>0</v>
      </c>
      <c r="Q530" s="183">
        <v>0</v>
      </c>
      <c r="R530" s="183">
        <f>Q530*H530</f>
        <v>0</v>
      </c>
      <c r="S530" s="183">
        <v>0</v>
      </c>
      <c r="T530" s="184">
        <f>S530*H530</f>
        <v>0</v>
      </c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R530" s="185" t="s">
        <v>253</v>
      </c>
      <c r="AT530" s="185" t="s">
        <v>132</v>
      </c>
      <c r="AU530" s="185" t="s">
        <v>78</v>
      </c>
      <c r="AY530" s="19" t="s">
        <v>129</v>
      </c>
      <c r="BE530" s="186">
        <f>IF(N530="základní",J530,0)</f>
        <v>0</v>
      </c>
      <c r="BF530" s="186">
        <f>IF(N530="snížená",J530,0)</f>
        <v>0</v>
      </c>
      <c r="BG530" s="186">
        <f>IF(N530="zákl. přenesená",J530,0)</f>
        <v>0</v>
      </c>
      <c r="BH530" s="186">
        <f>IF(N530="sníž. přenesená",J530,0)</f>
        <v>0</v>
      </c>
      <c r="BI530" s="186">
        <f>IF(N530="nulová",J530,0)</f>
        <v>0</v>
      </c>
      <c r="BJ530" s="19" t="s">
        <v>76</v>
      </c>
      <c r="BK530" s="186">
        <f>ROUND(I530*H530,2)</f>
        <v>0</v>
      </c>
      <c r="BL530" s="19" t="s">
        <v>253</v>
      </c>
      <c r="BM530" s="185" t="s">
        <v>925</v>
      </c>
    </row>
    <row r="531" spans="1:65" s="2" customFormat="1" ht="10.199999999999999">
      <c r="A531" s="36"/>
      <c r="B531" s="37"/>
      <c r="C531" s="38"/>
      <c r="D531" s="187" t="s">
        <v>139</v>
      </c>
      <c r="E531" s="38"/>
      <c r="F531" s="188" t="s">
        <v>924</v>
      </c>
      <c r="G531" s="38"/>
      <c r="H531" s="38"/>
      <c r="I531" s="189"/>
      <c r="J531" s="38"/>
      <c r="K531" s="38"/>
      <c r="L531" s="41"/>
      <c r="M531" s="190"/>
      <c r="N531" s="191"/>
      <c r="O531" s="66"/>
      <c r="P531" s="66"/>
      <c r="Q531" s="66"/>
      <c r="R531" s="66"/>
      <c r="S531" s="66"/>
      <c r="T531" s="67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T531" s="19" t="s">
        <v>139</v>
      </c>
      <c r="AU531" s="19" t="s">
        <v>78</v>
      </c>
    </row>
    <row r="532" spans="1:65" s="2" customFormat="1" ht="16.5" customHeight="1">
      <c r="A532" s="36"/>
      <c r="B532" s="37"/>
      <c r="C532" s="175" t="s">
        <v>926</v>
      </c>
      <c r="D532" s="175" t="s">
        <v>132</v>
      </c>
      <c r="E532" s="176" t="s">
        <v>927</v>
      </c>
      <c r="F532" s="177" t="s">
        <v>928</v>
      </c>
      <c r="G532" s="178" t="s">
        <v>135</v>
      </c>
      <c r="H532" s="179">
        <v>1</v>
      </c>
      <c r="I532" s="180"/>
      <c r="J532" s="179">
        <f>ROUND(I532*H532,2)</f>
        <v>0</v>
      </c>
      <c r="K532" s="177" t="s">
        <v>18</v>
      </c>
      <c r="L532" s="41"/>
      <c r="M532" s="181" t="s">
        <v>18</v>
      </c>
      <c r="N532" s="182" t="s">
        <v>39</v>
      </c>
      <c r="O532" s="66"/>
      <c r="P532" s="183">
        <f>O532*H532</f>
        <v>0</v>
      </c>
      <c r="Q532" s="183">
        <v>0</v>
      </c>
      <c r="R532" s="183">
        <f>Q532*H532</f>
        <v>0</v>
      </c>
      <c r="S532" s="183">
        <v>0</v>
      </c>
      <c r="T532" s="184">
        <f>S532*H532</f>
        <v>0</v>
      </c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R532" s="185" t="s">
        <v>253</v>
      </c>
      <c r="AT532" s="185" t="s">
        <v>132</v>
      </c>
      <c r="AU532" s="185" t="s">
        <v>78</v>
      </c>
      <c r="AY532" s="19" t="s">
        <v>129</v>
      </c>
      <c r="BE532" s="186">
        <f>IF(N532="základní",J532,0)</f>
        <v>0</v>
      </c>
      <c r="BF532" s="186">
        <f>IF(N532="snížená",J532,0)</f>
        <v>0</v>
      </c>
      <c r="BG532" s="186">
        <f>IF(N532="zákl. přenesená",J532,0)</f>
        <v>0</v>
      </c>
      <c r="BH532" s="186">
        <f>IF(N532="sníž. přenesená",J532,0)</f>
        <v>0</v>
      </c>
      <c r="BI532" s="186">
        <f>IF(N532="nulová",J532,0)</f>
        <v>0</v>
      </c>
      <c r="BJ532" s="19" t="s">
        <v>76</v>
      </c>
      <c r="BK532" s="186">
        <f>ROUND(I532*H532,2)</f>
        <v>0</v>
      </c>
      <c r="BL532" s="19" t="s">
        <v>253</v>
      </c>
      <c r="BM532" s="185" t="s">
        <v>929</v>
      </c>
    </row>
    <row r="533" spans="1:65" s="2" customFormat="1" ht="10.199999999999999">
      <c r="A533" s="36"/>
      <c r="B533" s="37"/>
      <c r="C533" s="38"/>
      <c r="D533" s="187" t="s">
        <v>139</v>
      </c>
      <c r="E533" s="38"/>
      <c r="F533" s="188" t="s">
        <v>928</v>
      </c>
      <c r="G533" s="38"/>
      <c r="H533" s="38"/>
      <c r="I533" s="189"/>
      <c r="J533" s="38"/>
      <c r="K533" s="38"/>
      <c r="L533" s="41"/>
      <c r="M533" s="190"/>
      <c r="N533" s="191"/>
      <c r="O533" s="66"/>
      <c r="P533" s="66"/>
      <c r="Q533" s="66"/>
      <c r="R533" s="66"/>
      <c r="S533" s="66"/>
      <c r="T533" s="67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T533" s="19" t="s">
        <v>139</v>
      </c>
      <c r="AU533" s="19" t="s">
        <v>78</v>
      </c>
    </row>
    <row r="534" spans="1:65" s="2" customFormat="1" ht="16.5" customHeight="1">
      <c r="A534" s="36"/>
      <c r="B534" s="37"/>
      <c r="C534" s="175" t="s">
        <v>930</v>
      </c>
      <c r="D534" s="175" t="s">
        <v>132</v>
      </c>
      <c r="E534" s="176" t="s">
        <v>931</v>
      </c>
      <c r="F534" s="177" t="s">
        <v>932</v>
      </c>
      <c r="G534" s="178" t="s">
        <v>727</v>
      </c>
      <c r="H534" s="179">
        <v>0.2</v>
      </c>
      <c r="I534" s="180"/>
      <c r="J534" s="179">
        <f>ROUND(I534*H534,2)</f>
        <v>0</v>
      </c>
      <c r="K534" s="177" t="s">
        <v>18</v>
      </c>
      <c r="L534" s="41"/>
      <c r="M534" s="181" t="s">
        <v>18</v>
      </c>
      <c r="N534" s="182" t="s">
        <v>39</v>
      </c>
      <c r="O534" s="66"/>
      <c r="P534" s="183">
        <f>O534*H534</f>
        <v>0</v>
      </c>
      <c r="Q534" s="183">
        <v>0</v>
      </c>
      <c r="R534" s="183">
        <f>Q534*H534</f>
        <v>0</v>
      </c>
      <c r="S534" s="183">
        <v>0</v>
      </c>
      <c r="T534" s="184">
        <f>S534*H534</f>
        <v>0</v>
      </c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R534" s="185" t="s">
        <v>253</v>
      </c>
      <c r="AT534" s="185" t="s">
        <v>132</v>
      </c>
      <c r="AU534" s="185" t="s">
        <v>78</v>
      </c>
      <c r="AY534" s="19" t="s">
        <v>129</v>
      </c>
      <c r="BE534" s="186">
        <f>IF(N534="základní",J534,0)</f>
        <v>0</v>
      </c>
      <c r="BF534" s="186">
        <f>IF(N534="snížená",J534,0)</f>
        <v>0</v>
      </c>
      <c r="BG534" s="186">
        <f>IF(N534="zákl. přenesená",J534,0)</f>
        <v>0</v>
      </c>
      <c r="BH534" s="186">
        <f>IF(N534="sníž. přenesená",J534,0)</f>
        <v>0</v>
      </c>
      <c r="BI534" s="186">
        <f>IF(N534="nulová",J534,0)</f>
        <v>0</v>
      </c>
      <c r="BJ534" s="19" t="s">
        <v>76</v>
      </c>
      <c r="BK534" s="186">
        <f>ROUND(I534*H534,2)</f>
        <v>0</v>
      </c>
      <c r="BL534" s="19" t="s">
        <v>253</v>
      </c>
      <c r="BM534" s="185" t="s">
        <v>933</v>
      </c>
    </row>
    <row r="535" spans="1:65" s="2" customFormat="1" ht="10.199999999999999">
      <c r="A535" s="36"/>
      <c r="B535" s="37"/>
      <c r="C535" s="38"/>
      <c r="D535" s="187" t="s">
        <v>139</v>
      </c>
      <c r="E535" s="38"/>
      <c r="F535" s="188" t="s">
        <v>934</v>
      </c>
      <c r="G535" s="38"/>
      <c r="H535" s="38"/>
      <c r="I535" s="189"/>
      <c r="J535" s="38"/>
      <c r="K535" s="38"/>
      <c r="L535" s="41"/>
      <c r="M535" s="190"/>
      <c r="N535" s="191"/>
      <c r="O535" s="66"/>
      <c r="P535" s="66"/>
      <c r="Q535" s="66"/>
      <c r="R535" s="66"/>
      <c r="S535" s="66"/>
      <c r="T535" s="67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T535" s="19" t="s">
        <v>139</v>
      </c>
      <c r="AU535" s="19" t="s">
        <v>78</v>
      </c>
    </row>
    <row r="536" spans="1:65" s="2" customFormat="1" ht="16.5" customHeight="1">
      <c r="A536" s="36"/>
      <c r="B536" s="37"/>
      <c r="C536" s="175" t="s">
        <v>935</v>
      </c>
      <c r="D536" s="175" t="s">
        <v>132</v>
      </c>
      <c r="E536" s="176" t="s">
        <v>936</v>
      </c>
      <c r="F536" s="177" t="s">
        <v>937</v>
      </c>
      <c r="G536" s="178" t="s">
        <v>727</v>
      </c>
      <c r="H536" s="179">
        <v>4</v>
      </c>
      <c r="I536" s="180"/>
      <c r="J536" s="179">
        <f>ROUND(I536*H536,2)</f>
        <v>0</v>
      </c>
      <c r="K536" s="177" t="s">
        <v>18</v>
      </c>
      <c r="L536" s="41"/>
      <c r="M536" s="181" t="s">
        <v>18</v>
      </c>
      <c r="N536" s="182" t="s">
        <v>39</v>
      </c>
      <c r="O536" s="66"/>
      <c r="P536" s="183">
        <f>O536*H536</f>
        <v>0</v>
      </c>
      <c r="Q536" s="183">
        <v>0</v>
      </c>
      <c r="R536" s="183">
        <f>Q536*H536</f>
        <v>0</v>
      </c>
      <c r="S536" s="183">
        <v>0</v>
      </c>
      <c r="T536" s="184">
        <f>S536*H536</f>
        <v>0</v>
      </c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R536" s="185" t="s">
        <v>253</v>
      </c>
      <c r="AT536" s="185" t="s">
        <v>132</v>
      </c>
      <c r="AU536" s="185" t="s">
        <v>78</v>
      </c>
      <c r="AY536" s="19" t="s">
        <v>129</v>
      </c>
      <c r="BE536" s="186">
        <f>IF(N536="základní",J536,0)</f>
        <v>0</v>
      </c>
      <c r="BF536" s="186">
        <f>IF(N536="snížená",J536,0)</f>
        <v>0</v>
      </c>
      <c r="BG536" s="186">
        <f>IF(N536="zákl. přenesená",J536,0)</f>
        <v>0</v>
      </c>
      <c r="BH536" s="186">
        <f>IF(N536="sníž. přenesená",J536,0)</f>
        <v>0</v>
      </c>
      <c r="BI536" s="186">
        <f>IF(N536="nulová",J536,0)</f>
        <v>0</v>
      </c>
      <c r="BJ536" s="19" t="s">
        <v>76</v>
      </c>
      <c r="BK536" s="186">
        <f>ROUND(I536*H536,2)</f>
        <v>0</v>
      </c>
      <c r="BL536" s="19" t="s">
        <v>253</v>
      </c>
      <c r="BM536" s="185" t="s">
        <v>938</v>
      </c>
    </row>
    <row r="537" spans="1:65" s="2" customFormat="1" ht="10.199999999999999">
      <c r="A537" s="36"/>
      <c r="B537" s="37"/>
      <c r="C537" s="38"/>
      <c r="D537" s="187" t="s">
        <v>139</v>
      </c>
      <c r="E537" s="38"/>
      <c r="F537" s="188" t="s">
        <v>937</v>
      </c>
      <c r="G537" s="38"/>
      <c r="H537" s="38"/>
      <c r="I537" s="189"/>
      <c r="J537" s="38"/>
      <c r="K537" s="38"/>
      <c r="L537" s="41"/>
      <c r="M537" s="190"/>
      <c r="N537" s="191"/>
      <c r="O537" s="66"/>
      <c r="P537" s="66"/>
      <c r="Q537" s="66"/>
      <c r="R537" s="66"/>
      <c r="S537" s="66"/>
      <c r="T537" s="67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T537" s="19" t="s">
        <v>139</v>
      </c>
      <c r="AU537" s="19" t="s">
        <v>78</v>
      </c>
    </row>
    <row r="538" spans="1:65" s="2" customFormat="1" ht="24.15" customHeight="1">
      <c r="A538" s="36"/>
      <c r="B538" s="37"/>
      <c r="C538" s="175" t="s">
        <v>939</v>
      </c>
      <c r="D538" s="175" t="s">
        <v>132</v>
      </c>
      <c r="E538" s="176" t="s">
        <v>940</v>
      </c>
      <c r="F538" s="177" t="s">
        <v>941</v>
      </c>
      <c r="G538" s="178" t="s">
        <v>727</v>
      </c>
      <c r="H538" s="179">
        <v>2</v>
      </c>
      <c r="I538" s="180"/>
      <c r="J538" s="179">
        <f>ROUND(I538*H538,2)</f>
        <v>0</v>
      </c>
      <c r="K538" s="177" t="s">
        <v>18</v>
      </c>
      <c r="L538" s="41"/>
      <c r="M538" s="181" t="s">
        <v>18</v>
      </c>
      <c r="N538" s="182" t="s">
        <v>39</v>
      </c>
      <c r="O538" s="66"/>
      <c r="P538" s="183">
        <f>O538*H538</f>
        <v>0</v>
      </c>
      <c r="Q538" s="183">
        <v>0</v>
      </c>
      <c r="R538" s="183">
        <f>Q538*H538</f>
        <v>0</v>
      </c>
      <c r="S538" s="183">
        <v>0</v>
      </c>
      <c r="T538" s="184">
        <f>S538*H538</f>
        <v>0</v>
      </c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R538" s="185" t="s">
        <v>253</v>
      </c>
      <c r="AT538" s="185" t="s">
        <v>132</v>
      </c>
      <c r="AU538" s="185" t="s">
        <v>78</v>
      </c>
      <c r="AY538" s="19" t="s">
        <v>129</v>
      </c>
      <c r="BE538" s="186">
        <f>IF(N538="základní",J538,0)</f>
        <v>0</v>
      </c>
      <c r="BF538" s="186">
        <f>IF(N538="snížená",J538,0)</f>
        <v>0</v>
      </c>
      <c r="BG538" s="186">
        <f>IF(N538="zákl. přenesená",J538,0)</f>
        <v>0</v>
      </c>
      <c r="BH538" s="186">
        <f>IF(N538="sníž. přenesená",J538,0)</f>
        <v>0</v>
      </c>
      <c r="BI538" s="186">
        <f>IF(N538="nulová",J538,0)</f>
        <v>0</v>
      </c>
      <c r="BJ538" s="19" t="s">
        <v>76</v>
      </c>
      <c r="BK538" s="186">
        <f>ROUND(I538*H538,2)</f>
        <v>0</v>
      </c>
      <c r="BL538" s="19" t="s">
        <v>253</v>
      </c>
      <c r="BM538" s="185" t="s">
        <v>942</v>
      </c>
    </row>
    <row r="539" spans="1:65" s="2" customFormat="1" ht="10.199999999999999">
      <c r="A539" s="36"/>
      <c r="B539" s="37"/>
      <c r="C539" s="38"/>
      <c r="D539" s="187" t="s">
        <v>139</v>
      </c>
      <c r="E539" s="38"/>
      <c r="F539" s="188" t="s">
        <v>941</v>
      </c>
      <c r="G539" s="38"/>
      <c r="H539" s="38"/>
      <c r="I539" s="189"/>
      <c r="J539" s="38"/>
      <c r="K539" s="38"/>
      <c r="L539" s="41"/>
      <c r="M539" s="190"/>
      <c r="N539" s="191"/>
      <c r="O539" s="66"/>
      <c r="P539" s="66"/>
      <c r="Q539" s="66"/>
      <c r="R539" s="66"/>
      <c r="S539" s="66"/>
      <c r="T539" s="67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T539" s="19" t="s">
        <v>139</v>
      </c>
      <c r="AU539" s="19" t="s">
        <v>78</v>
      </c>
    </row>
    <row r="540" spans="1:65" s="2" customFormat="1" ht="16.5" customHeight="1">
      <c r="A540" s="36"/>
      <c r="B540" s="37"/>
      <c r="C540" s="175" t="s">
        <v>943</v>
      </c>
      <c r="D540" s="175" t="s">
        <v>132</v>
      </c>
      <c r="E540" s="176" t="s">
        <v>944</v>
      </c>
      <c r="F540" s="177" t="s">
        <v>945</v>
      </c>
      <c r="G540" s="178" t="s">
        <v>727</v>
      </c>
      <c r="H540" s="179">
        <v>2</v>
      </c>
      <c r="I540" s="180"/>
      <c r="J540" s="179">
        <f>ROUND(I540*H540,2)</f>
        <v>0</v>
      </c>
      <c r="K540" s="177" t="s">
        <v>18</v>
      </c>
      <c r="L540" s="41"/>
      <c r="M540" s="181" t="s">
        <v>18</v>
      </c>
      <c r="N540" s="182" t="s">
        <v>39</v>
      </c>
      <c r="O540" s="66"/>
      <c r="P540" s="183">
        <f>O540*H540</f>
        <v>0</v>
      </c>
      <c r="Q540" s="183">
        <v>0</v>
      </c>
      <c r="R540" s="183">
        <f>Q540*H540</f>
        <v>0</v>
      </c>
      <c r="S540" s="183">
        <v>0</v>
      </c>
      <c r="T540" s="184">
        <f>S540*H540</f>
        <v>0</v>
      </c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R540" s="185" t="s">
        <v>253</v>
      </c>
      <c r="AT540" s="185" t="s">
        <v>132</v>
      </c>
      <c r="AU540" s="185" t="s">
        <v>78</v>
      </c>
      <c r="AY540" s="19" t="s">
        <v>129</v>
      </c>
      <c r="BE540" s="186">
        <f>IF(N540="základní",J540,0)</f>
        <v>0</v>
      </c>
      <c r="BF540" s="186">
        <f>IF(N540="snížená",J540,0)</f>
        <v>0</v>
      </c>
      <c r="BG540" s="186">
        <f>IF(N540="zákl. přenesená",J540,0)</f>
        <v>0</v>
      </c>
      <c r="BH540" s="186">
        <f>IF(N540="sníž. přenesená",J540,0)</f>
        <v>0</v>
      </c>
      <c r="BI540" s="186">
        <f>IF(N540="nulová",J540,0)</f>
        <v>0</v>
      </c>
      <c r="BJ540" s="19" t="s">
        <v>76</v>
      </c>
      <c r="BK540" s="186">
        <f>ROUND(I540*H540,2)</f>
        <v>0</v>
      </c>
      <c r="BL540" s="19" t="s">
        <v>253</v>
      </c>
      <c r="BM540" s="185" t="s">
        <v>946</v>
      </c>
    </row>
    <row r="541" spans="1:65" s="2" customFormat="1" ht="10.199999999999999">
      <c r="A541" s="36"/>
      <c r="B541" s="37"/>
      <c r="C541" s="38"/>
      <c r="D541" s="187" t="s">
        <v>139</v>
      </c>
      <c r="E541" s="38"/>
      <c r="F541" s="188" t="s">
        <v>945</v>
      </c>
      <c r="G541" s="38"/>
      <c r="H541" s="38"/>
      <c r="I541" s="189"/>
      <c r="J541" s="38"/>
      <c r="K541" s="38"/>
      <c r="L541" s="41"/>
      <c r="M541" s="190"/>
      <c r="N541" s="191"/>
      <c r="O541" s="66"/>
      <c r="P541" s="66"/>
      <c r="Q541" s="66"/>
      <c r="R541" s="66"/>
      <c r="S541" s="66"/>
      <c r="T541" s="67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T541" s="19" t="s">
        <v>139</v>
      </c>
      <c r="AU541" s="19" t="s">
        <v>78</v>
      </c>
    </row>
    <row r="542" spans="1:65" s="2" customFormat="1" ht="24.15" customHeight="1">
      <c r="A542" s="36"/>
      <c r="B542" s="37"/>
      <c r="C542" s="175" t="s">
        <v>947</v>
      </c>
      <c r="D542" s="175" t="s">
        <v>132</v>
      </c>
      <c r="E542" s="176" t="s">
        <v>948</v>
      </c>
      <c r="F542" s="177" t="s">
        <v>949</v>
      </c>
      <c r="G542" s="178" t="s">
        <v>727</v>
      </c>
      <c r="H542" s="179">
        <v>4</v>
      </c>
      <c r="I542" s="180"/>
      <c r="J542" s="179">
        <f>ROUND(I542*H542,2)</f>
        <v>0</v>
      </c>
      <c r="K542" s="177" t="s">
        <v>18</v>
      </c>
      <c r="L542" s="41"/>
      <c r="M542" s="181" t="s">
        <v>18</v>
      </c>
      <c r="N542" s="182" t="s">
        <v>39</v>
      </c>
      <c r="O542" s="66"/>
      <c r="P542" s="183">
        <f>O542*H542</f>
        <v>0</v>
      </c>
      <c r="Q542" s="183">
        <v>0</v>
      </c>
      <c r="R542" s="183">
        <f>Q542*H542</f>
        <v>0</v>
      </c>
      <c r="S542" s="183">
        <v>0</v>
      </c>
      <c r="T542" s="184">
        <f>S542*H542</f>
        <v>0</v>
      </c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R542" s="185" t="s">
        <v>253</v>
      </c>
      <c r="AT542" s="185" t="s">
        <v>132</v>
      </c>
      <c r="AU542" s="185" t="s">
        <v>78</v>
      </c>
      <c r="AY542" s="19" t="s">
        <v>129</v>
      </c>
      <c r="BE542" s="186">
        <f>IF(N542="základní",J542,0)</f>
        <v>0</v>
      </c>
      <c r="BF542" s="186">
        <f>IF(N542="snížená",J542,0)</f>
        <v>0</v>
      </c>
      <c r="BG542" s="186">
        <f>IF(N542="zákl. přenesená",J542,0)</f>
        <v>0</v>
      </c>
      <c r="BH542" s="186">
        <f>IF(N542="sníž. přenesená",J542,0)</f>
        <v>0</v>
      </c>
      <c r="BI542" s="186">
        <f>IF(N542="nulová",J542,0)</f>
        <v>0</v>
      </c>
      <c r="BJ542" s="19" t="s">
        <v>76</v>
      </c>
      <c r="BK542" s="186">
        <f>ROUND(I542*H542,2)</f>
        <v>0</v>
      </c>
      <c r="BL542" s="19" t="s">
        <v>253</v>
      </c>
      <c r="BM542" s="185" t="s">
        <v>950</v>
      </c>
    </row>
    <row r="543" spans="1:65" s="2" customFormat="1" ht="19.2">
      <c r="A543" s="36"/>
      <c r="B543" s="37"/>
      <c r="C543" s="38"/>
      <c r="D543" s="187" t="s">
        <v>139</v>
      </c>
      <c r="E543" s="38"/>
      <c r="F543" s="188" t="s">
        <v>949</v>
      </c>
      <c r="G543" s="38"/>
      <c r="H543" s="38"/>
      <c r="I543" s="189"/>
      <c r="J543" s="38"/>
      <c r="K543" s="38"/>
      <c r="L543" s="41"/>
      <c r="M543" s="190"/>
      <c r="N543" s="191"/>
      <c r="O543" s="66"/>
      <c r="P543" s="66"/>
      <c r="Q543" s="66"/>
      <c r="R543" s="66"/>
      <c r="S543" s="66"/>
      <c r="T543" s="67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T543" s="19" t="s">
        <v>139</v>
      </c>
      <c r="AU543" s="19" t="s">
        <v>78</v>
      </c>
    </row>
    <row r="544" spans="1:65" s="2" customFormat="1" ht="16.5" customHeight="1">
      <c r="A544" s="36"/>
      <c r="B544" s="37"/>
      <c r="C544" s="175" t="s">
        <v>951</v>
      </c>
      <c r="D544" s="175" t="s">
        <v>132</v>
      </c>
      <c r="E544" s="176" t="s">
        <v>952</v>
      </c>
      <c r="F544" s="177" t="s">
        <v>953</v>
      </c>
      <c r="G544" s="178" t="s">
        <v>727</v>
      </c>
      <c r="H544" s="179">
        <v>4</v>
      </c>
      <c r="I544" s="180"/>
      <c r="J544" s="179">
        <f>ROUND(I544*H544,2)</f>
        <v>0</v>
      </c>
      <c r="K544" s="177" t="s">
        <v>18</v>
      </c>
      <c r="L544" s="41"/>
      <c r="M544" s="181" t="s">
        <v>18</v>
      </c>
      <c r="N544" s="182" t="s">
        <v>39</v>
      </c>
      <c r="O544" s="66"/>
      <c r="P544" s="183">
        <f>O544*H544</f>
        <v>0</v>
      </c>
      <c r="Q544" s="183">
        <v>0</v>
      </c>
      <c r="R544" s="183">
        <f>Q544*H544</f>
        <v>0</v>
      </c>
      <c r="S544" s="183">
        <v>0</v>
      </c>
      <c r="T544" s="184">
        <f>S544*H544</f>
        <v>0</v>
      </c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R544" s="185" t="s">
        <v>253</v>
      </c>
      <c r="AT544" s="185" t="s">
        <v>132</v>
      </c>
      <c r="AU544" s="185" t="s">
        <v>78</v>
      </c>
      <c r="AY544" s="19" t="s">
        <v>129</v>
      </c>
      <c r="BE544" s="186">
        <f>IF(N544="základní",J544,0)</f>
        <v>0</v>
      </c>
      <c r="BF544" s="186">
        <f>IF(N544="snížená",J544,0)</f>
        <v>0</v>
      </c>
      <c r="BG544" s="186">
        <f>IF(N544="zákl. přenesená",J544,0)</f>
        <v>0</v>
      </c>
      <c r="BH544" s="186">
        <f>IF(N544="sníž. přenesená",J544,0)</f>
        <v>0</v>
      </c>
      <c r="BI544" s="186">
        <f>IF(N544="nulová",J544,0)</f>
        <v>0</v>
      </c>
      <c r="BJ544" s="19" t="s">
        <v>76</v>
      </c>
      <c r="BK544" s="186">
        <f>ROUND(I544*H544,2)</f>
        <v>0</v>
      </c>
      <c r="BL544" s="19" t="s">
        <v>253</v>
      </c>
      <c r="BM544" s="185" t="s">
        <v>954</v>
      </c>
    </row>
    <row r="545" spans="1:65" s="2" customFormat="1" ht="10.199999999999999">
      <c r="A545" s="36"/>
      <c r="B545" s="37"/>
      <c r="C545" s="38"/>
      <c r="D545" s="187" t="s">
        <v>139</v>
      </c>
      <c r="E545" s="38"/>
      <c r="F545" s="188" t="s">
        <v>953</v>
      </c>
      <c r="G545" s="38"/>
      <c r="H545" s="38"/>
      <c r="I545" s="189"/>
      <c r="J545" s="38"/>
      <c r="K545" s="38"/>
      <c r="L545" s="41"/>
      <c r="M545" s="190"/>
      <c r="N545" s="191"/>
      <c r="O545" s="66"/>
      <c r="P545" s="66"/>
      <c r="Q545" s="66"/>
      <c r="R545" s="66"/>
      <c r="S545" s="66"/>
      <c r="T545" s="67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T545" s="19" t="s">
        <v>139</v>
      </c>
      <c r="AU545" s="19" t="s">
        <v>78</v>
      </c>
    </row>
    <row r="546" spans="1:65" s="2" customFormat="1" ht="24.15" customHeight="1">
      <c r="A546" s="36"/>
      <c r="B546" s="37"/>
      <c r="C546" s="175" t="s">
        <v>955</v>
      </c>
      <c r="D546" s="175" t="s">
        <v>132</v>
      </c>
      <c r="E546" s="176" t="s">
        <v>956</v>
      </c>
      <c r="F546" s="177" t="s">
        <v>957</v>
      </c>
      <c r="G546" s="178" t="s">
        <v>727</v>
      </c>
      <c r="H546" s="179">
        <v>2</v>
      </c>
      <c r="I546" s="180"/>
      <c r="J546" s="179">
        <f>ROUND(I546*H546,2)</f>
        <v>0</v>
      </c>
      <c r="K546" s="177" t="s">
        <v>18</v>
      </c>
      <c r="L546" s="41"/>
      <c r="M546" s="181" t="s">
        <v>18</v>
      </c>
      <c r="N546" s="182" t="s">
        <v>39</v>
      </c>
      <c r="O546" s="66"/>
      <c r="P546" s="183">
        <f>O546*H546</f>
        <v>0</v>
      </c>
      <c r="Q546" s="183">
        <v>0</v>
      </c>
      <c r="R546" s="183">
        <f>Q546*H546</f>
        <v>0</v>
      </c>
      <c r="S546" s="183">
        <v>0</v>
      </c>
      <c r="T546" s="184">
        <f>S546*H546</f>
        <v>0</v>
      </c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R546" s="185" t="s">
        <v>253</v>
      </c>
      <c r="AT546" s="185" t="s">
        <v>132</v>
      </c>
      <c r="AU546" s="185" t="s">
        <v>78</v>
      </c>
      <c r="AY546" s="19" t="s">
        <v>129</v>
      </c>
      <c r="BE546" s="186">
        <f>IF(N546="základní",J546,0)</f>
        <v>0</v>
      </c>
      <c r="BF546" s="186">
        <f>IF(N546="snížená",J546,0)</f>
        <v>0</v>
      </c>
      <c r="BG546" s="186">
        <f>IF(N546="zákl. přenesená",J546,0)</f>
        <v>0</v>
      </c>
      <c r="BH546" s="186">
        <f>IF(N546="sníž. přenesená",J546,0)</f>
        <v>0</v>
      </c>
      <c r="BI546" s="186">
        <f>IF(N546="nulová",J546,0)</f>
        <v>0</v>
      </c>
      <c r="BJ546" s="19" t="s">
        <v>76</v>
      </c>
      <c r="BK546" s="186">
        <f>ROUND(I546*H546,2)</f>
        <v>0</v>
      </c>
      <c r="BL546" s="19" t="s">
        <v>253</v>
      </c>
      <c r="BM546" s="185" t="s">
        <v>958</v>
      </c>
    </row>
    <row r="547" spans="1:65" s="2" customFormat="1" ht="19.2">
      <c r="A547" s="36"/>
      <c r="B547" s="37"/>
      <c r="C547" s="38"/>
      <c r="D547" s="187" t="s">
        <v>139</v>
      </c>
      <c r="E547" s="38"/>
      <c r="F547" s="188" t="s">
        <v>957</v>
      </c>
      <c r="G547" s="38"/>
      <c r="H547" s="38"/>
      <c r="I547" s="189"/>
      <c r="J547" s="38"/>
      <c r="K547" s="38"/>
      <c r="L547" s="41"/>
      <c r="M547" s="190"/>
      <c r="N547" s="191"/>
      <c r="O547" s="66"/>
      <c r="P547" s="66"/>
      <c r="Q547" s="66"/>
      <c r="R547" s="66"/>
      <c r="S547" s="66"/>
      <c r="T547" s="67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T547" s="19" t="s">
        <v>139</v>
      </c>
      <c r="AU547" s="19" t="s">
        <v>78</v>
      </c>
    </row>
    <row r="548" spans="1:65" s="2" customFormat="1" ht="16.5" customHeight="1">
      <c r="A548" s="36"/>
      <c r="B548" s="37"/>
      <c r="C548" s="175" t="s">
        <v>959</v>
      </c>
      <c r="D548" s="175" t="s">
        <v>132</v>
      </c>
      <c r="E548" s="176" t="s">
        <v>960</v>
      </c>
      <c r="F548" s="177" t="s">
        <v>961</v>
      </c>
      <c r="G548" s="178" t="s">
        <v>727</v>
      </c>
      <c r="H548" s="179">
        <v>2</v>
      </c>
      <c r="I548" s="180"/>
      <c r="J548" s="179">
        <f>ROUND(I548*H548,2)</f>
        <v>0</v>
      </c>
      <c r="K548" s="177" t="s">
        <v>18</v>
      </c>
      <c r="L548" s="41"/>
      <c r="M548" s="181" t="s">
        <v>18</v>
      </c>
      <c r="N548" s="182" t="s">
        <v>39</v>
      </c>
      <c r="O548" s="66"/>
      <c r="P548" s="183">
        <f>O548*H548</f>
        <v>0</v>
      </c>
      <c r="Q548" s="183">
        <v>0</v>
      </c>
      <c r="R548" s="183">
        <f>Q548*H548</f>
        <v>0</v>
      </c>
      <c r="S548" s="183">
        <v>0</v>
      </c>
      <c r="T548" s="184">
        <f>S548*H548</f>
        <v>0</v>
      </c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R548" s="185" t="s">
        <v>253</v>
      </c>
      <c r="AT548" s="185" t="s">
        <v>132</v>
      </c>
      <c r="AU548" s="185" t="s">
        <v>78</v>
      </c>
      <c r="AY548" s="19" t="s">
        <v>129</v>
      </c>
      <c r="BE548" s="186">
        <f>IF(N548="základní",J548,0)</f>
        <v>0</v>
      </c>
      <c r="BF548" s="186">
        <f>IF(N548="snížená",J548,0)</f>
        <v>0</v>
      </c>
      <c r="BG548" s="186">
        <f>IF(N548="zákl. přenesená",J548,0)</f>
        <v>0</v>
      </c>
      <c r="BH548" s="186">
        <f>IF(N548="sníž. přenesená",J548,0)</f>
        <v>0</v>
      </c>
      <c r="BI548" s="186">
        <f>IF(N548="nulová",J548,0)</f>
        <v>0</v>
      </c>
      <c r="BJ548" s="19" t="s">
        <v>76</v>
      </c>
      <c r="BK548" s="186">
        <f>ROUND(I548*H548,2)</f>
        <v>0</v>
      </c>
      <c r="BL548" s="19" t="s">
        <v>253</v>
      </c>
      <c r="BM548" s="185" t="s">
        <v>962</v>
      </c>
    </row>
    <row r="549" spans="1:65" s="2" customFormat="1" ht="10.199999999999999">
      <c r="A549" s="36"/>
      <c r="B549" s="37"/>
      <c r="C549" s="38"/>
      <c r="D549" s="187" t="s">
        <v>139</v>
      </c>
      <c r="E549" s="38"/>
      <c r="F549" s="188" t="s">
        <v>961</v>
      </c>
      <c r="G549" s="38"/>
      <c r="H549" s="38"/>
      <c r="I549" s="189"/>
      <c r="J549" s="38"/>
      <c r="K549" s="38"/>
      <c r="L549" s="41"/>
      <c r="M549" s="190"/>
      <c r="N549" s="191"/>
      <c r="O549" s="66"/>
      <c r="P549" s="66"/>
      <c r="Q549" s="66"/>
      <c r="R549" s="66"/>
      <c r="S549" s="66"/>
      <c r="T549" s="67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T549" s="19" t="s">
        <v>139</v>
      </c>
      <c r="AU549" s="19" t="s">
        <v>78</v>
      </c>
    </row>
    <row r="550" spans="1:65" s="2" customFormat="1" ht="16.5" customHeight="1">
      <c r="A550" s="36"/>
      <c r="B550" s="37"/>
      <c r="C550" s="175" t="s">
        <v>963</v>
      </c>
      <c r="D550" s="175" t="s">
        <v>132</v>
      </c>
      <c r="E550" s="176" t="s">
        <v>964</v>
      </c>
      <c r="F550" s="177" t="s">
        <v>965</v>
      </c>
      <c r="G550" s="178" t="s">
        <v>727</v>
      </c>
      <c r="H550" s="179">
        <v>3</v>
      </c>
      <c r="I550" s="180"/>
      <c r="J550" s="179">
        <f>ROUND(I550*H550,2)</f>
        <v>0</v>
      </c>
      <c r="K550" s="177" t="s">
        <v>18</v>
      </c>
      <c r="L550" s="41"/>
      <c r="M550" s="181" t="s">
        <v>18</v>
      </c>
      <c r="N550" s="182" t="s">
        <v>39</v>
      </c>
      <c r="O550" s="66"/>
      <c r="P550" s="183">
        <f>O550*H550</f>
        <v>0</v>
      </c>
      <c r="Q550" s="183">
        <v>0</v>
      </c>
      <c r="R550" s="183">
        <f>Q550*H550</f>
        <v>0</v>
      </c>
      <c r="S550" s="183">
        <v>0</v>
      </c>
      <c r="T550" s="184">
        <f>S550*H550</f>
        <v>0</v>
      </c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R550" s="185" t="s">
        <v>253</v>
      </c>
      <c r="AT550" s="185" t="s">
        <v>132</v>
      </c>
      <c r="AU550" s="185" t="s">
        <v>78</v>
      </c>
      <c r="AY550" s="19" t="s">
        <v>129</v>
      </c>
      <c r="BE550" s="186">
        <f>IF(N550="základní",J550,0)</f>
        <v>0</v>
      </c>
      <c r="BF550" s="186">
        <f>IF(N550="snížená",J550,0)</f>
        <v>0</v>
      </c>
      <c r="BG550" s="186">
        <f>IF(N550="zákl. přenesená",J550,0)</f>
        <v>0</v>
      </c>
      <c r="BH550" s="186">
        <f>IF(N550="sníž. přenesená",J550,0)</f>
        <v>0</v>
      </c>
      <c r="BI550" s="186">
        <f>IF(N550="nulová",J550,0)</f>
        <v>0</v>
      </c>
      <c r="BJ550" s="19" t="s">
        <v>76</v>
      </c>
      <c r="BK550" s="186">
        <f>ROUND(I550*H550,2)</f>
        <v>0</v>
      </c>
      <c r="BL550" s="19" t="s">
        <v>253</v>
      </c>
      <c r="BM550" s="185" t="s">
        <v>966</v>
      </c>
    </row>
    <row r="551" spans="1:65" s="2" customFormat="1" ht="10.199999999999999">
      <c r="A551" s="36"/>
      <c r="B551" s="37"/>
      <c r="C551" s="38"/>
      <c r="D551" s="187" t="s">
        <v>139</v>
      </c>
      <c r="E551" s="38"/>
      <c r="F551" s="188" t="s">
        <v>965</v>
      </c>
      <c r="G551" s="38"/>
      <c r="H551" s="38"/>
      <c r="I551" s="189"/>
      <c r="J551" s="38"/>
      <c r="K551" s="38"/>
      <c r="L551" s="41"/>
      <c r="M551" s="190"/>
      <c r="N551" s="191"/>
      <c r="O551" s="66"/>
      <c r="P551" s="66"/>
      <c r="Q551" s="66"/>
      <c r="R551" s="66"/>
      <c r="S551" s="66"/>
      <c r="T551" s="67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T551" s="19" t="s">
        <v>139</v>
      </c>
      <c r="AU551" s="19" t="s">
        <v>78</v>
      </c>
    </row>
    <row r="552" spans="1:65" s="12" customFormat="1" ht="22.8" customHeight="1">
      <c r="B552" s="159"/>
      <c r="C552" s="160"/>
      <c r="D552" s="161" t="s">
        <v>67</v>
      </c>
      <c r="E552" s="173" t="s">
        <v>967</v>
      </c>
      <c r="F552" s="173" t="s">
        <v>968</v>
      </c>
      <c r="G552" s="160"/>
      <c r="H552" s="160"/>
      <c r="I552" s="163"/>
      <c r="J552" s="174">
        <f>BK552</f>
        <v>0</v>
      </c>
      <c r="K552" s="160"/>
      <c r="L552" s="165"/>
      <c r="M552" s="166"/>
      <c r="N552" s="167"/>
      <c r="O552" s="167"/>
      <c r="P552" s="168">
        <f>SUM(P553:P570)</f>
        <v>0</v>
      </c>
      <c r="Q552" s="167"/>
      <c r="R552" s="168">
        <f>SUM(R553:R570)</f>
        <v>0</v>
      </c>
      <c r="S552" s="167"/>
      <c r="T552" s="169">
        <f>SUM(T553:T570)</f>
        <v>0</v>
      </c>
      <c r="AR552" s="170" t="s">
        <v>78</v>
      </c>
      <c r="AT552" s="171" t="s">
        <v>67</v>
      </c>
      <c r="AU552" s="171" t="s">
        <v>76</v>
      </c>
      <c r="AY552" s="170" t="s">
        <v>129</v>
      </c>
      <c r="BK552" s="172">
        <f>SUM(BK553:BK570)</f>
        <v>0</v>
      </c>
    </row>
    <row r="553" spans="1:65" s="2" customFormat="1" ht="16.5" customHeight="1">
      <c r="A553" s="36"/>
      <c r="B553" s="37"/>
      <c r="C553" s="175" t="s">
        <v>969</v>
      </c>
      <c r="D553" s="175" t="s">
        <v>132</v>
      </c>
      <c r="E553" s="176" t="s">
        <v>970</v>
      </c>
      <c r="F553" s="177" t="s">
        <v>971</v>
      </c>
      <c r="G553" s="178" t="s">
        <v>693</v>
      </c>
      <c r="H553" s="179">
        <v>1</v>
      </c>
      <c r="I553" s="180"/>
      <c r="J553" s="179">
        <f>ROUND(I553*H553,2)</f>
        <v>0</v>
      </c>
      <c r="K553" s="177" t="s">
        <v>18</v>
      </c>
      <c r="L553" s="41"/>
      <c r="M553" s="181" t="s">
        <v>18</v>
      </c>
      <c r="N553" s="182" t="s">
        <v>39</v>
      </c>
      <c r="O553" s="66"/>
      <c r="P553" s="183">
        <f>O553*H553</f>
        <v>0</v>
      </c>
      <c r="Q553" s="183">
        <v>0</v>
      </c>
      <c r="R553" s="183">
        <f>Q553*H553</f>
        <v>0</v>
      </c>
      <c r="S553" s="183">
        <v>0</v>
      </c>
      <c r="T553" s="184">
        <f>S553*H553</f>
        <v>0</v>
      </c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R553" s="185" t="s">
        <v>253</v>
      </c>
      <c r="AT553" s="185" t="s">
        <v>132</v>
      </c>
      <c r="AU553" s="185" t="s">
        <v>78</v>
      </c>
      <c r="AY553" s="19" t="s">
        <v>129</v>
      </c>
      <c r="BE553" s="186">
        <f>IF(N553="základní",J553,0)</f>
        <v>0</v>
      </c>
      <c r="BF553" s="186">
        <f>IF(N553="snížená",J553,0)</f>
        <v>0</v>
      </c>
      <c r="BG553" s="186">
        <f>IF(N553="zákl. přenesená",J553,0)</f>
        <v>0</v>
      </c>
      <c r="BH553" s="186">
        <f>IF(N553="sníž. přenesená",J553,0)</f>
        <v>0</v>
      </c>
      <c r="BI553" s="186">
        <f>IF(N553="nulová",J553,0)</f>
        <v>0</v>
      </c>
      <c r="BJ553" s="19" t="s">
        <v>76</v>
      </c>
      <c r="BK553" s="186">
        <f>ROUND(I553*H553,2)</f>
        <v>0</v>
      </c>
      <c r="BL553" s="19" t="s">
        <v>253</v>
      </c>
      <c r="BM553" s="185" t="s">
        <v>972</v>
      </c>
    </row>
    <row r="554" spans="1:65" s="2" customFormat="1" ht="10.199999999999999">
      <c r="A554" s="36"/>
      <c r="B554" s="37"/>
      <c r="C554" s="38"/>
      <c r="D554" s="187" t="s">
        <v>139</v>
      </c>
      <c r="E554" s="38"/>
      <c r="F554" s="188" t="s">
        <v>973</v>
      </c>
      <c r="G554" s="38"/>
      <c r="H554" s="38"/>
      <c r="I554" s="189"/>
      <c r="J554" s="38"/>
      <c r="K554" s="38"/>
      <c r="L554" s="41"/>
      <c r="M554" s="190"/>
      <c r="N554" s="191"/>
      <c r="O554" s="66"/>
      <c r="P554" s="66"/>
      <c r="Q554" s="66"/>
      <c r="R554" s="66"/>
      <c r="S554" s="66"/>
      <c r="T554" s="67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T554" s="19" t="s">
        <v>139</v>
      </c>
      <c r="AU554" s="19" t="s">
        <v>78</v>
      </c>
    </row>
    <row r="555" spans="1:65" s="2" customFormat="1" ht="16.5" customHeight="1">
      <c r="A555" s="36"/>
      <c r="B555" s="37"/>
      <c r="C555" s="175" t="s">
        <v>974</v>
      </c>
      <c r="D555" s="175" t="s">
        <v>132</v>
      </c>
      <c r="E555" s="176" t="s">
        <v>975</v>
      </c>
      <c r="F555" s="177" t="s">
        <v>976</v>
      </c>
      <c r="G555" s="178" t="s">
        <v>693</v>
      </c>
      <c r="H555" s="179">
        <v>1</v>
      </c>
      <c r="I555" s="180"/>
      <c r="J555" s="179">
        <f>ROUND(I555*H555,2)</f>
        <v>0</v>
      </c>
      <c r="K555" s="177" t="s">
        <v>18</v>
      </c>
      <c r="L555" s="41"/>
      <c r="M555" s="181" t="s">
        <v>18</v>
      </c>
      <c r="N555" s="182" t="s">
        <v>39</v>
      </c>
      <c r="O555" s="66"/>
      <c r="P555" s="183">
        <f>O555*H555</f>
        <v>0</v>
      </c>
      <c r="Q555" s="183">
        <v>0</v>
      </c>
      <c r="R555" s="183">
        <f>Q555*H555</f>
        <v>0</v>
      </c>
      <c r="S555" s="183">
        <v>0</v>
      </c>
      <c r="T555" s="184">
        <f>S555*H555</f>
        <v>0</v>
      </c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R555" s="185" t="s">
        <v>253</v>
      </c>
      <c r="AT555" s="185" t="s">
        <v>132</v>
      </c>
      <c r="AU555" s="185" t="s">
        <v>78</v>
      </c>
      <c r="AY555" s="19" t="s">
        <v>129</v>
      </c>
      <c r="BE555" s="186">
        <f>IF(N555="základní",J555,0)</f>
        <v>0</v>
      </c>
      <c r="BF555" s="186">
        <f>IF(N555="snížená",J555,0)</f>
        <v>0</v>
      </c>
      <c r="BG555" s="186">
        <f>IF(N555="zákl. přenesená",J555,0)</f>
        <v>0</v>
      </c>
      <c r="BH555" s="186">
        <f>IF(N555="sníž. přenesená",J555,0)</f>
        <v>0</v>
      </c>
      <c r="BI555" s="186">
        <f>IF(N555="nulová",J555,0)</f>
        <v>0</v>
      </c>
      <c r="BJ555" s="19" t="s">
        <v>76</v>
      </c>
      <c r="BK555" s="186">
        <f>ROUND(I555*H555,2)</f>
        <v>0</v>
      </c>
      <c r="BL555" s="19" t="s">
        <v>253</v>
      </c>
      <c r="BM555" s="185" t="s">
        <v>977</v>
      </c>
    </row>
    <row r="556" spans="1:65" s="2" customFormat="1" ht="10.199999999999999">
      <c r="A556" s="36"/>
      <c r="B556" s="37"/>
      <c r="C556" s="38"/>
      <c r="D556" s="187" t="s">
        <v>139</v>
      </c>
      <c r="E556" s="38"/>
      <c r="F556" s="188" t="s">
        <v>976</v>
      </c>
      <c r="G556" s="38"/>
      <c r="H556" s="38"/>
      <c r="I556" s="189"/>
      <c r="J556" s="38"/>
      <c r="K556" s="38"/>
      <c r="L556" s="41"/>
      <c r="M556" s="190"/>
      <c r="N556" s="191"/>
      <c r="O556" s="66"/>
      <c r="P556" s="66"/>
      <c r="Q556" s="66"/>
      <c r="R556" s="66"/>
      <c r="S556" s="66"/>
      <c r="T556" s="67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T556" s="19" t="s">
        <v>139</v>
      </c>
      <c r="AU556" s="19" t="s">
        <v>78</v>
      </c>
    </row>
    <row r="557" spans="1:65" s="2" customFormat="1" ht="16.5" customHeight="1">
      <c r="A557" s="36"/>
      <c r="B557" s="37"/>
      <c r="C557" s="175" t="s">
        <v>978</v>
      </c>
      <c r="D557" s="175" t="s">
        <v>132</v>
      </c>
      <c r="E557" s="176" t="s">
        <v>979</v>
      </c>
      <c r="F557" s="177" t="s">
        <v>980</v>
      </c>
      <c r="G557" s="178" t="s">
        <v>693</v>
      </c>
      <c r="H557" s="179">
        <v>1</v>
      </c>
      <c r="I557" s="180"/>
      <c r="J557" s="179">
        <f>ROUND(I557*H557,2)</f>
        <v>0</v>
      </c>
      <c r="K557" s="177" t="s">
        <v>18</v>
      </c>
      <c r="L557" s="41"/>
      <c r="M557" s="181" t="s">
        <v>18</v>
      </c>
      <c r="N557" s="182" t="s">
        <v>39</v>
      </c>
      <c r="O557" s="66"/>
      <c r="P557" s="183">
        <f>O557*H557</f>
        <v>0</v>
      </c>
      <c r="Q557" s="183">
        <v>0</v>
      </c>
      <c r="R557" s="183">
        <f>Q557*H557</f>
        <v>0</v>
      </c>
      <c r="S557" s="183">
        <v>0</v>
      </c>
      <c r="T557" s="184">
        <f>S557*H557</f>
        <v>0</v>
      </c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R557" s="185" t="s">
        <v>253</v>
      </c>
      <c r="AT557" s="185" t="s">
        <v>132</v>
      </c>
      <c r="AU557" s="185" t="s">
        <v>78</v>
      </c>
      <c r="AY557" s="19" t="s">
        <v>129</v>
      </c>
      <c r="BE557" s="186">
        <f>IF(N557="základní",J557,0)</f>
        <v>0</v>
      </c>
      <c r="BF557" s="186">
        <f>IF(N557="snížená",J557,0)</f>
        <v>0</v>
      </c>
      <c r="BG557" s="186">
        <f>IF(N557="zákl. přenesená",J557,0)</f>
        <v>0</v>
      </c>
      <c r="BH557" s="186">
        <f>IF(N557="sníž. přenesená",J557,0)</f>
        <v>0</v>
      </c>
      <c r="BI557" s="186">
        <f>IF(N557="nulová",J557,0)</f>
        <v>0</v>
      </c>
      <c r="BJ557" s="19" t="s">
        <v>76</v>
      </c>
      <c r="BK557" s="186">
        <f>ROUND(I557*H557,2)</f>
        <v>0</v>
      </c>
      <c r="BL557" s="19" t="s">
        <v>253</v>
      </c>
      <c r="BM557" s="185" t="s">
        <v>981</v>
      </c>
    </row>
    <row r="558" spans="1:65" s="2" customFormat="1" ht="10.199999999999999">
      <c r="A558" s="36"/>
      <c r="B558" s="37"/>
      <c r="C558" s="38"/>
      <c r="D558" s="187" t="s">
        <v>139</v>
      </c>
      <c r="E558" s="38"/>
      <c r="F558" s="188" t="s">
        <v>982</v>
      </c>
      <c r="G558" s="38"/>
      <c r="H558" s="38"/>
      <c r="I558" s="189"/>
      <c r="J558" s="38"/>
      <c r="K558" s="38"/>
      <c r="L558" s="41"/>
      <c r="M558" s="190"/>
      <c r="N558" s="191"/>
      <c r="O558" s="66"/>
      <c r="P558" s="66"/>
      <c r="Q558" s="66"/>
      <c r="R558" s="66"/>
      <c r="S558" s="66"/>
      <c r="T558" s="67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T558" s="19" t="s">
        <v>139</v>
      </c>
      <c r="AU558" s="19" t="s">
        <v>78</v>
      </c>
    </row>
    <row r="559" spans="1:65" s="2" customFormat="1" ht="16.5" customHeight="1">
      <c r="A559" s="36"/>
      <c r="B559" s="37"/>
      <c r="C559" s="175" t="s">
        <v>983</v>
      </c>
      <c r="D559" s="175" t="s">
        <v>132</v>
      </c>
      <c r="E559" s="176" t="s">
        <v>984</v>
      </c>
      <c r="F559" s="177" t="s">
        <v>985</v>
      </c>
      <c r="G559" s="178" t="s">
        <v>693</v>
      </c>
      <c r="H559" s="179">
        <v>1</v>
      </c>
      <c r="I559" s="180"/>
      <c r="J559" s="179">
        <f>ROUND(I559*H559,2)</f>
        <v>0</v>
      </c>
      <c r="K559" s="177" t="s">
        <v>18</v>
      </c>
      <c r="L559" s="41"/>
      <c r="M559" s="181" t="s">
        <v>18</v>
      </c>
      <c r="N559" s="182" t="s">
        <v>39</v>
      </c>
      <c r="O559" s="66"/>
      <c r="P559" s="183">
        <f>O559*H559</f>
        <v>0</v>
      </c>
      <c r="Q559" s="183">
        <v>0</v>
      </c>
      <c r="R559" s="183">
        <f>Q559*H559</f>
        <v>0</v>
      </c>
      <c r="S559" s="183">
        <v>0</v>
      </c>
      <c r="T559" s="184">
        <f>S559*H559</f>
        <v>0</v>
      </c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R559" s="185" t="s">
        <v>253</v>
      </c>
      <c r="AT559" s="185" t="s">
        <v>132</v>
      </c>
      <c r="AU559" s="185" t="s">
        <v>78</v>
      </c>
      <c r="AY559" s="19" t="s">
        <v>129</v>
      </c>
      <c r="BE559" s="186">
        <f>IF(N559="základní",J559,0)</f>
        <v>0</v>
      </c>
      <c r="BF559" s="186">
        <f>IF(N559="snížená",J559,0)</f>
        <v>0</v>
      </c>
      <c r="BG559" s="186">
        <f>IF(N559="zákl. přenesená",J559,0)</f>
        <v>0</v>
      </c>
      <c r="BH559" s="186">
        <f>IF(N559="sníž. přenesená",J559,0)</f>
        <v>0</v>
      </c>
      <c r="BI559" s="186">
        <f>IF(N559="nulová",J559,0)</f>
        <v>0</v>
      </c>
      <c r="BJ559" s="19" t="s">
        <v>76</v>
      </c>
      <c r="BK559" s="186">
        <f>ROUND(I559*H559,2)</f>
        <v>0</v>
      </c>
      <c r="BL559" s="19" t="s">
        <v>253</v>
      </c>
      <c r="BM559" s="185" t="s">
        <v>986</v>
      </c>
    </row>
    <row r="560" spans="1:65" s="2" customFormat="1" ht="10.199999999999999">
      <c r="A560" s="36"/>
      <c r="B560" s="37"/>
      <c r="C560" s="38"/>
      <c r="D560" s="187" t="s">
        <v>139</v>
      </c>
      <c r="E560" s="38"/>
      <c r="F560" s="188" t="s">
        <v>985</v>
      </c>
      <c r="G560" s="38"/>
      <c r="H560" s="38"/>
      <c r="I560" s="189"/>
      <c r="J560" s="38"/>
      <c r="K560" s="38"/>
      <c r="L560" s="41"/>
      <c r="M560" s="190"/>
      <c r="N560" s="191"/>
      <c r="O560" s="66"/>
      <c r="P560" s="66"/>
      <c r="Q560" s="66"/>
      <c r="R560" s="66"/>
      <c r="S560" s="66"/>
      <c r="T560" s="67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T560" s="19" t="s">
        <v>139</v>
      </c>
      <c r="AU560" s="19" t="s">
        <v>78</v>
      </c>
    </row>
    <row r="561" spans="1:65" s="2" customFormat="1" ht="16.5" customHeight="1">
      <c r="A561" s="36"/>
      <c r="B561" s="37"/>
      <c r="C561" s="175" t="s">
        <v>987</v>
      </c>
      <c r="D561" s="175" t="s">
        <v>132</v>
      </c>
      <c r="E561" s="176" t="s">
        <v>988</v>
      </c>
      <c r="F561" s="177" t="s">
        <v>989</v>
      </c>
      <c r="G561" s="178" t="s">
        <v>693</v>
      </c>
      <c r="H561" s="179">
        <v>8</v>
      </c>
      <c r="I561" s="180"/>
      <c r="J561" s="179">
        <f>ROUND(I561*H561,2)</f>
        <v>0</v>
      </c>
      <c r="K561" s="177" t="s">
        <v>18</v>
      </c>
      <c r="L561" s="41"/>
      <c r="M561" s="181" t="s">
        <v>18</v>
      </c>
      <c r="N561" s="182" t="s">
        <v>39</v>
      </c>
      <c r="O561" s="66"/>
      <c r="P561" s="183">
        <f>O561*H561</f>
        <v>0</v>
      </c>
      <c r="Q561" s="183">
        <v>0</v>
      </c>
      <c r="R561" s="183">
        <f>Q561*H561</f>
        <v>0</v>
      </c>
      <c r="S561" s="183">
        <v>0</v>
      </c>
      <c r="T561" s="184">
        <f>S561*H561</f>
        <v>0</v>
      </c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R561" s="185" t="s">
        <v>253</v>
      </c>
      <c r="AT561" s="185" t="s">
        <v>132</v>
      </c>
      <c r="AU561" s="185" t="s">
        <v>78</v>
      </c>
      <c r="AY561" s="19" t="s">
        <v>129</v>
      </c>
      <c r="BE561" s="186">
        <f>IF(N561="základní",J561,0)</f>
        <v>0</v>
      </c>
      <c r="BF561" s="186">
        <f>IF(N561="snížená",J561,0)</f>
        <v>0</v>
      </c>
      <c r="BG561" s="186">
        <f>IF(N561="zákl. přenesená",J561,0)</f>
        <v>0</v>
      </c>
      <c r="BH561" s="186">
        <f>IF(N561="sníž. přenesená",J561,0)</f>
        <v>0</v>
      </c>
      <c r="BI561" s="186">
        <f>IF(N561="nulová",J561,0)</f>
        <v>0</v>
      </c>
      <c r="BJ561" s="19" t="s">
        <v>76</v>
      </c>
      <c r="BK561" s="186">
        <f>ROUND(I561*H561,2)</f>
        <v>0</v>
      </c>
      <c r="BL561" s="19" t="s">
        <v>253</v>
      </c>
      <c r="BM561" s="185" t="s">
        <v>990</v>
      </c>
    </row>
    <row r="562" spans="1:65" s="2" customFormat="1" ht="10.199999999999999">
      <c r="A562" s="36"/>
      <c r="B562" s="37"/>
      <c r="C562" s="38"/>
      <c r="D562" s="187" t="s">
        <v>139</v>
      </c>
      <c r="E562" s="38"/>
      <c r="F562" s="188" t="s">
        <v>989</v>
      </c>
      <c r="G562" s="38"/>
      <c r="H562" s="38"/>
      <c r="I562" s="189"/>
      <c r="J562" s="38"/>
      <c r="K562" s="38"/>
      <c r="L562" s="41"/>
      <c r="M562" s="190"/>
      <c r="N562" s="191"/>
      <c r="O562" s="66"/>
      <c r="P562" s="66"/>
      <c r="Q562" s="66"/>
      <c r="R562" s="66"/>
      <c r="S562" s="66"/>
      <c r="T562" s="67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T562" s="19" t="s">
        <v>139</v>
      </c>
      <c r="AU562" s="19" t="s">
        <v>78</v>
      </c>
    </row>
    <row r="563" spans="1:65" s="2" customFormat="1" ht="16.5" customHeight="1">
      <c r="A563" s="36"/>
      <c r="B563" s="37"/>
      <c r="C563" s="175" t="s">
        <v>991</v>
      </c>
      <c r="D563" s="175" t="s">
        <v>132</v>
      </c>
      <c r="E563" s="176" t="s">
        <v>992</v>
      </c>
      <c r="F563" s="177" t="s">
        <v>993</v>
      </c>
      <c r="G563" s="178" t="s">
        <v>693</v>
      </c>
      <c r="H563" s="179">
        <v>2</v>
      </c>
      <c r="I563" s="180"/>
      <c r="J563" s="179">
        <f>ROUND(I563*H563,2)</f>
        <v>0</v>
      </c>
      <c r="K563" s="177" t="s">
        <v>18</v>
      </c>
      <c r="L563" s="41"/>
      <c r="M563" s="181" t="s">
        <v>18</v>
      </c>
      <c r="N563" s="182" t="s">
        <v>39</v>
      </c>
      <c r="O563" s="66"/>
      <c r="P563" s="183">
        <f>O563*H563</f>
        <v>0</v>
      </c>
      <c r="Q563" s="183">
        <v>0</v>
      </c>
      <c r="R563" s="183">
        <f>Q563*H563</f>
        <v>0</v>
      </c>
      <c r="S563" s="183">
        <v>0</v>
      </c>
      <c r="T563" s="184">
        <f>S563*H563</f>
        <v>0</v>
      </c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R563" s="185" t="s">
        <v>253</v>
      </c>
      <c r="AT563" s="185" t="s">
        <v>132</v>
      </c>
      <c r="AU563" s="185" t="s">
        <v>78</v>
      </c>
      <c r="AY563" s="19" t="s">
        <v>129</v>
      </c>
      <c r="BE563" s="186">
        <f>IF(N563="základní",J563,0)</f>
        <v>0</v>
      </c>
      <c r="BF563" s="186">
        <f>IF(N563="snížená",J563,0)</f>
        <v>0</v>
      </c>
      <c r="BG563" s="186">
        <f>IF(N563="zákl. přenesená",J563,0)</f>
        <v>0</v>
      </c>
      <c r="BH563" s="186">
        <f>IF(N563="sníž. přenesená",J563,0)</f>
        <v>0</v>
      </c>
      <c r="BI563" s="186">
        <f>IF(N563="nulová",J563,0)</f>
        <v>0</v>
      </c>
      <c r="BJ563" s="19" t="s">
        <v>76</v>
      </c>
      <c r="BK563" s="186">
        <f>ROUND(I563*H563,2)</f>
        <v>0</v>
      </c>
      <c r="BL563" s="19" t="s">
        <v>253</v>
      </c>
      <c r="BM563" s="185" t="s">
        <v>994</v>
      </c>
    </row>
    <row r="564" spans="1:65" s="2" customFormat="1" ht="10.199999999999999">
      <c r="A564" s="36"/>
      <c r="B564" s="37"/>
      <c r="C564" s="38"/>
      <c r="D564" s="187" t="s">
        <v>139</v>
      </c>
      <c r="E564" s="38"/>
      <c r="F564" s="188" t="s">
        <v>995</v>
      </c>
      <c r="G564" s="38"/>
      <c r="H564" s="38"/>
      <c r="I564" s="189"/>
      <c r="J564" s="38"/>
      <c r="K564" s="38"/>
      <c r="L564" s="41"/>
      <c r="M564" s="190"/>
      <c r="N564" s="191"/>
      <c r="O564" s="66"/>
      <c r="P564" s="66"/>
      <c r="Q564" s="66"/>
      <c r="R564" s="66"/>
      <c r="S564" s="66"/>
      <c r="T564" s="67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T564" s="19" t="s">
        <v>139</v>
      </c>
      <c r="AU564" s="19" t="s">
        <v>78</v>
      </c>
    </row>
    <row r="565" spans="1:65" s="2" customFormat="1" ht="16.5" customHeight="1">
      <c r="A565" s="36"/>
      <c r="B565" s="37"/>
      <c r="C565" s="175" t="s">
        <v>996</v>
      </c>
      <c r="D565" s="175" t="s">
        <v>132</v>
      </c>
      <c r="E565" s="176" t="s">
        <v>997</v>
      </c>
      <c r="F565" s="177" t="s">
        <v>998</v>
      </c>
      <c r="G565" s="178" t="s">
        <v>999</v>
      </c>
      <c r="H565" s="179">
        <v>8</v>
      </c>
      <c r="I565" s="180"/>
      <c r="J565" s="179">
        <f>ROUND(I565*H565,2)</f>
        <v>0</v>
      </c>
      <c r="K565" s="177" t="s">
        <v>18</v>
      </c>
      <c r="L565" s="41"/>
      <c r="M565" s="181" t="s">
        <v>18</v>
      </c>
      <c r="N565" s="182" t="s">
        <v>39</v>
      </c>
      <c r="O565" s="66"/>
      <c r="P565" s="183">
        <f>O565*H565</f>
        <v>0</v>
      </c>
      <c r="Q565" s="183">
        <v>0</v>
      </c>
      <c r="R565" s="183">
        <f>Q565*H565</f>
        <v>0</v>
      </c>
      <c r="S565" s="183">
        <v>0</v>
      </c>
      <c r="T565" s="184">
        <f>S565*H565</f>
        <v>0</v>
      </c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R565" s="185" t="s">
        <v>253</v>
      </c>
      <c r="AT565" s="185" t="s">
        <v>132</v>
      </c>
      <c r="AU565" s="185" t="s">
        <v>78</v>
      </c>
      <c r="AY565" s="19" t="s">
        <v>129</v>
      </c>
      <c r="BE565" s="186">
        <f>IF(N565="základní",J565,0)</f>
        <v>0</v>
      </c>
      <c r="BF565" s="186">
        <f>IF(N565="snížená",J565,0)</f>
        <v>0</v>
      </c>
      <c r="BG565" s="186">
        <f>IF(N565="zákl. přenesená",J565,0)</f>
        <v>0</v>
      </c>
      <c r="BH565" s="186">
        <f>IF(N565="sníž. přenesená",J565,0)</f>
        <v>0</v>
      </c>
      <c r="BI565" s="186">
        <f>IF(N565="nulová",J565,0)</f>
        <v>0</v>
      </c>
      <c r="BJ565" s="19" t="s">
        <v>76</v>
      </c>
      <c r="BK565" s="186">
        <f>ROUND(I565*H565,2)</f>
        <v>0</v>
      </c>
      <c r="BL565" s="19" t="s">
        <v>253</v>
      </c>
      <c r="BM565" s="185" t="s">
        <v>1000</v>
      </c>
    </row>
    <row r="566" spans="1:65" s="2" customFormat="1" ht="10.199999999999999">
      <c r="A566" s="36"/>
      <c r="B566" s="37"/>
      <c r="C566" s="38"/>
      <c r="D566" s="187" t="s">
        <v>139</v>
      </c>
      <c r="E566" s="38"/>
      <c r="F566" s="188" t="s">
        <v>998</v>
      </c>
      <c r="G566" s="38"/>
      <c r="H566" s="38"/>
      <c r="I566" s="189"/>
      <c r="J566" s="38"/>
      <c r="K566" s="38"/>
      <c r="L566" s="41"/>
      <c r="M566" s="190"/>
      <c r="N566" s="191"/>
      <c r="O566" s="66"/>
      <c r="P566" s="66"/>
      <c r="Q566" s="66"/>
      <c r="R566" s="66"/>
      <c r="S566" s="66"/>
      <c r="T566" s="67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T566" s="19" t="s">
        <v>139</v>
      </c>
      <c r="AU566" s="19" t="s">
        <v>78</v>
      </c>
    </row>
    <row r="567" spans="1:65" s="2" customFormat="1" ht="16.5" customHeight="1">
      <c r="A567" s="36"/>
      <c r="B567" s="37"/>
      <c r="C567" s="175" t="s">
        <v>1001</v>
      </c>
      <c r="D567" s="175" t="s">
        <v>132</v>
      </c>
      <c r="E567" s="176" t="s">
        <v>1002</v>
      </c>
      <c r="F567" s="177" t="s">
        <v>1003</v>
      </c>
      <c r="G567" s="178" t="s">
        <v>999</v>
      </c>
      <c r="H567" s="179">
        <v>5</v>
      </c>
      <c r="I567" s="180"/>
      <c r="J567" s="179">
        <f>ROUND(I567*H567,2)</f>
        <v>0</v>
      </c>
      <c r="K567" s="177" t="s">
        <v>18</v>
      </c>
      <c r="L567" s="41"/>
      <c r="M567" s="181" t="s">
        <v>18</v>
      </c>
      <c r="N567" s="182" t="s">
        <v>39</v>
      </c>
      <c r="O567" s="66"/>
      <c r="P567" s="183">
        <f>O567*H567</f>
        <v>0</v>
      </c>
      <c r="Q567" s="183">
        <v>0</v>
      </c>
      <c r="R567" s="183">
        <f>Q567*H567</f>
        <v>0</v>
      </c>
      <c r="S567" s="183">
        <v>0</v>
      </c>
      <c r="T567" s="184">
        <f>S567*H567</f>
        <v>0</v>
      </c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R567" s="185" t="s">
        <v>253</v>
      </c>
      <c r="AT567" s="185" t="s">
        <v>132</v>
      </c>
      <c r="AU567" s="185" t="s">
        <v>78</v>
      </c>
      <c r="AY567" s="19" t="s">
        <v>129</v>
      </c>
      <c r="BE567" s="186">
        <f>IF(N567="základní",J567,0)</f>
        <v>0</v>
      </c>
      <c r="BF567" s="186">
        <f>IF(N567="snížená",J567,0)</f>
        <v>0</v>
      </c>
      <c r="BG567" s="186">
        <f>IF(N567="zákl. přenesená",J567,0)</f>
        <v>0</v>
      </c>
      <c r="BH567" s="186">
        <f>IF(N567="sníž. přenesená",J567,0)</f>
        <v>0</v>
      </c>
      <c r="BI567" s="186">
        <f>IF(N567="nulová",J567,0)</f>
        <v>0</v>
      </c>
      <c r="BJ567" s="19" t="s">
        <v>76</v>
      </c>
      <c r="BK567" s="186">
        <f>ROUND(I567*H567,2)</f>
        <v>0</v>
      </c>
      <c r="BL567" s="19" t="s">
        <v>253</v>
      </c>
      <c r="BM567" s="185" t="s">
        <v>1004</v>
      </c>
    </row>
    <row r="568" spans="1:65" s="2" customFormat="1" ht="10.199999999999999">
      <c r="A568" s="36"/>
      <c r="B568" s="37"/>
      <c r="C568" s="38"/>
      <c r="D568" s="187" t="s">
        <v>139</v>
      </c>
      <c r="E568" s="38"/>
      <c r="F568" s="188" t="s">
        <v>1003</v>
      </c>
      <c r="G568" s="38"/>
      <c r="H568" s="38"/>
      <c r="I568" s="189"/>
      <c r="J568" s="38"/>
      <c r="K568" s="38"/>
      <c r="L568" s="41"/>
      <c r="M568" s="190"/>
      <c r="N568" s="191"/>
      <c r="O568" s="66"/>
      <c r="P568" s="66"/>
      <c r="Q568" s="66"/>
      <c r="R568" s="66"/>
      <c r="S568" s="66"/>
      <c r="T568" s="67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T568" s="19" t="s">
        <v>139</v>
      </c>
      <c r="AU568" s="19" t="s">
        <v>78</v>
      </c>
    </row>
    <row r="569" spans="1:65" s="2" customFormat="1" ht="16.5" customHeight="1">
      <c r="A569" s="36"/>
      <c r="B569" s="37"/>
      <c r="C569" s="175" t="s">
        <v>1005</v>
      </c>
      <c r="D569" s="175" t="s">
        <v>132</v>
      </c>
      <c r="E569" s="176" t="s">
        <v>1006</v>
      </c>
      <c r="F569" s="177" t="s">
        <v>1007</v>
      </c>
      <c r="G569" s="178" t="s">
        <v>999</v>
      </c>
      <c r="H569" s="179">
        <v>5</v>
      </c>
      <c r="I569" s="180"/>
      <c r="J569" s="179">
        <f>ROUND(I569*H569,2)</f>
        <v>0</v>
      </c>
      <c r="K569" s="177" t="s">
        <v>18</v>
      </c>
      <c r="L569" s="41"/>
      <c r="M569" s="181" t="s">
        <v>18</v>
      </c>
      <c r="N569" s="182" t="s">
        <v>39</v>
      </c>
      <c r="O569" s="66"/>
      <c r="P569" s="183">
        <f>O569*H569</f>
        <v>0</v>
      </c>
      <c r="Q569" s="183">
        <v>0</v>
      </c>
      <c r="R569" s="183">
        <f>Q569*H569</f>
        <v>0</v>
      </c>
      <c r="S569" s="183">
        <v>0</v>
      </c>
      <c r="T569" s="184">
        <f>S569*H569</f>
        <v>0</v>
      </c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R569" s="185" t="s">
        <v>253</v>
      </c>
      <c r="AT569" s="185" t="s">
        <v>132</v>
      </c>
      <c r="AU569" s="185" t="s">
        <v>78</v>
      </c>
      <c r="AY569" s="19" t="s">
        <v>129</v>
      </c>
      <c r="BE569" s="186">
        <f>IF(N569="základní",J569,0)</f>
        <v>0</v>
      </c>
      <c r="BF569" s="186">
        <f>IF(N569="snížená",J569,0)</f>
        <v>0</v>
      </c>
      <c r="BG569" s="186">
        <f>IF(N569="zákl. přenesená",J569,0)</f>
        <v>0</v>
      </c>
      <c r="BH569" s="186">
        <f>IF(N569="sníž. přenesená",J569,0)</f>
        <v>0</v>
      </c>
      <c r="BI569" s="186">
        <f>IF(N569="nulová",J569,0)</f>
        <v>0</v>
      </c>
      <c r="BJ569" s="19" t="s">
        <v>76</v>
      </c>
      <c r="BK569" s="186">
        <f>ROUND(I569*H569,2)</f>
        <v>0</v>
      </c>
      <c r="BL569" s="19" t="s">
        <v>253</v>
      </c>
      <c r="BM569" s="185" t="s">
        <v>1008</v>
      </c>
    </row>
    <row r="570" spans="1:65" s="2" customFormat="1" ht="10.199999999999999">
      <c r="A570" s="36"/>
      <c r="B570" s="37"/>
      <c r="C570" s="38"/>
      <c r="D570" s="187" t="s">
        <v>139</v>
      </c>
      <c r="E570" s="38"/>
      <c r="F570" s="188" t="s">
        <v>1007</v>
      </c>
      <c r="G570" s="38"/>
      <c r="H570" s="38"/>
      <c r="I570" s="189"/>
      <c r="J570" s="38"/>
      <c r="K570" s="38"/>
      <c r="L570" s="41"/>
      <c r="M570" s="190"/>
      <c r="N570" s="191"/>
      <c r="O570" s="66"/>
      <c r="P570" s="66"/>
      <c r="Q570" s="66"/>
      <c r="R570" s="66"/>
      <c r="S570" s="66"/>
      <c r="T570" s="67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T570" s="19" t="s">
        <v>139</v>
      </c>
      <c r="AU570" s="19" t="s">
        <v>78</v>
      </c>
    </row>
    <row r="571" spans="1:65" s="12" customFormat="1" ht="22.8" customHeight="1">
      <c r="B571" s="159"/>
      <c r="C571" s="160"/>
      <c r="D571" s="161" t="s">
        <v>67</v>
      </c>
      <c r="E571" s="173" t="s">
        <v>1009</v>
      </c>
      <c r="F571" s="173" t="s">
        <v>1010</v>
      </c>
      <c r="G571" s="160"/>
      <c r="H571" s="160"/>
      <c r="I571" s="163"/>
      <c r="J571" s="174">
        <f>BK571</f>
        <v>0</v>
      </c>
      <c r="K571" s="160"/>
      <c r="L571" s="165"/>
      <c r="M571" s="166"/>
      <c r="N571" s="167"/>
      <c r="O571" s="167"/>
      <c r="P571" s="168">
        <f>SUM(P572:P589)</f>
        <v>0</v>
      </c>
      <c r="Q571" s="167"/>
      <c r="R571" s="168">
        <f>SUM(R572:R589)</f>
        <v>0.25255100000000003</v>
      </c>
      <c r="S571" s="167"/>
      <c r="T571" s="169">
        <f>SUM(T572:T589)</f>
        <v>0</v>
      </c>
      <c r="AR571" s="170" t="s">
        <v>78</v>
      </c>
      <c r="AT571" s="171" t="s">
        <v>67</v>
      </c>
      <c r="AU571" s="171" t="s">
        <v>76</v>
      </c>
      <c r="AY571" s="170" t="s">
        <v>129</v>
      </c>
      <c r="BK571" s="172">
        <f>SUM(BK572:BK589)</f>
        <v>0</v>
      </c>
    </row>
    <row r="572" spans="1:65" s="2" customFormat="1" ht="21.75" customHeight="1">
      <c r="A572" s="36"/>
      <c r="B572" s="37"/>
      <c r="C572" s="175" t="s">
        <v>1011</v>
      </c>
      <c r="D572" s="175" t="s">
        <v>132</v>
      </c>
      <c r="E572" s="176" t="s">
        <v>1012</v>
      </c>
      <c r="F572" s="177" t="s">
        <v>1013</v>
      </c>
      <c r="G572" s="178" t="s">
        <v>161</v>
      </c>
      <c r="H572" s="179">
        <v>21.34</v>
      </c>
      <c r="I572" s="180"/>
      <c r="J572" s="179">
        <f>ROUND(I572*H572,2)</f>
        <v>0</v>
      </c>
      <c r="K572" s="177" t="s">
        <v>136</v>
      </c>
      <c r="L572" s="41"/>
      <c r="M572" s="181" t="s">
        <v>18</v>
      </c>
      <c r="N572" s="182" t="s">
        <v>39</v>
      </c>
      <c r="O572" s="66"/>
      <c r="P572" s="183">
        <f>O572*H572</f>
        <v>0</v>
      </c>
      <c r="Q572" s="183">
        <v>1.25E-3</v>
      </c>
      <c r="R572" s="183">
        <f>Q572*H572</f>
        <v>2.6675000000000001E-2</v>
      </c>
      <c r="S572" s="183">
        <v>0</v>
      </c>
      <c r="T572" s="184">
        <f>S572*H572</f>
        <v>0</v>
      </c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R572" s="185" t="s">
        <v>253</v>
      </c>
      <c r="AT572" s="185" t="s">
        <v>132</v>
      </c>
      <c r="AU572" s="185" t="s">
        <v>78</v>
      </c>
      <c r="AY572" s="19" t="s">
        <v>129</v>
      </c>
      <c r="BE572" s="186">
        <f>IF(N572="základní",J572,0)</f>
        <v>0</v>
      </c>
      <c r="BF572" s="186">
        <f>IF(N572="snížená",J572,0)</f>
        <v>0</v>
      </c>
      <c r="BG572" s="186">
        <f>IF(N572="zákl. přenesená",J572,0)</f>
        <v>0</v>
      </c>
      <c r="BH572" s="186">
        <f>IF(N572="sníž. přenesená",J572,0)</f>
        <v>0</v>
      </c>
      <c r="BI572" s="186">
        <f>IF(N572="nulová",J572,0)</f>
        <v>0</v>
      </c>
      <c r="BJ572" s="19" t="s">
        <v>76</v>
      </c>
      <c r="BK572" s="186">
        <f>ROUND(I572*H572,2)</f>
        <v>0</v>
      </c>
      <c r="BL572" s="19" t="s">
        <v>253</v>
      </c>
      <c r="BM572" s="185" t="s">
        <v>1014</v>
      </c>
    </row>
    <row r="573" spans="1:65" s="2" customFormat="1" ht="19.2">
      <c r="A573" s="36"/>
      <c r="B573" s="37"/>
      <c r="C573" s="38"/>
      <c r="D573" s="187" t="s">
        <v>139</v>
      </c>
      <c r="E573" s="38"/>
      <c r="F573" s="188" t="s">
        <v>1015</v>
      </c>
      <c r="G573" s="38"/>
      <c r="H573" s="38"/>
      <c r="I573" s="189"/>
      <c r="J573" s="38"/>
      <c r="K573" s="38"/>
      <c r="L573" s="41"/>
      <c r="M573" s="190"/>
      <c r="N573" s="191"/>
      <c r="O573" s="66"/>
      <c r="P573" s="66"/>
      <c r="Q573" s="66"/>
      <c r="R573" s="66"/>
      <c r="S573" s="66"/>
      <c r="T573" s="67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T573" s="19" t="s">
        <v>139</v>
      </c>
      <c r="AU573" s="19" t="s">
        <v>78</v>
      </c>
    </row>
    <row r="574" spans="1:65" s="2" customFormat="1" ht="10.199999999999999">
      <c r="A574" s="36"/>
      <c r="B574" s="37"/>
      <c r="C574" s="38"/>
      <c r="D574" s="192" t="s">
        <v>141</v>
      </c>
      <c r="E574" s="38"/>
      <c r="F574" s="193" t="s">
        <v>1016</v>
      </c>
      <c r="G574" s="38"/>
      <c r="H574" s="38"/>
      <c r="I574" s="189"/>
      <c r="J574" s="38"/>
      <c r="K574" s="38"/>
      <c r="L574" s="41"/>
      <c r="M574" s="190"/>
      <c r="N574" s="191"/>
      <c r="O574" s="66"/>
      <c r="P574" s="66"/>
      <c r="Q574" s="66"/>
      <c r="R574" s="66"/>
      <c r="S574" s="66"/>
      <c r="T574" s="67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T574" s="19" t="s">
        <v>141</v>
      </c>
      <c r="AU574" s="19" t="s">
        <v>78</v>
      </c>
    </row>
    <row r="575" spans="1:65" s="13" customFormat="1" ht="10.199999999999999">
      <c r="B575" s="194"/>
      <c r="C575" s="195"/>
      <c r="D575" s="187" t="s">
        <v>143</v>
      </c>
      <c r="E575" s="196" t="s">
        <v>18</v>
      </c>
      <c r="F575" s="197" t="s">
        <v>319</v>
      </c>
      <c r="G575" s="195"/>
      <c r="H575" s="198">
        <v>21.34</v>
      </c>
      <c r="I575" s="199"/>
      <c r="J575" s="195"/>
      <c r="K575" s="195"/>
      <c r="L575" s="200"/>
      <c r="M575" s="201"/>
      <c r="N575" s="202"/>
      <c r="O575" s="202"/>
      <c r="P575" s="202"/>
      <c r="Q575" s="202"/>
      <c r="R575" s="202"/>
      <c r="S575" s="202"/>
      <c r="T575" s="203"/>
      <c r="AT575" s="204" t="s">
        <v>143</v>
      </c>
      <c r="AU575" s="204" t="s">
        <v>78</v>
      </c>
      <c r="AV575" s="13" t="s">
        <v>78</v>
      </c>
      <c r="AW575" s="13" t="s">
        <v>30</v>
      </c>
      <c r="AX575" s="13" t="s">
        <v>76</v>
      </c>
      <c r="AY575" s="204" t="s">
        <v>129</v>
      </c>
    </row>
    <row r="576" spans="1:65" s="2" customFormat="1" ht="24.15" customHeight="1">
      <c r="A576" s="36"/>
      <c r="B576" s="37"/>
      <c r="C576" s="226" t="s">
        <v>1017</v>
      </c>
      <c r="D576" s="226" t="s">
        <v>304</v>
      </c>
      <c r="E576" s="227" t="s">
        <v>1018</v>
      </c>
      <c r="F576" s="228" t="s">
        <v>1019</v>
      </c>
      <c r="G576" s="229" t="s">
        <v>161</v>
      </c>
      <c r="H576" s="230">
        <v>22.41</v>
      </c>
      <c r="I576" s="231"/>
      <c r="J576" s="230">
        <f>ROUND(I576*H576,2)</f>
        <v>0</v>
      </c>
      <c r="K576" s="228" t="s">
        <v>18</v>
      </c>
      <c r="L576" s="232"/>
      <c r="M576" s="233" t="s">
        <v>18</v>
      </c>
      <c r="N576" s="234" t="s">
        <v>39</v>
      </c>
      <c r="O576" s="66"/>
      <c r="P576" s="183">
        <f>O576*H576</f>
        <v>0</v>
      </c>
      <c r="Q576" s="183">
        <v>8.0000000000000002E-3</v>
      </c>
      <c r="R576" s="183">
        <f>Q576*H576</f>
        <v>0.17927999999999999</v>
      </c>
      <c r="S576" s="183">
        <v>0</v>
      </c>
      <c r="T576" s="184">
        <f>S576*H576</f>
        <v>0</v>
      </c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R576" s="185" t="s">
        <v>361</v>
      </c>
      <c r="AT576" s="185" t="s">
        <v>304</v>
      </c>
      <c r="AU576" s="185" t="s">
        <v>78</v>
      </c>
      <c r="AY576" s="19" t="s">
        <v>129</v>
      </c>
      <c r="BE576" s="186">
        <f>IF(N576="základní",J576,0)</f>
        <v>0</v>
      </c>
      <c r="BF576" s="186">
        <f>IF(N576="snížená",J576,0)</f>
        <v>0</v>
      </c>
      <c r="BG576" s="186">
        <f>IF(N576="zákl. přenesená",J576,0)</f>
        <v>0</v>
      </c>
      <c r="BH576" s="186">
        <f>IF(N576="sníž. přenesená",J576,0)</f>
        <v>0</v>
      </c>
      <c r="BI576" s="186">
        <f>IF(N576="nulová",J576,0)</f>
        <v>0</v>
      </c>
      <c r="BJ576" s="19" t="s">
        <v>76</v>
      </c>
      <c r="BK576" s="186">
        <f>ROUND(I576*H576,2)</f>
        <v>0</v>
      </c>
      <c r="BL576" s="19" t="s">
        <v>253</v>
      </c>
      <c r="BM576" s="185" t="s">
        <v>1020</v>
      </c>
    </row>
    <row r="577" spans="1:65" s="2" customFormat="1" ht="10.199999999999999">
      <c r="A577" s="36"/>
      <c r="B577" s="37"/>
      <c r="C577" s="38"/>
      <c r="D577" s="187" t="s">
        <v>139</v>
      </c>
      <c r="E577" s="38"/>
      <c r="F577" s="188" t="s">
        <v>1019</v>
      </c>
      <c r="G577" s="38"/>
      <c r="H577" s="38"/>
      <c r="I577" s="189"/>
      <c r="J577" s="38"/>
      <c r="K577" s="38"/>
      <c r="L577" s="41"/>
      <c r="M577" s="190"/>
      <c r="N577" s="191"/>
      <c r="O577" s="66"/>
      <c r="P577" s="66"/>
      <c r="Q577" s="66"/>
      <c r="R577" s="66"/>
      <c r="S577" s="66"/>
      <c r="T577" s="67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T577" s="19" t="s">
        <v>139</v>
      </c>
      <c r="AU577" s="19" t="s">
        <v>78</v>
      </c>
    </row>
    <row r="578" spans="1:65" s="13" customFormat="1" ht="10.199999999999999">
      <c r="B578" s="194"/>
      <c r="C578" s="195"/>
      <c r="D578" s="187" t="s">
        <v>143</v>
      </c>
      <c r="E578" s="196" t="s">
        <v>18</v>
      </c>
      <c r="F578" s="197" t="s">
        <v>488</v>
      </c>
      <c r="G578" s="195"/>
      <c r="H578" s="198">
        <v>22.41</v>
      </c>
      <c r="I578" s="199"/>
      <c r="J578" s="195"/>
      <c r="K578" s="195"/>
      <c r="L578" s="200"/>
      <c r="M578" s="201"/>
      <c r="N578" s="202"/>
      <c r="O578" s="202"/>
      <c r="P578" s="202"/>
      <c r="Q578" s="202"/>
      <c r="R578" s="202"/>
      <c r="S578" s="202"/>
      <c r="T578" s="203"/>
      <c r="AT578" s="204" t="s">
        <v>143</v>
      </c>
      <c r="AU578" s="204" t="s">
        <v>78</v>
      </c>
      <c r="AV578" s="13" t="s">
        <v>78</v>
      </c>
      <c r="AW578" s="13" t="s">
        <v>30</v>
      </c>
      <c r="AX578" s="13" t="s">
        <v>76</v>
      </c>
      <c r="AY578" s="204" t="s">
        <v>129</v>
      </c>
    </row>
    <row r="579" spans="1:65" s="2" customFormat="1" ht="16.5" customHeight="1">
      <c r="A579" s="36"/>
      <c r="B579" s="37"/>
      <c r="C579" s="175" t="s">
        <v>1021</v>
      </c>
      <c r="D579" s="175" t="s">
        <v>132</v>
      </c>
      <c r="E579" s="176" t="s">
        <v>1022</v>
      </c>
      <c r="F579" s="177" t="s">
        <v>1023</v>
      </c>
      <c r="G579" s="178" t="s">
        <v>182</v>
      </c>
      <c r="H579" s="179">
        <v>3.38</v>
      </c>
      <c r="I579" s="180"/>
      <c r="J579" s="179">
        <f>ROUND(I579*H579,2)</f>
        <v>0</v>
      </c>
      <c r="K579" s="177" t="s">
        <v>136</v>
      </c>
      <c r="L579" s="41"/>
      <c r="M579" s="181" t="s">
        <v>18</v>
      </c>
      <c r="N579" s="182" t="s">
        <v>39</v>
      </c>
      <c r="O579" s="66"/>
      <c r="P579" s="183">
        <f>O579*H579</f>
        <v>0</v>
      </c>
      <c r="Q579" s="183">
        <v>9.0600000000000003E-3</v>
      </c>
      <c r="R579" s="183">
        <f>Q579*H579</f>
        <v>3.0622799999999999E-2</v>
      </c>
      <c r="S579" s="183">
        <v>0</v>
      </c>
      <c r="T579" s="184">
        <f>S579*H579</f>
        <v>0</v>
      </c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R579" s="185" t="s">
        <v>253</v>
      </c>
      <c r="AT579" s="185" t="s">
        <v>132</v>
      </c>
      <c r="AU579" s="185" t="s">
        <v>78</v>
      </c>
      <c r="AY579" s="19" t="s">
        <v>129</v>
      </c>
      <c r="BE579" s="186">
        <f>IF(N579="základní",J579,0)</f>
        <v>0</v>
      </c>
      <c r="BF579" s="186">
        <f>IF(N579="snížená",J579,0)</f>
        <v>0</v>
      </c>
      <c r="BG579" s="186">
        <f>IF(N579="zákl. přenesená",J579,0)</f>
        <v>0</v>
      </c>
      <c r="BH579" s="186">
        <f>IF(N579="sníž. přenesená",J579,0)</f>
        <v>0</v>
      </c>
      <c r="BI579" s="186">
        <f>IF(N579="nulová",J579,0)</f>
        <v>0</v>
      </c>
      <c r="BJ579" s="19" t="s">
        <v>76</v>
      </c>
      <c r="BK579" s="186">
        <f>ROUND(I579*H579,2)</f>
        <v>0</v>
      </c>
      <c r="BL579" s="19" t="s">
        <v>253</v>
      </c>
      <c r="BM579" s="185" t="s">
        <v>1024</v>
      </c>
    </row>
    <row r="580" spans="1:65" s="2" customFormat="1" ht="19.2">
      <c r="A580" s="36"/>
      <c r="B580" s="37"/>
      <c r="C580" s="38"/>
      <c r="D580" s="187" t="s">
        <v>139</v>
      </c>
      <c r="E580" s="38"/>
      <c r="F580" s="188" t="s">
        <v>1025</v>
      </c>
      <c r="G580" s="38"/>
      <c r="H580" s="38"/>
      <c r="I580" s="189"/>
      <c r="J580" s="38"/>
      <c r="K580" s="38"/>
      <c r="L580" s="41"/>
      <c r="M580" s="190"/>
      <c r="N580" s="191"/>
      <c r="O580" s="66"/>
      <c r="P580" s="66"/>
      <c r="Q580" s="66"/>
      <c r="R580" s="66"/>
      <c r="S580" s="66"/>
      <c r="T580" s="67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T580" s="19" t="s">
        <v>139</v>
      </c>
      <c r="AU580" s="19" t="s">
        <v>78</v>
      </c>
    </row>
    <row r="581" spans="1:65" s="2" customFormat="1" ht="10.199999999999999">
      <c r="A581" s="36"/>
      <c r="B581" s="37"/>
      <c r="C581" s="38"/>
      <c r="D581" s="192" t="s">
        <v>141</v>
      </c>
      <c r="E581" s="38"/>
      <c r="F581" s="193" t="s">
        <v>1026</v>
      </c>
      <c r="G581" s="38"/>
      <c r="H581" s="38"/>
      <c r="I581" s="189"/>
      <c r="J581" s="38"/>
      <c r="K581" s="38"/>
      <c r="L581" s="41"/>
      <c r="M581" s="190"/>
      <c r="N581" s="191"/>
      <c r="O581" s="66"/>
      <c r="P581" s="66"/>
      <c r="Q581" s="66"/>
      <c r="R581" s="66"/>
      <c r="S581" s="66"/>
      <c r="T581" s="67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T581" s="19" t="s">
        <v>141</v>
      </c>
      <c r="AU581" s="19" t="s">
        <v>78</v>
      </c>
    </row>
    <row r="582" spans="1:65" s="13" customFormat="1" ht="10.199999999999999">
      <c r="B582" s="194"/>
      <c r="C582" s="195"/>
      <c r="D582" s="187" t="s">
        <v>143</v>
      </c>
      <c r="E582" s="196" t="s">
        <v>18</v>
      </c>
      <c r="F582" s="197" t="s">
        <v>1027</v>
      </c>
      <c r="G582" s="195"/>
      <c r="H582" s="198">
        <v>3.38</v>
      </c>
      <c r="I582" s="199"/>
      <c r="J582" s="195"/>
      <c r="K582" s="195"/>
      <c r="L582" s="200"/>
      <c r="M582" s="201"/>
      <c r="N582" s="202"/>
      <c r="O582" s="202"/>
      <c r="P582" s="202"/>
      <c r="Q582" s="202"/>
      <c r="R582" s="202"/>
      <c r="S582" s="202"/>
      <c r="T582" s="203"/>
      <c r="AT582" s="204" t="s">
        <v>143</v>
      </c>
      <c r="AU582" s="204" t="s">
        <v>78</v>
      </c>
      <c r="AV582" s="13" t="s">
        <v>78</v>
      </c>
      <c r="AW582" s="13" t="s">
        <v>30</v>
      </c>
      <c r="AX582" s="13" t="s">
        <v>76</v>
      </c>
      <c r="AY582" s="204" t="s">
        <v>129</v>
      </c>
    </row>
    <row r="583" spans="1:65" s="2" customFormat="1" ht="16.5" customHeight="1">
      <c r="A583" s="36"/>
      <c r="B583" s="37"/>
      <c r="C583" s="175" t="s">
        <v>1028</v>
      </c>
      <c r="D583" s="175" t="s">
        <v>132</v>
      </c>
      <c r="E583" s="176" t="s">
        <v>1029</v>
      </c>
      <c r="F583" s="177" t="s">
        <v>1030</v>
      </c>
      <c r="G583" s="178" t="s">
        <v>161</v>
      </c>
      <c r="H583" s="179">
        <v>1.08</v>
      </c>
      <c r="I583" s="180"/>
      <c r="J583" s="179">
        <f>ROUND(I583*H583,2)</f>
        <v>0</v>
      </c>
      <c r="K583" s="177" t="s">
        <v>136</v>
      </c>
      <c r="L583" s="41"/>
      <c r="M583" s="181" t="s">
        <v>18</v>
      </c>
      <c r="N583" s="182" t="s">
        <v>39</v>
      </c>
      <c r="O583" s="66"/>
      <c r="P583" s="183">
        <f>O583*H583</f>
        <v>0</v>
      </c>
      <c r="Q583" s="183">
        <v>1.4789999999999999E-2</v>
      </c>
      <c r="R583" s="183">
        <f>Q583*H583</f>
        <v>1.59732E-2</v>
      </c>
      <c r="S583" s="183">
        <v>0</v>
      </c>
      <c r="T583" s="184">
        <f>S583*H583</f>
        <v>0</v>
      </c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R583" s="185" t="s">
        <v>253</v>
      </c>
      <c r="AT583" s="185" t="s">
        <v>132</v>
      </c>
      <c r="AU583" s="185" t="s">
        <v>78</v>
      </c>
      <c r="AY583" s="19" t="s">
        <v>129</v>
      </c>
      <c r="BE583" s="186">
        <f>IF(N583="základní",J583,0)</f>
        <v>0</v>
      </c>
      <c r="BF583" s="186">
        <f>IF(N583="snížená",J583,0)</f>
        <v>0</v>
      </c>
      <c r="BG583" s="186">
        <f>IF(N583="zákl. přenesená",J583,0)</f>
        <v>0</v>
      </c>
      <c r="BH583" s="186">
        <f>IF(N583="sníž. přenesená",J583,0)</f>
        <v>0</v>
      </c>
      <c r="BI583" s="186">
        <f>IF(N583="nulová",J583,0)</f>
        <v>0</v>
      </c>
      <c r="BJ583" s="19" t="s">
        <v>76</v>
      </c>
      <c r="BK583" s="186">
        <f>ROUND(I583*H583,2)</f>
        <v>0</v>
      </c>
      <c r="BL583" s="19" t="s">
        <v>253</v>
      </c>
      <c r="BM583" s="185" t="s">
        <v>1031</v>
      </c>
    </row>
    <row r="584" spans="1:65" s="2" customFormat="1" ht="10.199999999999999">
      <c r="A584" s="36"/>
      <c r="B584" s="37"/>
      <c r="C584" s="38"/>
      <c r="D584" s="187" t="s">
        <v>139</v>
      </c>
      <c r="E584" s="38"/>
      <c r="F584" s="188" t="s">
        <v>1032</v>
      </c>
      <c r="G584" s="38"/>
      <c r="H584" s="38"/>
      <c r="I584" s="189"/>
      <c r="J584" s="38"/>
      <c r="K584" s="38"/>
      <c r="L584" s="41"/>
      <c r="M584" s="190"/>
      <c r="N584" s="191"/>
      <c r="O584" s="66"/>
      <c r="P584" s="66"/>
      <c r="Q584" s="66"/>
      <c r="R584" s="66"/>
      <c r="S584" s="66"/>
      <c r="T584" s="67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T584" s="19" t="s">
        <v>139</v>
      </c>
      <c r="AU584" s="19" t="s">
        <v>78</v>
      </c>
    </row>
    <row r="585" spans="1:65" s="2" customFormat="1" ht="10.199999999999999">
      <c r="A585" s="36"/>
      <c r="B585" s="37"/>
      <c r="C585" s="38"/>
      <c r="D585" s="192" t="s">
        <v>141</v>
      </c>
      <c r="E585" s="38"/>
      <c r="F585" s="193" t="s">
        <v>1033</v>
      </c>
      <c r="G585" s="38"/>
      <c r="H585" s="38"/>
      <c r="I585" s="189"/>
      <c r="J585" s="38"/>
      <c r="K585" s="38"/>
      <c r="L585" s="41"/>
      <c r="M585" s="190"/>
      <c r="N585" s="191"/>
      <c r="O585" s="66"/>
      <c r="P585" s="66"/>
      <c r="Q585" s="66"/>
      <c r="R585" s="66"/>
      <c r="S585" s="66"/>
      <c r="T585" s="67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T585" s="19" t="s">
        <v>141</v>
      </c>
      <c r="AU585" s="19" t="s">
        <v>78</v>
      </c>
    </row>
    <row r="586" spans="1:65" s="13" customFormat="1" ht="10.199999999999999">
      <c r="B586" s="194"/>
      <c r="C586" s="195"/>
      <c r="D586" s="187" t="s">
        <v>143</v>
      </c>
      <c r="E586" s="196" t="s">
        <v>18</v>
      </c>
      <c r="F586" s="197" t="s">
        <v>1034</v>
      </c>
      <c r="G586" s="195"/>
      <c r="H586" s="198">
        <v>1.08</v>
      </c>
      <c r="I586" s="199"/>
      <c r="J586" s="195"/>
      <c r="K586" s="195"/>
      <c r="L586" s="200"/>
      <c r="M586" s="201"/>
      <c r="N586" s="202"/>
      <c r="O586" s="202"/>
      <c r="P586" s="202"/>
      <c r="Q586" s="202"/>
      <c r="R586" s="202"/>
      <c r="S586" s="202"/>
      <c r="T586" s="203"/>
      <c r="AT586" s="204" t="s">
        <v>143</v>
      </c>
      <c r="AU586" s="204" t="s">
        <v>78</v>
      </c>
      <c r="AV586" s="13" t="s">
        <v>78</v>
      </c>
      <c r="AW586" s="13" t="s">
        <v>30</v>
      </c>
      <c r="AX586" s="13" t="s">
        <v>76</v>
      </c>
      <c r="AY586" s="204" t="s">
        <v>129</v>
      </c>
    </row>
    <row r="587" spans="1:65" s="2" customFormat="1" ht="16.5" customHeight="1">
      <c r="A587" s="36"/>
      <c r="B587" s="37"/>
      <c r="C587" s="175" t="s">
        <v>1035</v>
      </c>
      <c r="D587" s="175" t="s">
        <v>132</v>
      </c>
      <c r="E587" s="176" t="s">
        <v>1036</v>
      </c>
      <c r="F587" s="177" t="s">
        <v>1037</v>
      </c>
      <c r="G587" s="178" t="s">
        <v>472</v>
      </c>
      <c r="H587" s="180"/>
      <c r="I587" s="180"/>
      <c r="J587" s="179">
        <f>ROUND(I587*H587,2)</f>
        <v>0</v>
      </c>
      <c r="K587" s="177" t="s">
        <v>136</v>
      </c>
      <c r="L587" s="41"/>
      <c r="M587" s="181" t="s">
        <v>18</v>
      </c>
      <c r="N587" s="182" t="s">
        <v>39</v>
      </c>
      <c r="O587" s="66"/>
      <c r="P587" s="183">
        <f>O587*H587</f>
        <v>0</v>
      </c>
      <c r="Q587" s="183">
        <v>0</v>
      </c>
      <c r="R587" s="183">
        <f>Q587*H587</f>
        <v>0</v>
      </c>
      <c r="S587" s="183">
        <v>0</v>
      </c>
      <c r="T587" s="184">
        <f>S587*H587</f>
        <v>0</v>
      </c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R587" s="185" t="s">
        <v>253</v>
      </c>
      <c r="AT587" s="185" t="s">
        <v>132</v>
      </c>
      <c r="AU587" s="185" t="s">
        <v>78</v>
      </c>
      <c r="AY587" s="19" t="s">
        <v>129</v>
      </c>
      <c r="BE587" s="186">
        <f>IF(N587="základní",J587,0)</f>
        <v>0</v>
      </c>
      <c r="BF587" s="186">
        <f>IF(N587="snížená",J587,0)</f>
        <v>0</v>
      </c>
      <c r="BG587" s="186">
        <f>IF(N587="zákl. přenesená",J587,0)</f>
        <v>0</v>
      </c>
      <c r="BH587" s="186">
        <f>IF(N587="sníž. přenesená",J587,0)</f>
        <v>0</v>
      </c>
      <c r="BI587" s="186">
        <f>IF(N587="nulová",J587,0)</f>
        <v>0</v>
      </c>
      <c r="BJ587" s="19" t="s">
        <v>76</v>
      </c>
      <c r="BK587" s="186">
        <f>ROUND(I587*H587,2)</f>
        <v>0</v>
      </c>
      <c r="BL587" s="19" t="s">
        <v>253</v>
      </c>
      <c r="BM587" s="185" t="s">
        <v>1038</v>
      </c>
    </row>
    <row r="588" spans="1:65" s="2" customFormat="1" ht="19.2">
      <c r="A588" s="36"/>
      <c r="B588" s="37"/>
      <c r="C588" s="38"/>
      <c r="D588" s="187" t="s">
        <v>139</v>
      </c>
      <c r="E588" s="38"/>
      <c r="F588" s="188" t="s">
        <v>1039</v>
      </c>
      <c r="G588" s="38"/>
      <c r="H588" s="38"/>
      <c r="I588" s="189"/>
      <c r="J588" s="38"/>
      <c r="K588" s="38"/>
      <c r="L588" s="41"/>
      <c r="M588" s="190"/>
      <c r="N588" s="191"/>
      <c r="O588" s="66"/>
      <c r="P588" s="66"/>
      <c r="Q588" s="66"/>
      <c r="R588" s="66"/>
      <c r="S588" s="66"/>
      <c r="T588" s="67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T588" s="19" t="s">
        <v>139</v>
      </c>
      <c r="AU588" s="19" t="s">
        <v>78</v>
      </c>
    </row>
    <row r="589" spans="1:65" s="2" customFormat="1" ht="10.199999999999999">
      <c r="A589" s="36"/>
      <c r="B589" s="37"/>
      <c r="C589" s="38"/>
      <c r="D589" s="192" t="s">
        <v>141</v>
      </c>
      <c r="E589" s="38"/>
      <c r="F589" s="193" t="s">
        <v>1040</v>
      </c>
      <c r="G589" s="38"/>
      <c r="H589" s="38"/>
      <c r="I589" s="189"/>
      <c r="J589" s="38"/>
      <c r="K589" s="38"/>
      <c r="L589" s="41"/>
      <c r="M589" s="190"/>
      <c r="N589" s="191"/>
      <c r="O589" s="66"/>
      <c r="P589" s="66"/>
      <c r="Q589" s="66"/>
      <c r="R589" s="66"/>
      <c r="S589" s="66"/>
      <c r="T589" s="67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T589" s="19" t="s">
        <v>141</v>
      </c>
      <c r="AU589" s="19" t="s">
        <v>78</v>
      </c>
    </row>
    <row r="590" spans="1:65" s="12" customFormat="1" ht="22.8" customHeight="1">
      <c r="B590" s="159"/>
      <c r="C590" s="160"/>
      <c r="D590" s="161" t="s">
        <v>67</v>
      </c>
      <c r="E590" s="173" t="s">
        <v>1041</v>
      </c>
      <c r="F590" s="173" t="s">
        <v>1042</v>
      </c>
      <c r="G590" s="160"/>
      <c r="H590" s="160"/>
      <c r="I590" s="163"/>
      <c r="J590" s="174">
        <f>BK590</f>
        <v>0</v>
      </c>
      <c r="K590" s="160"/>
      <c r="L590" s="165"/>
      <c r="M590" s="166"/>
      <c r="N590" s="167"/>
      <c r="O590" s="167"/>
      <c r="P590" s="168">
        <f>SUM(P591:P605)</f>
        <v>0</v>
      </c>
      <c r="Q590" s="167"/>
      <c r="R590" s="168">
        <f>SUM(R591:R605)</f>
        <v>0</v>
      </c>
      <c r="S590" s="167"/>
      <c r="T590" s="169">
        <f>SUM(T591:T605)</f>
        <v>0.192</v>
      </c>
      <c r="AR590" s="170" t="s">
        <v>78</v>
      </c>
      <c r="AT590" s="171" t="s">
        <v>67</v>
      </c>
      <c r="AU590" s="171" t="s">
        <v>76</v>
      </c>
      <c r="AY590" s="170" t="s">
        <v>129</v>
      </c>
      <c r="BK590" s="172">
        <f>SUM(BK591:BK605)</f>
        <v>0</v>
      </c>
    </row>
    <row r="591" spans="1:65" s="2" customFormat="1" ht="16.5" customHeight="1">
      <c r="A591" s="36"/>
      <c r="B591" s="37"/>
      <c r="C591" s="175" t="s">
        <v>1043</v>
      </c>
      <c r="D591" s="175" t="s">
        <v>132</v>
      </c>
      <c r="E591" s="176" t="s">
        <v>1044</v>
      </c>
      <c r="F591" s="177" t="s">
        <v>1045</v>
      </c>
      <c r="G591" s="178" t="s">
        <v>135</v>
      </c>
      <c r="H591" s="179">
        <v>8</v>
      </c>
      <c r="I591" s="180"/>
      <c r="J591" s="179">
        <f>ROUND(I591*H591,2)</f>
        <v>0</v>
      </c>
      <c r="K591" s="177" t="s">
        <v>136</v>
      </c>
      <c r="L591" s="41"/>
      <c r="M591" s="181" t="s">
        <v>18</v>
      </c>
      <c r="N591" s="182" t="s">
        <v>39</v>
      </c>
      <c r="O591" s="66"/>
      <c r="P591" s="183">
        <f>O591*H591</f>
        <v>0</v>
      </c>
      <c r="Q591" s="183">
        <v>0</v>
      </c>
      <c r="R591" s="183">
        <f>Q591*H591</f>
        <v>0</v>
      </c>
      <c r="S591" s="183">
        <v>0</v>
      </c>
      <c r="T591" s="184">
        <f>S591*H591</f>
        <v>0</v>
      </c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R591" s="185" t="s">
        <v>253</v>
      </c>
      <c r="AT591" s="185" t="s">
        <v>132</v>
      </c>
      <c r="AU591" s="185" t="s">
        <v>78</v>
      </c>
      <c r="AY591" s="19" t="s">
        <v>129</v>
      </c>
      <c r="BE591" s="186">
        <f>IF(N591="základní",J591,0)</f>
        <v>0</v>
      </c>
      <c r="BF591" s="186">
        <f>IF(N591="snížená",J591,0)</f>
        <v>0</v>
      </c>
      <c r="BG591" s="186">
        <f>IF(N591="zákl. přenesená",J591,0)</f>
        <v>0</v>
      </c>
      <c r="BH591" s="186">
        <f>IF(N591="sníž. přenesená",J591,0)</f>
        <v>0</v>
      </c>
      <c r="BI591" s="186">
        <f>IF(N591="nulová",J591,0)</f>
        <v>0</v>
      </c>
      <c r="BJ591" s="19" t="s">
        <v>76</v>
      </c>
      <c r="BK591" s="186">
        <f>ROUND(I591*H591,2)</f>
        <v>0</v>
      </c>
      <c r="BL591" s="19" t="s">
        <v>253</v>
      </c>
      <c r="BM591" s="185" t="s">
        <v>1046</v>
      </c>
    </row>
    <row r="592" spans="1:65" s="2" customFormat="1" ht="19.2">
      <c r="A592" s="36"/>
      <c r="B592" s="37"/>
      <c r="C592" s="38"/>
      <c r="D592" s="187" t="s">
        <v>139</v>
      </c>
      <c r="E592" s="38"/>
      <c r="F592" s="188" t="s">
        <v>1047</v>
      </c>
      <c r="G592" s="38"/>
      <c r="H592" s="38"/>
      <c r="I592" s="189"/>
      <c r="J592" s="38"/>
      <c r="K592" s="38"/>
      <c r="L592" s="41"/>
      <c r="M592" s="190"/>
      <c r="N592" s="191"/>
      <c r="O592" s="66"/>
      <c r="P592" s="66"/>
      <c r="Q592" s="66"/>
      <c r="R592" s="66"/>
      <c r="S592" s="66"/>
      <c r="T592" s="67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T592" s="19" t="s">
        <v>139</v>
      </c>
      <c r="AU592" s="19" t="s">
        <v>78</v>
      </c>
    </row>
    <row r="593" spans="1:65" s="2" customFormat="1" ht="10.199999999999999">
      <c r="A593" s="36"/>
      <c r="B593" s="37"/>
      <c r="C593" s="38"/>
      <c r="D593" s="192" t="s">
        <v>141</v>
      </c>
      <c r="E593" s="38"/>
      <c r="F593" s="193" t="s">
        <v>1048</v>
      </c>
      <c r="G593" s="38"/>
      <c r="H593" s="38"/>
      <c r="I593" s="189"/>
      <c r="J593" s="38"/>
      <c r="K593" s="38"/>
      <c r="L593" s="41"/>
      <c r="M593" s="190"/>
      <c r="N593" s="191"/>
      <c r="O593" s="66"/>
      <c r="P593" s="66"/>
      <c r="Q593" s="66"/>
      <c r="R593" s="66"/>
      <c r="S593" s="66"/>
      <c r="T593" s="67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T593" s="19" t="s">
        <v>141</v>
      </c>
      <c r="AU593" s="19" t="s">
        <v>78</v>
      </c>
    </row>
    <row r="594" spans="1:65" s="13" customFormat="1" ht="10.199999999999999">
      <c r="B594" s="194"/>
      <c r="C594" s="195"/>
      <c r="D594" s="187" t="s">
        <v>143</v>
      </c>
      <c r="E594" s="196" t="s">
        <v>18</v>
      </c>
      <c r="F594" s="197" t="s">
        <v>302</v>
      </c>
      <c r="G594" s="195"/>
      <c r="H594" s="198">
        <v>8</v>
      </c>
      <c r="I594" s="199"/>
      <c r="J594" s="195"/>
      <c r="K594" s="195"/>
      <c r="L594" s="200"/>
      <c r="M594" s="201"/>
      <c r="N594" s="202"/>
      <c r="O594" s="202"/>
      <c r="P594" s="202"/>
      <c r="Q594" s="202"/>
      <c r="R594" s="202"/>
      <c r="S594" s="202"/>
      <c r="T594" s="203"/>
      <c r="AT594" s="204" t="s">
        <v>143</v>
      </c>
      <c r="AU594" s="204" t="s">
        <v>78</v>
      </c>
      <c r="AV594" s="13" t="s">
        <v>78</v>
      </c>
      <c r="AW594" s="13" t="s">
        <v>30</v>
      </c>
      <c r="AX594" s="13" t="s">
        <v>76</v>
      </c>
      <c r="AY594" s="204" t="s">
        <v>129</v>
      </c>
    </row>
    <row r="595" spans="1:65" s="2" customFormat="1" ht="21.75" customHeight="1">
      <c r="A595" s="36"/>
      <c r="B595" s="37"/>
      <c r="C595" s="226" t="s">
        <v>1049</v>
      </c>
      <c r="D595" s="226" t="s">
        <v>304</v>
      </c>
      <c r="E595" s="227" t="s">
        <v>1050</v>
      </c>
      <c r="F595" s="228" t="s">
        <v>1051</v>
      </c>
      <c r="G595" s="229" t="s">
        <v>693</v>
      </c>
      <c r="H595" s="230">
        <v>5</v>
      </c>
      <c r="I595" s="231"/>
      <c r="J595" s="230">
        <f>ROUND(I595*H595,2)</f>
        <v>0</v>
      </c>
      <c r="K595" s="228" t="s">
        <v>18</v>
      </c>
      <c r="L595" s="232"/>
      <c r="M595" s="233" t="s">
        <v>18</v>
      </c>
      <c r="N595" s="234" t="s">
        <v>39</v>
      </c>
      <c r="O595" s="66"/>
      <c r="P595" s="183">
        <f>O595*H595</f>
        <v>0</v>
      </c>
      <c r="Q595" s="183">
        <v>0</v>
      </c>
      <c r="R595" s="183">
        <f>Q595*H595</f>
        <v>0</v>
      </c>
      <c r="S595" s="183">
        <v>0</v>
      </c>
      <c r="T595" s="184">
        <f>S595*H595</f>
        <v>0</v>
      </c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R595" s="185" t="s">
        <v>361</v>
      </c>
      <c r="AT595" s="185" t="s">
        <v>304</v>
      </c>
      <c r="AU595" s="185" t="s">
        <v>78</v>
      </c>
      <c r="AY595" s="19" t="s">
        <v>129</v>
      </c>
      <c r="BE595" s="186">
        <f>IF(N595="základní",J595,0)</f>
        <v>0</v>
      </c>
      <c r="BF595" s="186">
        <f>IF(N595="snížená",J595,0)</f>
        <v>0</v>
      </c>
      <c r="BG595" s="186">
        <f>IF(N595="zákl. přenesená",J595,0)</f>
        <v>0</v>
      </c>
      <c r="BH595" s="186">
        <f>IF(N595="sníž. přenesená",J595,0)</f>
        <v>0</v>
      </c>
      <c r="BI595" s="186">
        <f>IF(N595="nulová",J595,0)</f>
        <v>0</v>
      </c>
      <c r="BJ595" s="19" t="s">
        <v>76</v>
      </c>
      <c r="BK595" s="186">
        <f>ROUND(I595*H595,2)</f>
        <v>0</v>
      </c>
      <c r="BL595" s="19" t="s">
        <v>253</v>
      </c>
      <c r="BM595" s="185" t="s">
        <v>1052</v>
      </c>
    </row>
    <row r="596" spans="1:65" s="2" customFormat="1" ht="10.199999999999999">
      <c r="A596" s="36"/>
      <c r="B596" s="37"/>
      <c r="C596" s="38"/>
      <c r="D596" s="187" t="s">
        <v>139</v>
      </c>
      <c r="E596" s="38"/>
      <c r="F596" s="188" t="s">
        <v>1051</v>
      </c>
      <c r="G596" s="38"/>
      <c r="H596" s="38"/>
      <c r="I596" s="189"/>
      <c r="J596" s="38"/>
      <c r="K596" s="38"/>
      <c r="L596" s="41"/>
      <c r="M596" s="190"/>
      <c r="N596" s="191"/>
      <c r="O596" s="66"/>
      <c r="P596" s="66"/>
      <c r="Q596" s="66"/>
      <c r="R596" s="66"/>
      <c r="S596" s="66"/>
      <c r="T596" s="67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T596" s="19" t="s">
        <v>139</v>
      </c>
      <c r="AU596" s="19" t="s">
        <v>78</v>
      </c>
    </row>
    <row r="597" spans="1:65" s="2" customFormat="1" ht="24.15" customHeight="1">
      <c r="A597" s="36"/>
      <c r="B597" s="37"/>
      <c r="C597" s="226" t="s">
        <v>1053</v>
      </c>
      <c r="D597" s="226" t="s">
        <v>304</v>
      </c>
      <c r="E597" s="227" t="s">
        <v>1054</v>
      </c>
      <c r="F597" s="228" t="s">
        <v>1055</v>
      </c>
      <c r="G597" s="229" t="s">
        <v>693</v>
      </c>
      <c r="H597" s="230">
        <v>3</v>
      </c>
      <c r="I597" s="231"/>
      <c r="J597" s="230">
        <f>ROUND(I597*H597,2)</f>
        <v>0</v>
      </c>
      <c r="K597" s="228" t="s">
        <v>18</v>
      </c>
      <c r="L597" s="232"/>
      <c r="M597" s="233" t="s">
        <v>18</v>
      </c>
      <c r="N597" s="234" t="s">
        <v>39</v>
      </c>
      <c r="O597" s="66"/>
      <c r="P597" s="183">
        <f>O597*H597</f>
        <v>0</v>
      </c>
      <c r="Q597" s="183">
        <v>0</v>
      </c>
      <c r="R597" s="183">
        <f>Q597*H597</f>
        <v>0</v>
      </c>
      <c r="S597" s="183">
        <v>0</v>
      </c>
      <c r="T597" s="184">
        <f>S597*H597</f>
        <v>0</v>
      </c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R597" s="185" t="s">
        <v>361</v>
      </c>
      <c r="AT597" s="185" t="s">
        <v>304</v>
      </c>
      <c r="AU597" s="185" t="s">
        <v>78</v>
      </c>
      <c r="AY597" s="19" t="s">
        <v>129</v>
      </c>
      <c r="BE597" s="186">
        <f>IF(N597="základní",J597,0)</f>
        <v>0</v>
      </c>
      <c r="BF597" s="186">
        <f>IF(N597="snížená",J597,0)</f>
        <v>0</v>
      </c>
      <c r="BG597" s="186">
        <f>IF(N597="zákl. přenesená",J597,0)</f>
        <v>0</v>
      </c>
      <c r="BH597" s="186">
        <f>IF(N597="sníž. přenesená",J597,0)</f>
        <v>0</v>
      </c>
      <c r="BI597" s="186">
        <f>IF(N597="nulová",J597,0)</f>
        <v>0</v>
      </c>
      <c r="BJ597" s="19" t="s">
        <v>76</v>
      </c>
      <c r="BK597" s="186">
        <f>ROUND(I597*H597,2)</f>
        <v>0</v>
      </c>
      <c r="BL597" s="19" t="s">
        <v>253</v>
      </c>
      <c r="BM597" s="185" t="s">
        <v>1056</v>
      </c>
    </row>
    <row r="598" spans="1:65" s="2" customFormat="1" ht="10.199999999999999">
      <c r="A598" s="36"/>
      <c r="B598" s="37"/>
      <c r="C598" s="38"/>
      <c r="D598" s="187" t="s">
        <v>139</v>
      </c>
      <c r="E598" s="38"/>
      <c r="F598" s="188" t="s">
        <v>1055</v>
      </c>
      <c r="G598" s="38"/>
      <c r="H598" s="38"/>
      <c r="I598" s="189"/>
      <c r="J598" s="38"/>
      <c r="K598" s="38"/>
      <c r="L598" s="41"/>
      <c r="M598" s="190"/>
      <c r="N598" s="191"/>
      <c r="O598" s="66"/>
      <c r="P598" s="66"/>
      <c r="Q598" s="66"/>
      <c r="R598" s="66"/>
      <c r="S598" s="66"/>
      <c r="T598" s="67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T598" s="19" t="s">
        <v>139</v>
      </c>
      <c r="AU598" s="19" t="s">
        <v>78</v>
      </c>
    </row>
    <row r="599" spans="1:65" s="2" customFormat="1" ht="16.5" customHeight="1">
      <c r="A599" s="36"/>
      <c r="B599" s="37"/>
      <c r="C599" s="175" t="s">
        <v>1057</v>
      </c>
      <c r="D599" s="175" t="s">
        <v>132</v>
      </c>
      <c r="E599" s="176" t="s">
        <v>1058</v>
      </c>
      <c r="F599" s="177" t="s">
        <v>1059</v>
      </c>
      <c r="G599" s="178" t="s">
        <v>135</v>
      </c>
      <c r="H599" s="179">
        <v>8</v>
      </c>
      <c r="I599" s="180"/>
      <c r="J599" s="179">
        <f>ROUND(I599*H599,2)</f>
        <v>0</v>
      </c>
      <c r="K599" s="177" t="s">
        <v>136</v>
      </c>
      <c r="L599" s="41"/>
      <c r="M599" s="181" t="s">
        <v>18</v>
      </c>
      <c r="N599" s="182" t="s">
        <v>39</v>
      </c>
      <c r="O599" s="66"/>
      <c r="P599" s="183">
        <f>O599*H599</f>
        <v>0</v>
      </c>
      <c r="Q599" s="183">
        <v>0</v>
      </c>
      <c r="R599" s="183">
        <f>Q599*H599</f>
        <v>0</v>
      </c>
      <c r="S599" s="183">
        <v>2.4E-2</v>
      </c>
      <c r="T599" s="184">
        <f>S599*H599</f>
        <v>0.192</v>
      </c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R599" s="185" t="s">
        <v>253</v>
      </c>
      <c r="AT599" s="185" t="s">
        <v>132</v>
      </c>
      <c r="AU599" s="185" t="s">
        <v>78</v>
      </c>
      <c r="AY599" s="19" t="s">
        <v>129</v>
      </c>
      <c r="BE599" s="186">
        <f>IF(N599="základní",J599,0)</f>
        <v>0</v>
      </c>
      <c r="BF599" s="186">
        <f>IF(N599="snížená",J599,0)</f>
        <v>0</v>
      </c>
      <c r="BG599" s="186">
        <f>IF(N599="zákl. přenesená",J599,0)</f>
        <v>0</v>
      </c>
      <c r="BH599" s="186">
        <f>IF(N599="sníž. přenesená",J599,0)</f>
        <v>0</v>
      </c>
      <c r="BI599" s="186">
        <f>IF(N599="nulová",J599,0)</f>
        <v>0</v>
      </c>
      <c r="BJ599" s="19" t="s">
        <v>76</v>
      </c>
      <c r="BK599" s="186">
        <f>ROUND(I599*H599,2)</f>
        <v>0</v>
      </c>
      <c r="BL599" s="19" t="s">
        <v>253</v>
      </c>
      <c r="BM599" s="185" t="s">
        <v>1060</v>
      </c>
    </row>
    <row r="600" spans="1:65" s="2" customFormat="1" ht="10.199999999999999">
      <c r="A600" s="36"/>
      <c r="B600" s="37"/>
      <c r="C600" s="38"/>
      <c r="D600" s="187" t="s">
        <v>139</v>
      </c>
      <c r="E600" s="38"/>
      <c r="F600" s="188" t="s">
        <v>1061</v>
      </c>
      <c r="G600" s="38"/>
      <c r="H600" s="38"/>
      <c r="I600" s="189"/>
      <c r="J600" s="38"/>
      <c r="K600" s="38"/>
      <c r="L600" s="41"/>
      <c r="M600" s="190"/>
      <c r="N600" s="191"/>
      <c r="O600" s="66"/>
      <c r="P600" s="66"/>
      <c r="Q600" s="66"/>
      <c r="R600" s="66"/>
      <c r="S600" s="66"/>
      <c r="T600" s="67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T600" s="19" t="s">
        <v>139</v>
      </c>
      <c r="AU600" s="19" t="s">
        <v>78</v>
      </c>
    </row>
    <row r="601" spans="1:65" s="2" customFormat="1" ht="10.199999999999999">
      <c r="A601" s="36"/>
      <c r="B601" s="37"/>
      <c r="C601" s="38"/>
      <c r="D601" s="192" t="s">
        <v>141</v>
      </c>
      <c r="E601" s="38"/>
      <c r="F601" s="193" t="s">
        <v>1062</v>
      </c>
      <c r="G601" s="38"/>
      <c r="H601" s="38"/>
      <c r="I601" s="189"/>
      <c r="J601" s="38"/>
      <c r="K601" s="38"/>
      <c r="L601" s="41"/>
      <c r="M601" s="190"/>
      <c r="N601" s="191"/>
      <c r="O601" s="66"/>
      <c r="P601" s="66"/>
      <c r="Q601" s="66"/>
      <c r="R601" s="66"/>
      <c r="S601" s="66"/>
      <c r="T601" s="67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T601" s="19" t="s">
        <v>141</v>
      </c>
      <c r="AU601" s="19" t="s">
        <v>78</v>
      </c>
    </row>
    <row r="602" spans="1:65" s="13" customFormat="1" ht="10.199999999999999">
      <c r="B602" s="194"/>
      <c r="C602" s="195"/>
      <c r="D602" s="187" t="s">
        <v>143</v>
      </c>
      <c r="E602" s="196" t="s">
        <v>18</v>
      </c>
      <c r="F602" s="197" t="s">
        <v>187</v>
      </c>
      <c r="G602" s="195"/>
      <c r="H602" s="198">
        <v>8</v>
      </c>
      <c r="I602" s="199"/>
      <c r="J602" s="195"/>
      <c r="K602" s="195"/>
      <c r="L602" s="200"/>
      <c r="M602" s="201"/>
      <c r="N602" s="202"/>
      <c r="O602" s="202"/>
      <c r="P602" s="202"/>
      <c r="Q602" s="202"/>
      <c r="R602" s="202"/>
      <c r="S602" s="202"/>
      <c r="T602" s="203"/>
      <c r="AT602" s="204" t="s">
        <v>143</v>
      </c>
      <c r="AU602" s="204" t="s">
        <v>78</v>
      </c>
      <c r="AV602" s="13" t="s">
        <v>78</v>
      </c>
      <c r="AW602" s="13" t="s">
        <v>30</v>
      </c>
      <c r="AX602" s="13" t="s">
        <v>76</v>
      </c>
      <c r="AY602" s="204" t="s">
        <v>129</v>
      </c>
    </row>
    <row r="603" spans="1:65" s="2" customFormat="1" ht="16.5" customHeight="1">
      <c r="A603" s="36"/>
      <c r="B603" s="37"/>
      <c r="C603" s="175" t="s">
        <v>1063</v>
      </c>
      <c r="D603" s="175" t="s">
        <v>132</v>
      </c>
      <c r="E603" s="176" t="s">
        <v>1064</v>
      </c>
      <c r="F603" s="177" t="s">
        <v>1065</v>
      </c>
      <c r="G603" s="178" t="s">
        <v>472</v>
      </c>
      <c r="H603" s="180"/>
      <c r="I603" s="180"/>
      <c r="J603" s="179">
        <f>ROUND(I603*H603,2)</f>
        <v>0</v>
      </c>
      <c r="K603" s="177" t="s">
        <v>136</v>
      </c>
      <c r="L603" s="41"/>
      <c r="M603" s="181" t="s">
        <v>18</v>
      </c>
      <c r="N603" s="182" t="s">
        <v>39</v>
      </c>
      <c r="O603" s="66"/>
      <c r="P603" s="183">
        <f>O603*H603</f>
        <v>0</v>
      </c>
      <c r="Q603" s="183">
        <v>0</v>
      </c>
      <c r="R603" s="183">
        <f>Q603*H603</f>
        <v>0</v>
      </c>
      <c r="S603" s="183">
        <v>0</v>
      </c>
      <c r="T603" s="184">
        <f>S603*H603</f>
        <v>0</v>
      </c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R603" s="185" t="s">
        <v>253</v>
      </c>
      <c r="AT603" s="185" t="s">
        <v>132</v>
      </c>
      <c r="AU603" s="185" t="s">
        <v>78</v>
      </c>
      <c r="AY603" s="19" t="s">
        <v>129</v>
      </c>
      <c r="BE603" s="186">
        <f>IF(N603="základní",J603,0)</f>
        <v>0</v>
      </c>
      <c r="BF603" s="186">
        <f>IF(N603="snížená",J603,0)</f>
        <v>0</v>
      </c>
      <c r="BG603" s="186">
        <f>IF(N603="zákl. přenesená",J603,0)</f>
        <v>0</v>
      </c>
      <c r="BH603" s="186">
        <f>IF(N603="sníž. přenesená",J603,0)</f>
        <v>0</v>
      </c>
      <c r="BI603" s="186">
        <f>IF(N603="nulová",J603,0)</f>
        <v>0</v>
      </c>
      <c r="BJ603" s="19" t="s">
        <v>76</v>
      </c>
      <c r="BK603" s="186">
        <f>ROUND(I603*H603,2)</f>
        <v>0</v>
      </c>
      <c r="BL603" s="19" t="s">
        <v>253</v>
      </c>
      <c r="BM603" s="185" t="s">
        <v>1066</v>
      </c>
    </row>
    <row r="604" spans="1:65" s="2" customFormat="1" ht="19.2">
      <c r="A604" s="36"/>
      <c r="B604" s="37"/>
      <c r="C604" s="38"/>
      <c r="D604" s="187" t="s">
        <v>139</v>
      </c>
      <c r="E604" s="38"/>
      <c r="F604" s="188" t="s">
        <v>1067</v>
      </c>
      <c r="G604" s="38"/>
      <c r="H604" s="38"/>
      <c r="I604" s="189"/>
      <c r="J604" s="38"/>
      <c r="K604" s="38"/>
      <c r="L604" s="41"/>
      <c r="M604" s="190"/>
      <c r="N604" s="191"/>
      <c r="O604" s="66"/>
      <c r="P604" s="66"/>
      <c r="Q604" s="66"/>
      <c r="R604" s="66"/>
      <c r="S604" s="66"/>
      <c r="T604" s="67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T604" s="19" t="s">
        <v>139</v>
      </c>
      <c r="AU604" s="19" t="s">
        <v>78</v>
      </c>
    </row>
    <row r="605" spans="1:65" s="2" customFormat="1" ht="10.199999999999999">
      <c r="A605" s="36"/>
      <c r="B605" s="37"/>
      <c r="C605" s="38"/>
      <c r="D605" s="192" t="s">
        <v>141</v>
      </c>
      <c r="E605" s="38"/>
      <c r="F605" s="193" t="s">
        <v>1068</v>
      </c>
      <c r="G605" s="38"/>
      <c r="H605" s="38"/>
      <c r="I605" s="189"/>
      <c r="J605" s="38"/>
      <c r="K605" s="38"/>
      <c r="L605" s="41"/>
      <c r="M605" s="190"/>
      <c r="N605" s="191"/>
      <c r="O605" s="66"/>
      <c r="P605" s="66"/>
      <c r="Q605" s="66"/>
      <c r="R605" s="66"/>
      <c r="S605" s="66"/>
      <c r="T605" s="67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T605" s="19" t="s">
        <v>141</v>
      </c>
      <c r="AU605" s="19" t="s">
        <v>78</v>
      </c>
    </row>
    <row r="606" spans="1:65" s="12" customFormat="1" ht="22.8" customHeight="1">
      <c r="B606" s="159"/>
      <c r="C606" s="160"/>
      <c r="D606" s="161" t="s">
        <v>67</v>
      </c>
      <c r="E606" s="173" t="s">
        <v>1069</v>
      </c>
      <c r="F606" s="173" t="s">
        <v>1070</v>
      </c>
      <c r="G606" s="160"/>
      <c r="H606" s="160"/>
      <c r="I606" s="163"/>
      <c r="J606" s="174">
        <f>BK606</f>
        <v>0</v>
      </c>
      <c r="K606" s="160"/>
      <c r="L606" s="165"/>
      <c r="M606" s="166"/>
      <c r="N606" s="167"/>
      <c r="O606" s="167"/>
      <c r="P606" s="168">
        <f>SUM(P607:P667)</f>
        <v>0</v>
      </c>
      <c r="Q606" s="167"/>
      <c r="R606" s="168">
        <f>SUM(R607:R667)</f>
        <v>0.90064800000000012</v>
      </c>
      <c r="S606" s="167"/>
      <c r="T606" s="169">
        <f>SUM(T607:T667)</f>
        <v>2.6200000000000001E-2</v>
      </c>
      <c r="AR606" s="170" t="s">
        <v>78</v>
      </c>
      <c r="AT606" s="171" t="s">
        <v>67</v>
      </c>
      <c r="AU606" s="171" t="s">
        <v>76</v>
      </c>
      <c r="AY606" s="170" t="s">
        <v>129</v>
      </c>
      <c r="BK606" s="172">
        <f>SUM(BK607:BK667)</f>
        <v>0</v>
      </c>
    </row>
    <row r="607" spans="1:65" s="2" customFormat="1" ht="16.5" customHeight="1">
      <c r="A607" s="36"/>
      <c r="B607" s="37"/>
      <c r="C607" s="175" t="s">
        <v>1071</v>
      </c>
      <c r="D607" s="175" t="s">
        <v>132</v>
      </c>
      <c r="E607" s="176" t="s">
        <v>1072</v>
      </c>
      <c r="F607" s="177" t="s">
        <v>1073</v>
      </c>
      <c r="G607" s="178" t="s">
        <v>161</v>
      </c>
      <c r="H607" s="179">
        <v>21.34</v>
      </c>
      <c r="I607" s="180"/>
      <c r="J607" s="179">
        <f>ROUND(I607*H607,2)</f>
        <v>0</v>
      </c>
      <c r="K607" s="177" t="s">
        <v>136</v>
      </c>
      <c r="L607" s="41"/>
      <c r="M607" s="181" t="s">
        <v>18</v>
      </c>
      <c r="N607" s="182" t="s">
        <v>39</v>
      </c>
      <c r="O607" s="66"/>
      <c r="P607" s="183">
        <f>O607*H607</f>
        <v>0</v>
      </c>
      <c r="Q607" s="183">
        <v>0</v>
      </c>
      <c r="R607" s="183">
        <f>Q607*H607</f>
        <v>0</v>
      </c>
      <c r="S607" s="183">
        <v>0</v>
      </c>
      <c r="T607" s="184">
        <f>S607*H607</f>
        <v>0</v>
      </c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R607" s="185" t="s">
        <v>253</v>
      </c>
      <c r="AT607" s="185" t="s">
        <v>132</v>
      </c>
      <c r="AU607" s="185" t="s">
        <v>78</v>
      </c>
      <c r="AY607" s="19" t="s">
        <v>129</v>
      </c>
      <c r="BE607" s="186">
        <f>IF(N607="základní",J607,0)</f>
        <v>0</v>
      </c>
      <c r="BF607" s="186">
        <f>IF(N607="snížená",J607,0)</f>
        <v>0</v>
      </c>
      <c r="BG607" s="186">
        <f>IF(N607="zákl. přenesená",J607,0)</f>
        <v>0</v>
      </c>
      <c r="BH607" s="186">
        <f>IF(N607="sníž. přenesená",J607,0)</f>
        <v>0</v>
      </c>
      <c r="BI607" s="186">
        <f>IF(N607="nulová",J607,0)</f>
        <v>0</v>
      </c>
      <c r="BJ607" s="19" t="s">
        <v>76</v>
      </c>
      <c r="BK607" s="186">
        <f>ROUND(I607*H607,2)</f>
        <v>0</v>
      </c>
      <c r="BL607" s="19" t="s">
        <v>253</v>
      </c>
      <c r="BM607" s="185" t="s">
        <v>1074</v>
      </c>
    </row>
    <row r="608" spans="1:65" s="2" customFormat="1" ht="10.199999999999999">
      <c r="A608" s="36"/>
      <c r="B608" s="37"/>
      <c r="C608" s="38"/>
      <c r="D608" s="187" t="s">
        <v>139</v>
      </c>
      <c r="E608" s="38"/>
      <c r="F608" s="188" t="s">
        <v>1075</v>
      </c>
      <c r="G608" s="38"/>
      <c r="H608" s="38"/>
      <c r="I608" s="189"/>
      <c r="J608" s="38"/>
      <c r="K608" s="38"/>
      <c r="L608" s="41"/>
      <c r="M608" s="190"/>
      <c r="N608" s="191"/>
      <c r="O608" s="66"/>
      <c r="P608" s="66"/>
      <c r="Q608" s="66"/>
      <c r="R608" s="66"/>
      <c r="S608" s="66"/>
      <c r="T608" s="67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T608" s="19" t="s">
        <v>139</v>
      </c>
      <c r="AU608" s="19" t="s">
        <v>78</v>
      </c>
    </row>
    <row r="609" spans="1:65" s="2" customFormat="1" ht="10.199999999999999">
      <c r="A609" s="36"/>
      <c r="B609" s="37"/>
      <c r="C609" s="38"/>
      <c r="D609" s="192" t="s">
        <v>141</v>
      </c>
      <c r="E609" s="38"/>
      <c r="F609" s="193" t="s">
        <v>1076</v>
      </c>
      <c r="G609" s="38"/>
      <c r="H609" s="38"/>
      <c r="I609" s="189"/>
      <c r="J609" s="38"/>
      <c r="K609" s="38"/>
      <c r="L609" s="41"/>
      <c r="M609" s="190"/>
      <c r="N609" s="191"/>
      <c r="O609" s="66"/>
      <c r="P609" s="66"/>
      <c r="Q609" s="66"/>
      <c r="R609" s="66"/>
      <c r="S609" s="66"/>
      <c r="T609" s="67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T609" s="19" t="s">
        <v>141</v>
      </c>
      <c r="AU609" s="19" t="s">
        <v>78</v>
      </c>
    </row>
    <row r="610" spans="1:65" s="2" customFormat="1" ht="16.5" customHeight="1">
      <c r="A610" s="36"/>
      <c r="B610" s="37"/>
      <c r="C610" s="175" t="s">
        <v>1077</v>
      </c>
      <c r="D610" s="175" t="s">
        <v>132</v>
      </c>
      <c r="E610" s="176" t="s">
        <v>1078</v>
      </c>
      <c r="F610" s="177" t="s">
        <v>1079</v>
      </c>
      <c r="G610" s="178" t="s">
        <v>161</v>
      </c>
      <c r="H610" s="179">
        <v>21.34</v>
      </c>
      <c r="I610" s="180"/>
      <c r="J610" s="179">
        <f>ROUND(I610*H610,2)</f>
        <v>0</v>
      </c>
      <c r="K610" s="177" t="s">
        <v>136</v>
      </c>
      <c r="L610" s="41"/>
      <c r="M610" s="181" t="s">
        <v>18</v>
      </c>
      <c r="N610" s="182" t="s">
        <v>39</v>
      </c>
      <c r="O610" s="66"/>
      <c r="P610" s="183">
        <f>O610*H610</f>
        <v>0</v>
      </c>
      <c r="Q610" s="183">
        <v>2.9999999999999997E-4</v>
      </c>
      <c r="R610" s="183">
        <f>Q610*H610</f>
        <v>6.4019999999999997E-3</v>
      </c>
      <c r="S610" s="183">
        <v>0</v>
      </c>
      <c r="T610" s="184">
        <f>S610*H610</f>
        <v>0</v>
      </c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R610" s="185" t="s">
        <v>253</v>
      </c>
      <c r="AT610" s="185" t="s">
        <v>132</v>
      </c>
      <c r="AU610" s="185" t="s">
        <v>78</v>
      </c>
      <c r="AY610" s="19" t="s">
        <v>129</v>
      </c>
      <c r="BE610" s="186">
        <f>IF(N610="základní",J610,0)</f>
        <v>0</v>
      </c>
      <c r="BF610" s="186">
        <f>IF(N610="snížená",J610,0)</f>
        <v>0</v>
      </c>
      <c r="BG610" s="186">
        <f>IF(N610="zákl. přenesená",J610,0)</f>
        <v>0</v>
      </c>
      <c r="BH610" s="186">
        <f>IF(N610="sníž. přenesená",J610,0)</f>
        <v>0</v>
      </c>
      <c r="BI610" s="186">
        <f>IF(N610="nulová",J610,0)</f>
        <v>0</v>
      </c>
      <c r="BJ610" s="19" t="s">
        <v>76</v>
      </c>
      <c r="BK610" s="186">
        <f>ROUND(I610*H610,2)</f>
        <v>0</v>
      </c>
      <c r="BL610" s="19" t="s">
        <v>253</v>
      </c>
      <c r="BM610" s="185" t="s">
        <v>1080</v>
      </c>
    </row>
    <row r="611" spans="1:65" s="2" customFormat="1" ht="10.199999999999999">
      <c r="A611" s="36"/>
      <c r="B611" s="37"/>
      <c r="C611" s="38"/>
      <c r="D611" s="187" t="s">
        <v>139</v>
      </c>
      <c r="E611" s="38"/>
      <c r="F611" s="188" t="s">
        <v>1081</v>
      </c>
      <c r="G611" s="38"/>
      <c r="H611" s="38"/>
      <c r="I611" s="189"/>
      <c r="J611" s="38"/>
      <c r="K611" s="38"/>
      <c r="L611" s="41"/>
      <c r="M611" s="190"/>
      <c r="N611" s="191"/>
      <c r="O611" s="66"/>
      <c r="P611" s="66"/>
      <c r="Q611" s="66"/>
      <c r="R611" s="66"/>
      <c r="S611" s="66"/>
      <c r="T611" s="67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T611" s="19" t="s">
        <v>139</v>
      </c>
      <c r="AU611" s="19" t="s">
        <v>78</v>
      </c>
    </row>
    <row r="612" spans="1:65" s="2" customFormat="1" ht="10.199999999999999">
      <c r="A612" s="36"/>
      <c r="B612" s="37"/>
      <c r="C612" s="38"/>
      <c r="D612" s="192" t="s">
        <v>141</v>
      </c>
      <c r="E612" s="38"/>
      <c r="F612" s="193" t="s">
        <v>1082</v>
      </c>
      <c r="G612" s="38"/>
      <c r="H612" s="38"/>
      <c r="I612" s="189"/>
      <c r="J612" s="38"/>
      <c r="K612" s="38"/>
      <c r="L612" s="41"/>
      <c r="M612" s="190"/>
      <c r="N612" s="191"/>
      <c r="O612" s="66"/>
      <c r="P612" s="66"/>
      <c r="Q612" s="66"/>
      <c r="R612" s="66"/>
      <c r="S612" s="66"/>
      <c r="T612" s="67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T612" s="19" t="s">
        <v>141</v>
      </c>
      <c r="AU612" s="19" t="s">
        <v>78</v>
      </c>
    </row>
    <row r="613" spans="1:65" s="2" customFormat="1" ht="16.5" customHeight="1">
      <c r="A613" s="36"/>
      <c r="B613" s="37"/>
      <c r="C613" s="175" t="s">
        <v>1083</v>
      </c>
      <c r="D613" s="175" t="s">
        <v>132</v>
      </c>
      <c r="E613" s="176" t="s">
        <v>1084</v>
      </c>
      <c r="F613" s="177" t="s">
        <v>1085</v>
      </c>
      <c r="G613" s="178" t="s">
        <v>161</v>
      </c>
      <c r="H613" s="179">
        <v>21.34</v>
      </c>
      <c r="I613" s="180"/>
      <c r="J613" s="179">
        <f>ROUND(I613*H613,2)</f>
        <v>0</v>
      </c>
      <c r="K613" s="177" t="s">
        <v>136</v>
      </c>
      <c r="L613" s="41"/>
      <c r="M613" s="181" t="s">
        <v>18</v>
      </c>
      <c r="N613" s="182" t="s">
        <v>39</v>
      </c>
      <c r="O613" s="66"/>
      <c r="P613" s="183">
        <f>O613*H613</f>
        <v>0</v>
      </c>
      <c r="Q613" s="183">
        <v>4.5500000000000002E-3</v>
      </c>
      <c r="R613" s="183">
        <f>Q613*H613</f>
        <v>9.7097000000000003E-2</v>
      </c>
      <c r="S613" s="183">
        <v>0</v>
      </c>
      <c r="T613" s="184">
        <f>S613*H613</f>
        <v>0</v>
      </c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R613" s="185" t="s">
        <v>253</v>
      </c>
      <c r="AT613" s="185" t="s">
        <v>132</v>
      </c>
      <c r="AU613" s="185" t="s">
        <v>78</v>
      </c>
      <c r="AY613" s="19" t="s">
        <v>129</v>
      </c>
      <c r="BE613" s="186">
        <f>IF(N613="základní",J613,0)</f>
        <v>0</v>
      </c>
      <c r="BF613" s="186">
        <f>IF(N613="snížená",J613,0)</f>
        <v>0</v>
      </c>
      <c r="BG613" s="186">
        <f>IF(N613="zákl. přenesená",J613,0)</f>
        <v>0</v>
      </c>
      <c r="BH613" s="186">
        <f>IF(N613="sníž. přenesená",J613,0)</f>
        <v>0</v>
      </c>
      <c r="BI613" s="186">
        <f>IF(N613="nulová",J613,0)</f>
        <v>0</v>
      </c>
      <c r="BJ613" s="19" t="s">
        <v>76</v>
      </c>
      <c r="BK613" s="186">
        <f>ROUND(I613*H613,2)</f>
        <v>0</v>
      </c>
      <c r="BL613" s="19" t="s">
        <v>253</v>
      </c>
      <c r="BM613" s="185" t="s">
        <v>1086</v>
      </c>
    </row>
    <row r="614" spans="1:65" s="2" customFormat="1" ht="10.199999999999999">
      <c r="A614" s="36"/>
      <c r="B614" s="37"/>
      <c r="C614" s="38"/>
      <c r="D614" s="187" t="s">
        <v>139</v>
      </c>
      <c r="E614" s="38"/>
      <c r="F614" s="188" t="s">
        <v>1087</v>
      </c>
      <c r="G614" s="38"/>
      <c r="H614" s="38"/>
      <c r="I614" s="189"/>
      <c r="J614" s="38"/>
      <c r="K614" s="38"/>
      <c r="L614" s="41"/>
      <c r="M614" s="190"/>
      <c r="N614" s="191"/>
      <c r="O614" s="66"/>
      <c r="P614" s="66"/>
      <c r="Q614" s="66"/>
      <c r="R614" s="66"/>
      <c r="S614" s="66"/>
      <c r="T614" s="67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T614" s="19" t="s">
        <v>139</v>
      </c>
      <c r="AU614" s="19" t="s">
        <v>78</v>
      </c>
    </row>
    <row r="615" spans="1:65" s="2" customFormat="1" ht="10.199999999999999">
      <c r="A615" s="36"/>
      <c r="B615" s="37"/>
      <c r="C615" s="38"/>
      <c r="D615" s="192" t="s">
        <v>141</v>
      </c>
      <c r="E615" s="38"/>
      <c r="F615" s="193" t="s">
        <v>1088</v>
      </c>
      <c r="G615" s="38"/>
      <c r="H615" s="38"/>
      <c r="I615" s="189"/>
      <c r="J615" s="38"/>
      <c r="K615" s="38"/>
      <c r="L615" s="41"/>
      <c r="M615" s="190"/>
      <c r="N615" s="191"/>
      <c r="O615" s="66"/>
      <c r="P615" s="66"/>
      <c r="Q615" s="66"/>
      <c r="R615" s="66"/>
      <c r="S615" s="66"/>
      <c r="T615" s="67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T615" s="19" t="s">
        <v>141</v>
      </c>
      <c r="AU615" s="19" t="s">
        <v>78</v>
      </c>
    </row>
    <row r="616" spans="1:65" s="2" customFormat="1" ht="16.5" customHeight="1">
      <c r="A616" s="36"/>
      <c r="B616" s="37"/>
      <c r="C616" s="175" t="s">
        <v>1089</v>
      </c>
      <c r="D616" s="175" t="s">
        <v>132</v>
      </c>
      <c r="E616" s="176" t="s">
        <v>1090</v>
      </c>
      <c r="F616" s="177" t="s">
        <v>1091</v>
      </c>
      <c r="G616" s="178" t="s">
        <v>135</v>
      </c>
      <c r="H616" s="179">
        <v>10</v>
      </c>
      <c r="I616" s="180"/>
      <c r="J616" s="179">
        <f>ROUND(I616*H616,2)</f>
        <v>0</v>
      </c>
      <c r="K616" s="177" t="s">
        <v>136</v>
      </c>
      <c r="L616" s="41"/>
      <c r="M616" s="181" t="s">
        <v>18</v>
      </c>
      <c r="N616" s="182" t="s">
        <v>39</v>
      </c>
      <c r="O616" s="66"/>
      <c r="P616" s="183">
        <f>O616*H616</f>
        <v>0</v>
      </c>
      <c r="Q616" s="183">
        <v>8.3000000000000001E-4</v>
      </c>
      <c r="R616" s="183">
        <f>Q616*H616</f>
        <v>8.3000000000000001E-3</v>
      </c>
      <c r="S616" s="183">
        <v>2.6199999999999999E-3</v>
      </c>
      <c r="T616" s="184">
        <f>S616*H616</f>
        <v>2.6200000000000001E-2</v>
      </c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R616" s="185" t="s">
        <v>253</v>
      </c>
      <c r="AT616" s="185" t="s">
        <v>132</v>
      </c>
      <c r="AU616" s="185" t="s">
        <v>78</v>
      </c>
      <c r="AY616" s="19" t="s">
        <v>129</v>
      </c>
      <c r="BE616" s="186">
        <f>IF(N616="základní",J616,0)</f>
        <v>0</v>
      </c>
      <c r="BF616" s="186">
        <f>IF(N616="snížená",J616,0)</f>
        <v>0</v>
      </c>
      <c r="BG616" s="186">
        <f>IF(N616="zákl. přenesená",J616,0)</f>
        <v>0</v>
      </c>
      <c r="BH616" s="186">
        <f>IF(N616="sníž. přenesená",J616,0)</f>
        <v>0</v>
      </c>
      <c r="BI616" s="186">
        <f>IF(N616="nulová",J616,0)</f>
        <v>0</v>
      </c>
      <c r="BJ616" s="19" t="s">
        <v>76</v>
      </c>
      <c r="BK616" s="186">
        <f>ROUND(I616*H616,2)</f>
        <v>0</v>
      </c>
      <c r="BL616" s="19" t="s">
        <v>253</v>
      </c>
      <c r="BM616" s="185" t="s">
        <v>1092</v>
      </c>
    </row>
    <row r="617" spans="1:65" s="2" customFormat="1" ht="10.199999999999999">
      <c r="A617" s="36"/>
      <c r="B617" s="37"/>
      <c r="C617" s="38"/>
      <c r="D617" s="187" t="s">
        <v>139</v>
      </c>
      <c r="E617" s="38"/>
      <c r="F617" s="188" t="s">
        <v>1093</v>
      </c>
      <c r="G617" s="38"/>
      <c r="H617" s="38"/>
      <c r="I617" s="189"/>
      <c r="J617" s="38"/>
      <c r="K617" s="38"/>
      <c r="L617" s="41"/>
      <c r="M617" s="190"/>
      <c r="N617" s="191"/>
      <c r="O617" s="66"/>
      <c r="P617" s="66"/>
      <c r="Q617" s="66"/>
      <c r="R617" s="66"/>
      <c r="S617" s="66"/>
      <c r="T617" s="67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T617" s="19" t="s">
        <v>139</v>
      </c>
      <c r="AU617" s="19" t="s">
        <v>78</v>
      </c>
    </row>
    <row r="618" spans="1:65" s="2" customFormat="1" ht="10.199999999999999">
      <c r="A618" s="36"/>
      <c r="B618" s="37"/>
      <c r="C618" s="38"/>
      <c r="D618" s="192" t="s">
        <v>141</v>
      </c>
      <c r="E618" s="38"/>
      <c r="F618" s="193" t="s">
        <v>1094</v>
      </c>
      <c r="G618" s="38"/>
      <c r="H618" s="38"/>
      <c r="I618" s="189"/>
      <c r="J618" s="38"/>
      <c r="K618" s="38"/>
      <c r="L618" s="41"/>
      <c r="M618" s="190"/>
      <c r="N618" s="191"/>
      <c r="O618" s="66"/>
      <c r="P618" s="66"/>
      <c r="Q618" s="66"/>
      <c r="R618" s="66"/>
      <c r="S618" s="66"/>
      <c r="T618" s="67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T618" s="19" t="s">
        <v>141</v>
      </c>
      <c r="AU618" s="19" t="s">
        <v>78</v>
      </c>
    </row>
    <row r="619" spans="1:65" s="13" customFormat="1" ht="10.199999999999999">
      <c r="B619" s="194"/>
      <c r="C619" s="195"/>
      <c r="D619" s="187" t="s">
        <v>143</v>
      </c>
      <c r="E619" s="196" t="s">
        <v>18</v>
      </c>
      <c r="F619" s="197" t="s">
        <v>1095</v>
      </c>
      <c r="G619" s="195"/>
      <c r="H619" s="198">
        <v>10</v>
      </c>
      <c r="I619" s="199"/>
      <c r="J619" s="195"/>
      <c r="K619" s="195"/>
      <c r="L619" s="200"/>
      <c r="M619" s="201"/>
      <c r="N619" s="202"/>
      <c r="O619" s="202"/>
      <c r="P619" s="202"/>
      <c r="Q619" s="202"/>
      <c r="R619" s="202"/>
      <c r="S619" s="202"/>
      <c r="T619" s="203"/>
      <c r="AT619" s="204" t="s">
        <v>143</v>
      </c>
      <c r="AU619" s="204" t="s">
        <v>78</v>
      </c>
      <c r="AV619" s="13" t="s">
        <v>78</v>
      </c>
      <c r="AW619" s="13" t="s">
        <v>30</v>
      </c>
      <c r="AX619" s="13" t="s">
        <v>76</v>
      </c>
      <c r="AY619" s="204" t="s">
        <v>129</v>
      </c>
    </row>
    <row r="620" spans="1:65" s="2" customFormat="1" ht="21.75" customHeight="1">
      <c r="A620" s="36"/>
      <c r="B620" s="37"/>
      <c r="C620" s="226" t="s">
        <v>1096</v>
      </c>
      <c r="D620" s="226" t="s">
        <v>304</v>
      </c>
      <c r="E620" s="227" t="s">
        <v>1097</v>
      </c>
      <c r="F620" s="228" t="s">
        <v>1098</v>
      </c>
      <c r="G620" s="229" t="s">
        <v>161</v>
      </c>
      <c r="H620" s="230">
        <v>0.9</v>
      </c>
      <c r="I620" s="231"/>
      <c r="J620" s="230">
        <f>ROUND(I620*H620,2)</f>
        <v>0</v>
      </c>
      <c r="K620" s="228" t="s">
        <v>136</v>
      </c>
      <c r="L620" s="232"/>
      <c r="M620" s="233" t="s">
        <v>18</v>
      </c>
      <c r="N620" s="234" t="s">
        <v>39</v>
      </c>
      <c r="O620" s="66"/>
      <c r="P620" s="183">
        <f>O620*H620</f>
        <v>0</v>
      </c>
      <c r="Q620" s="183">
        <v>2.1999999999999999E-2</v>
      </c>
      <c r="R620" s="183">
        <f>Q620*H620</f>
        <v>1.9799999999999998E-2</v>
      </c>
      <c r="S620" s="183">
        <v>0</v>
      </c>
      <c r="T620" s="184">
        <f>S620*H620</f>
        <v>0</v>
      </c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R620" s="185" t="s">
        <v>361</v>
      </c>
      <c r="AT620" s="185" t="s">
        <v>304</v>
      </c>
      <c r="AU620" s="185" t="s">
        <v>78</v>
      </c>
      <c r="AY620" s="19" t="s">
        <v>129</v>
      </c>
      <c r="BE620" s="186">
        <f>IF(N620="základní",J620,0)</f>
        <v>0</v>
      </c>
      <c r="BF620" s="186">
        <f>IF(N620="snížená",J620,0)</f>
        <v>0</v>
      </c>
      <c r="BG620" s="186">
        <f>IF(N620="zákl. přenesená",J620,0)</f>
        <v>0</v>
      </c>
      <c r="BH620" s="186">
        <f>IF(N620="sníž. přenesená",J620,0)</f>
        <v>0</v>
      </c>
      <c r="BI620" s="186">
        <f>IF(N620="nulová",J620,0)</f>
        <v>0</v>
      </c>
      <c r="BJ620" s="19" t="s">
        <v>76</v>
      </c>
      <c r="BK620" s="186">
        <f>ROUND(I620*H620,2)</f>
        <v>0</v>
      </c>
      <c r="BL620" s="19" t="s">
        <v>253</v>
      </c>
      <c r="BM620" s="185" t="s">
        <v>1099</v>
      </c>
    </row>
    <row r="621" spans="1:65" s="2" customFormat="1" ht="10.199999999999999">
      <c r="A621" s="36"/>
      <c r="B621" s="37"/>
      <c r="C621" s="38"/>
      <c r="D621" s="187" t="s">
        <v>139</v>
      </c>
      <c r="E621" s="38"/>
      <c r="F621" s="188" t="s">
        <v>1098</v>
      </c>
      <c r="G621" s="38"/>
      <c r="H621" s="38"/>
      <c r="I621" s="189"/>
      <c r="J621" s="38"/>
      <c r="K621" s="38"/>
      <c r="L621" s="41"/>
      <c r="M621" s="190"/>
      <c r="N621" s="191"/>
      <c r="O621" s="66"/>
      <c r="P621" s="66"/>
      <c r="Q621" s="66"/>
      <c r="R621" s="66"/>
      <c r="S621" s="66"/>
      <c r="T621" s="67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T621" s="19" t="s">
        <v>139</v>
      </c>
      <c r="AU621" s="19" t="s">
        <v>78</v>
      </c>
    </row>
    <row r="622" spans="1:65" s="13" customFormat="1" ht="10.199999999999999">
      <c r="B622" s="194"/>
      <c r="C622" s="195"/>
      <c r="D622" s="187" t="s">
        <v>143</v>
      </c>
      <c r="E622" s="196" t="s">
        <v>18</v>
      </c>
      <c r="F622" s="197" t="s">
        <v>1100</v>
      </c>
      <c r="G622" s="195"/>
      <c r="H622" s="198">
        <v>0.9</v>
      </c>
      <c r="I622" s="199"/>
      <c r="J622" s="195"/>
      <c r="K622" s="195"/>
      <c r="L622" s="200"/>
      <c r="M622" s="201"/>
      <c r="N622" s="202"/>
      <c r="O622" s="202"/>
      <c r="P622" s="202"/>
      <c r="Q622" s="202"/>
      <c r="R622" s="202"/>
      <c r="S622" s="202"/>
      <c r="T622" s="203"/>
      <c r="AT622" s="204" t="s">
        <v>143</v>
      </c>
      <c r="AU622" s="204" t="s">
        <v>78</v>
      </c>
      <c r="AV622" s="13" t="s">
        <v>78</v>
      </c>
      <c r="AW622" s="13" t="s">
        <v>30</v>
      </c>
      <c r="AX622" s="13" t="s">
        <v>76</v>
      </c>
      <c r="AY622" s="204" t="s">
        <v>129</v>
      </c>
    </row>
    <row r="623" spans="1:65" s="2" customFormat="1" ht="21.75" customHeight="1">
      <c r="A623" s="36"/>
      <c r="B623" s="37"/>
      <c r="C623" s="175" t="s">
        <v>1101</v>
      </c>
      <c r="D623" s="175" t="s">
        <v>132</v>
      </c>
      <c r="E623" s="176" t="s">
        <v>1102</v>
      </c>
      <c r="F623" s="177" t="s">
        <v>1103</v>
      </c>
      <c r="G623" s="178" t="s">
        <v>161</v>
      </c>
      <c r="H623" s="179">
        <v>21.34</v>
      </c>
      <c r="I623" s="180"/>
      <c r="J623" s="179">
        <f>ROUND(I623*H623,2)</f>
        <v>0</v>
      </c>
      <c r="K623" s="177" t="s">
        <v>136</v>
      </c>
      <c r="L623" s="41"/>
      <c r="M623" s="181" t="s">
        <v>18</v>
      </c>
      <c r="N623" s="182" t="s">
        <v>39</v>
      </c>
      <c r="O623" s="66"/>
      <c r="P623" s="183">
        <f>O623*H623</f>
        <v>0</v>
      </c>
      <c r="Q623" s="183">
        <v>5.1999999999999998E-3</v>
      </c>
      <c r="R623" s="183">
        <f>Q623*H623</f>
        <v>0.110968</v>
      </c>
      <c r="S623" s="183">
        <v>0</v>
      </c>
      <c r="T623" s="184">
        <f>S623*H623</f>
        <v>0</v>
      </c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R623" s="185" t="s">
        <v>253</v>
      </c>
      <c r="AT623" s="185" t="s">
        <v>132</v>
      </c>
      <c r="AU623" s="185" t="s">
        <v>78</v>
      </c>
      <c r="AY623" s="19" t="s">
        <v>129</v>
      </c>
      <c r="BE623" s="186">
        <f>IF(N623="základní",J623,0)</f>
        <v>0</v>
      </c>
      <c r="BF623" s="186">
        <f>IF(N623="snížená",J623,0)</f>
        <v>0</v>
      </c>
      <c r="BG623" s="186">
        <f>IF(N623="zákl. přenesená",J623,0)</f>
        <v>0</v>
      </c>
      <c r="BH623" s="186">
        <f>IF(N623="sníž. přenesená",J623,0)</f>
        <v>0</v>
      </c>
      <c r="BI623" s="186">
        <f>IF(N623="nulová",J623,0)</f>
        <v>0</v>
      </c>
      <c r="BJ623" s="19" t="s">
        <v>76</v>
      </c>
      <c r="BK623" s="186">
        <f>ROUND(I623*H623,2)</f>
        <v>0</v>
      </c>
      <c r="BL623" s="19" t="s">
        <v>253</v>
      </c>
      <c r="BM623" s="185" t="s">
        <v>1104</v>
      </c>
    </row>
    <row r="624" spans="1:65" s="2" customFormat="1" ht="19.2">
      <c r="A624" s="36"/>
      <c r="B624" s="37"/>
      <c r="C624" s="38"/>
      <c r="D624" s="187" t="s">
        <v>139</v>
      </c>
      <c r="E624" s="38"/>
      <c r="F624" s="188" t="s">
        <v>1105</v>
      </c>
      <c r="G624" s="38"/>
      <c r="H624" s="38"/>
      <c r="I624" s="189"/>
      <c r="J624" s="38"/>
      <c r="K624" s="38"/>
      <c r="L624" s="41"/>
      <c r="M624" s="190"/>
      <c r="N624" s="191"/>
      <c r="O624" s="66"/>
      <c r="P624" s="66"/>
      <c r="Q624" s="66"/>
      <c r="R624" s="66"/>
      <c r="S624" s="66"/>
      <c r="T624" s="67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T624" s="19" t="s">
        <v>139</v>
      </c>
      <c r="AU624" s="19" t="s">
        <v>78</v>
      </c>
    </row>
    <row r="625" spans="1:65" s="2" customFormat="1" ht="10.199999999999999">
      <c r="A625" s="36"/>
      <c r="B625" s="37"/>
      <c r="C625" s="38"/>
      <c r="D625" s="192" t="s">
        <v>141</v>
      </c>
      <c r="E625" s="38"/>
      <c r="F625" s="193" t="s">
        <v>1106</v>
      </c>
      <c r="G625" s="38"/>
      <c r="H625" s="38"/>
      <c r="I625" s="189"/>
      <c r="J625" s="38"/>
      <c r="K625" s="38"/>
      <c r="L625" s="41"/>
      <c r="M625" s="190"/>
      <c r="N625" s="191"/>
      <c r="O625" s="66"/>
      <c r="P625" s="66"/>
      <c r="Q625" s="66"/>
      <c r="R625" s="66"/>
      <c r="S625" s="66"/>
      <c r="T625" s="67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T625" s="19" t="s">
        <v>141</v>
      </c>
      <c r="AU625" s="19" t="s">
        <v>78</v>
      </c>
    </row>
    <row r="626" spans="1:65" s="13" customFormat="1" ht="10.199999999999999">
      <c r="B626" s="194"/>
      <c r="C626" s="195"/>
      <c r="D626" s="187" t="s">
        <v>143</v>
      </c>
      <c r="E626" s="196" t="s">
        <v>18</v>
      </c>
      <c r="F626" s="197" t="s">
        <v>319</v>
      </c>
      <c r="G626" s="195"/>
      <c r="H626" s="198">
        <v>21.34</v>
      </c>
      <c r="I626" s="199"/>
      <c r="J626" s="195"/>
      <c r="K626" s="195"/>
      <c r="L626" s="200"/>
      <c r="M626" s="201"/>
      <c r="N626" s="202"/>
      <c r="O626" s="202"/>
      <c r="P626" s="202"/>
      <c r="Q626" s="202"/>
      <c r="R626" s="202"/>
      <c r="S626" s="202"/>
      <c r="T626" s="203"/>
      <c r="AT626" s="204" t="s">
        <v>143</v>
      </c>
      <c r="AU626" s="204" t="s">
        <v>78</v>
      </c>
      <c r="AV626" s="13" t="s">
        <v>78</v>
      </c>
      <c r="AW626" s="13" t="s">
        <v>30</v>
      </c>
      <c r="AX626" s="13" t="s">
        <v>76</v>
      </c>
      <c r="AY626" s="204" t="s">
        <v>129</v>
      </c>
    </row>
    <row r="627" spans="1:65" s="2" customFormat="1" ht="24.15" customHeight="1">
      <c r="A627" s="36"/>
      <c r="B627" s="37"/>
      <c r="C627" s="226" t="s">
        <v>1107</v>
      </c>
      <c r="D627" s="226" t="s">
        <v>304</v>
      </c>
      <c r="E627" s="227" t="s">
        <v>1108</v>
      </c>
      <c r="F627" s="228" t="s">
        <v>1109</v>
      </c>
      <c r="G627" s="229" t="s">
        <v>161</v>
      </c>
      <c r="H627" s="230">
        <v>23.47</v>
      </c>
      <c r="I627" s="231"/>
      <c r="J627" s="230">
        <f>ROUND(I627*H627,2)</f>
        <v>0</v>
      </c>
      <c r="K627" s="228" t="s">
        <v>136</v>
      </c>
      <c r="L627" s="232"/>
      <c r="M627" s="233" t="s">
        <v>18</v>
      </c>
      <c r="N627" s="234" t="s">
        <v>39</v>
      </c>
      <c r="O627" s="66"/>
      <c r="P627" s="183">
        <f>O627*H627</f>
        <v>0</v>
      </c>
      <c r="Q627" s="183">
        <v>2.1999999999999999E-2</v>
      </c>
      <c r="R627" s="183">
        <f>Q627*H627</f>
        <v>0.51633999999999991</v>
      </c>
      <c r="S627" s="183">
        <v>0</v>
      </c>
      <c r="T627" s="184">
        <f>S627*H627</f>
        <v>0</v>
      </c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R627" s="185" t="s">
        <v>361</v>
      </c>
      <c r="AT627" s="185" t="s">
        <v>304</v>
      </c>
      <c r="AU627" s="185" t="s">
        <v>78</v>
      </c>
      <c r="AY627" s="19" t="s">
        <v>129</v>
      </c>
      <c r="BE627" s="186">
        <f>IF(N627="základní",J627,0)</f>
        <v>0</v>
      </c>
      <c r="BF627" s="186">
        <f>IF(N627="snížená",J627,0)</f>
        <v>0</v>
      </c>
      <c r="BG627" s="186">
        <f>IF(N627="zákl. přenesená",J627,0)</f>
        <v>0</v>
      </c>
      <c r="BH627" s="186">
        <f>IF(N627="sníž. přenesená",J627,0)</f>
        <v>0</v>
      </c>
      <c r="BI627" s="186">
        <f>IF(N627="nulová",J627,0)</f>
        <v>0</v>
      </c>
      <c r="BJ627" s="19" t="s">
        <v>76</v>
      </c>
      <c r="BK627" s="186">
        <f>ROUND(I627*H627,2)</f>
        <v>0</v>
      </c>
      <c r="BL627" s="19" t="s">
        <v>253</v>
      </c>
      <c r="BM627" s="185" t="s">
        <v>1110</v>
      </c>
    </row>
    <row r="628" spans="1:65" s="2" customFormat="1" ht="10.199999999999999">
      <c r="A628" s="36"/>
      <c r="B628" s="37"/>
      <c r="C628" s="38"/>
      <c r="D628" s="187" t="s">
        <v>139</v>
      </c>
      <c r="E628" s="38"/>
      <c r="F628" s="188" t="s">
        <v>1109</v>
      </c>
      <c r="G628" s="38"/>
      <c r="H628" s="38"/>
      <c r="I628" s="189"/>
      <c r="J628" s="38"/>
      <c r="K628" s="38"/>
      <c r="L628" s="41"/>
      <c r="M628" s="190"/>
      <c r="N628" s="191"/>
      <c r="O628" s="66"/>
      <c r="P628" s="66"/>
      <c r="Q628" s="66"/>
      <c r="R628" s="66"/>
      <c r="S628" s="66"/>
      <c r="T628" s="67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T628" s="19" t="s">
        <v>139</v>
      </c>
      <c r="AU628" s="19" t="s">
        <v>78</v>
      </c>
    </row>
    <row r="629" spans="1:65" s="13" customFormat="1" ht="10.199999999999999">
      <c r="B629" s="194"/>
      <c r="C629" s="195"/>
      <c r="D629" s="187" t="s">
        <v>143</v>
      </c>
      <c r="E629" s="196" t="s">
        <v>18</v>
      </c>
      <c r="F629" s="197" t="s">
        <v>1111</v>
      </c>
      <c r="G629" s="195"/>
      <c r="H629" s="198">
        <v>23.47</v>
      </c>
      <c r="I629" s="199"/>
      <c r="J629" s="195"/>
      <c r="K629" s="195"/>
      <c r="L629" s="200"/>
      <c r="M629" s="201"/>
      <c r="N629" s="202"/>
      <c r="O629" s="202"/>
      <c r="P629" s="202"/>
      <c r="Q629" s="202"/>
      <c r="R629" s="202"/>
      <c r="S629" s="202"/>
      <c r="T629" s="203"/>
      <c r="AT629" s="204" t="s">
        <v>143</v>
      </c>
      <c r="AU629" s="204" t="s">
        <v>78</v>
      </c>
      <c r="AV629" s="13" t="s">
        <v>78</v>
      </c>
      <c r="AW629" s="13" t="s">
        <v>30</v>
      </c>
      <c r="AX629" s="13" t="s">
        <v>76</v>
      </c>
      <c r="AY629" s="204" t="s">
        <v>129</v>
      </c>
    </row>
    <row r="630" spans="1:65" s="2" customFormat="1" ht="16.5" customHeight="1">
      <c r="A630" s="36"/>
      <c r="B630" s="37"/>
      <c r="C630" s="175" t="s">
        <v>1112</v>
      </c>
      <c r="D630" s="175" t="s">
        <v>132</v>
      </c>
      <c r="E630" s="176" t="s">
        <v>1113</v>
      </c>
      <c r="F630" s="177" t="s">
        <v>1114</v>
      </c>
      <c r="G630" s="178" t="s">
        <v>161</v>
      </c>
      <c r="H630" s="179">
        <v>75.78</v>
      </c>
      <c r="I630" s="180"/>
      <c r="J630" s="179">
        <f>ROUND(I630*H630,2)</f>
        <v>0</v>
      </c>
      <c r="K630" s="177" t="s">
        <v>136</v>
      </c>
      <c r="L630" s="41"/>
      <c r="M630" s="181" t="s">
        <v>18</v>
      </c>
      <c r="N630" s="182" t="s">
        <v>39</v>
      </c>
      <c r="O630" s="66"/>
      <c r="P630" s="183">
        <f>O630*H630</f>
        <v>0</v>
      </c>
      <c r="Q630" s="183">
        <v>1.5E-3</v>
      </c>
      <c r="R630" s="183">
        <f>Q630*H630</f>
        <v>0.11367000000000001</v>
      </c>
      <c r="S630" s="183">
        <v>0</v>
      </c>
      <c r="T630" s="184">
        <f>S630*H630</f>
        <v>0</v>
      </c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R630" s="185" t="s">
        <v>253</v>
      </c>
      <c r="AT630" s="185" t="s">
        <v>132</v>
      </c>
      <c r="AU630" s="185" t="s">
        <v>78</v>
      </c>
      <c r="AY630" s="19" t="s">
        <v>129</v>
      </c>
      <c r="BE630" s="186">
        <f>IF(N630="základní",J630,0)</f>
        <v>0</v>
      </c>
      <c r="BF630" s="186">
        <f>IF(N630="snížená",J630,0)</f>
        <v>0</v>
      </c>
      <c r="BG630" s="186">
        <f>IF(N630="zákl. přenesená",J630,0)</f>
        <v>0</v>
      </c>
      <c r="BH630" s="186">
        <f>IF(N630="sníž. přenesená",J630,0)</f>
        <v>0</v>
      </c>
      <c r="BI630" s="186">
        <f>IF(N630="nulová",J630,0)</f>
        <v>0</v>
      </c>
      <c r="BJ630" s="19" t="s">
        <v>76</v>
      </c>
      <c r="BK630" s="186">
        <f>ROUND(I630*H630,2)</f>
        <v>0</v>
      </c>
      <c r="BL630" s="19" t="s">
        <v>253</v>
      </c>
      <c r="BM630" s="185" t="s">
        <v>1115</v>
      </c>
    </row>
    <row r="631" spans="1:65" s="2" customFormat="1" ht="10.199999999999999">
      <c r="A631" s="36"/>
      <c r="B631" s="37"/>
      <c r="C631" s="38"/>
      <c r="D631" s="187" t="s">
        <v>139</v>
      </c>
      <c r="E631" s="38"/>
      <c r="F631" s="188" t="s">
        <v>1116</v>
      </c>
      <c r="G631" s="38"/>
      <c r="H631" s="38"/>
      <c r="I631" s="189"/>
      <c r="J631" s="38"/>
      <c r="K631" s="38"/>
      <c r="L631" s="41"/>
      <c r="M631" s="190"/>
      <c r="N631" s="191"/>
      <c r="O631" s="66"/>
      <c r="P631" s="66"/>
      <c r="Q631" s="66"/>
      <c r="R631" s="66"/>
      <c r="S631" s="66"/>
      <c r="T631" s="67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T631" s="19" t="s">
        <v>139</v>
      </c>
      <c r="AU631" s="19" t="s">
        <v>78</v>
      </c>
    </row>
    <row r="632" spans="1:65" s="2" customFormat="1" ht="10.199999999999999">
      <c r="A632" s="36"/>
      <c r="B632" s="37"/>
      <c r="C632" s="38"/>
      <c r="D632" s="192" t="s">
        <v>141</v>
      </c>
      <c r="E632" s="38"/>
      <c r="F632" s="193" t="s">
        <v>1117</v>
      </c>
      <c r="G632" s="38"/>
      <c r="H632" s="38"/>
      <c r="I632" s="189"/>
      <c r="J632" s="38"/>
      <c r="K632" s="38"/>
      <c r="L632" s="41"/>
      <c r="M632" s="190"/>
      <c r="N632" s="191"/>
      <c r="O632" s="66"/>
      <c r="P632" s="66"/>
      <c r="Q632" s="66"/>
      <c r="R632" s="66"/>
      <c r="S632" s="66"/>
      <c r="T632" s="67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T632" s="19" t="s">
        <v>141</v>
      </c>
      <c r="AU632" s="19" t="s">
        <v>78</v>
      </c>
    </row>
    <row r="633" spans="1:65" s="13" customFormat="1" ht="10.199999999999999">
      <c r="B633" s="194"/>
      <c r="C633" s="195"/>
      <c r="D633" s="187" t="s">
        <v>143</v>
      </c>
      <c r="E633" s="196" t="s">
        <v>18</v>
      </c>
      <c r="F633" s="197" t="s">
        <v>319</v>
      </c>
      <c r="G633" s="195"/>
      <c r="H633" s="198">
        <v>21.34</v>
      </c>
      <c r="I633" s="199"/>
      <c r="J633" s="195"/>
      <c r="K633" s="195"/>
      <c r="L633" s="200"/>
      <c r="M633" s="201"/>
      <c r="N633" s="202"/>
      <c r="O633" s="202"/>
      <c r="P633" s="202"/>
      <c r="Q633" s="202"/>
      <c r="R633" s="202"/>
      <c r="S633" s="202"/>
      <c r="T633" s="203"/>
      <c r="AT633" s="204" t="s">
        <v>143</v>
      </c>
      <c r="AU633" s="204" t="s">
        <v>78</v>
      </c>
      <c r="AV633" s="13" t="s">
        <v>78</v>
      </c>
      <c r="AW633" s="13" t="s">
        <v>30</v>
      </c>
      <c r="AX633" s="13" t="s">
        <v>68</v>
      </c>
      <c r="AY633" s="204" t="s">
        <v>129</v>
      </c>
    </row>
    <row r="634" spans="1:65" s="13" customFormat="1" ht="10.199999999999999">
      <c r="B634" s="194"/>
      <c r="C634" s="195"/>
      <c r="D634" s="187" t="s">
        <v>143</v>
      </c>
      <c r="E634" s="196" t="s">
        <v>18</v>
      </c>
      <c r="F634" s="197" t="s">
        <v>1118</v>
      </c>
      <c r="G634" s="195"/>
      <c r="H634" s="198">
        <v>23.36</v>
      </c>
      <c r="I634" s="199"/>
      <c r="J634" s="195"/>
      <c r="K634" s="195"/>
      <c r="L634" s="200"/>
      <c r="M634" s="201"/>
      <c r="N634" s="202"/>
      <c r="O634" s="202"/>
      <c r="P634" s="202"/>
      <c r="Q634" s="202"/>
      <c r="R634" s="202"/>
      <c r="S634" s="202"/>
      <c r="T634" s="203"/>
      <c r="AT634" s="204" t="s">
        <v>143</v>
      </c>
      <c r="AU634" s="204" t="s">
        <v>78</v>
      </c>
      <c r="AV634" s="13" t="s">
        <v>78</v>
      </c>
      <c r="AW634" s="13" t="s">
        <v>30</v>
      </c>
      <c r="AX634" s="13" t="s">
        <v>68</v>
      </c>
      <c r="AY634" s="204" t="s">
        <v>129</v>
      </c>
    </row>
    <row r="635" spans="1:65" s="13" customFormat="1" ht="10.199999999999999">
      <c r="B635" s="194"/>
      <c r="C635" s="195"/>
      <c r="D635" s="187" t="s">
        <v>143</v>
      </c>
      <c r="E635" s="196" t="s">
        <v>18</v>
      </c>
      <c r="F635" s="197" t="s">
        <v>1119</v>
      </c>
      <c r="G635" s="195"/>
      <c r="H635" s="198">
        <v>5.5</v>
      </c>
      <c r="I635" s="199"/>
      <c r="J635" s="195"/>
      <c r="K635" s="195"/>
      <c r="L635" s="200"/>
      <c r="M635" s="201"/>
      <c r="N635" s="202"/>
      <c r="O635" s="202"/>
      <c r="P635" s="202"/>
      <c r="Q635" s="202"/>
      <c r="R635" s="202"/>
      <c r="S635" s="202"/>
      <c r="T635" s="203"/>
      <c r="AT635" s="204" t="s">
        <v>143</v>
      </c>
      <c r="AU635" s="204" t="s">
        <v>78</v>
      </c>
      <c r="AV635" s="13" t="s">
        <v>78</v>
      </c>
      <c r="AW635" s="13" t="s">
        <v>30</v>
      </c>
      <c r="AX635" s="13" t="s">
        <v>68</v>
      </c>
      <c r="AY635" s="204" t="s">
        <v>129</v>
      </c>
    </row>
    <row r="636" spans="1:65" s="13" customFormat="1" ht="10.199999999999999">
      <c r="B636" s="194"/>
      <c r="C636" s="195"/>
      <c r="D636" s="187" t="s">
        <v>143</v>
      </c>
      <c r="E636" s="196" t="s">
        <v>18</v>
      </c>
      <c r="F636" s="197" t="s">
        <v>1120</v>
      </c>
      <c r="G636" s="195"/>
      <c r="H636" s="198">
        <v>6.2</v>
      </c>
      <c r="I636" s="199"/>
      <c r="J636" s="195"/>
      <c r="K636" s="195"/>
      <c r="L636" s="200"/>
      <c r="M636" s="201"/>
      <c r="N636" s="202"/>
      <c r="O636" s="202"/>
      <c r="P636" s="202"/>
      <c r="Q636" s="202"/>
      <c r="R636" s="202"/>
      <c r="S636" s="202"/>
      <c r="T636" s="203"/>
      <c r="AT636" s="204" t="s">
        <v>143</v>
      </c>
      <c r="AU636" s="204" t="s">
        <v>78</v>
      </c>
      <c r="AV636" s="13" t="s">
        <v>78</v>
      </c>
      <c r="AW636" s="13" t="s">
        <v>30</v>
      </c>
      <c r="AX636" s="13" t="s">
        <v>68</v>
      </c>
      <c r="AY636" s="204" t="s">
        <v>129</v>
      </c>
    </row>
    <row r="637" spans="1:65" s="13" customFormat="1" ht="10.199999999999999">
      <c r="B637" s="194"/>
      <c r="C637" s="195"/>
      <c r="D637" s="187" t="s">
        <v>143</v>
      </c>
      <c r="E637" s="196" t="s">
        <v>18</v>
      </c>
      <c r="F637" s="197" t="s">
        <v>1121</v>
      </c>
      <c r="G637" s="195"/>
      <c r="H637" s="198">
        <v>19.38</v>
      </c>
      <c r="I637" s="199"/>
      <c r="J637" s="195"/>
      <c r="K637" s="195"/>
      <c r="L637" s="200"/>
      <c r="M637" s="201"/>
      <c r="N637" s="202"/>
      <c r="O637" s="202"/>
      <c r="P637" s="202"/>
      <c r="Q637" s="202"/>
      <c r="R637" s="202"/>
      <c r="S637" s="202"/>
      <c r="T637" s="203"/>
      <c r="AT637" s="204" t="s">
        <v>143</v>
      </c>
      <c r="AU637" s="204" t="s">
        <v>78</v>
      </c>
      <c r="AV637" s="13" t="s">
        <v>78</v>
      </c>
      <c r="AW637" s="13" t="s">
        <v>30</v>
      </c>
      <c r="AX637" s="13" t="s">
        <v>68</v>
      </c>
      <c r="AY637" s="204" t="s">
        <v>129</v>
      </c>
    </row>
    <row r="638" spans="1:65" s="14" customFormat="1" ht="10.199999999999999">
      <c r="B638" s="205"/>
      <c r="C638" s="206"/>
      <c r="D638" s="187" t="s">
        <v>143</v>
      </c>
      <c r="E638" s="207" t="s">
        <v>18</v>
      </c>
      <c r="F638" s="208" t="s">
        <v>241</v>
      </c>
      <c r="G638" s="206"/>
      <c r="H638" s="209">
        <v>75.78</v>
      </c>
      <c r="I638" s="210"/>
      <c r="J638" s="206"/>
      <c r="K638" s="206"/>
      <c r="L638" s="211"/>
      <c r="M638" s="212"/>
      <c r="N638" s="213"/>
      <c r="O638" s="213"/>
      <c r="P638" s="213"/>
      <c r="Q638" s="213"/>
      <c r="R638" s="213"/>
      <c r="S638" s="213"/>
      <c r="T638" s="214"/>
      <c r="AT638" s="215" t="s">
        <v>143</v>
      </c>
      <c r="AU638" s="215" t="s">
        <v>78</v>
      </c>
      <c r="AV638" s="14" t="s">
        <v>137</v>
      </c>
      <c r="AW638" s="14" t="s">
        <v>30</v>
      </c>
      <c r="AX638" s="14" t="s">
        <v>76</v>
      </c>
      <c r="AY638" s="215" t="s">
        <v>129</v>
      </c>
    </row>
    <row r="639" spans="1:65" s="2" customFormat="1" ht="16.5" customHeight="1">
      <c r="A639" s="36"/>
      <c r="B639" s="37"/>
      <c r="C639" s="175" t="s">
        <v>1122</v>
      </c>
      <c r="D639" s="175" t="s">
        <v>132</v>
      </c>
      <c r="E639" s="176" t="s">
        <v>1123</v>
      </c>
      <c r="F639" s="177" t="s">
        <v>1124</v>
      </c>
      <c r="G639" s="178" t="s">
        <v>182</v>
      </c>
      <c r="H639" s="179">
        <v>54.44</v>
      </c>
      <c r="I639" s="180"/>
      <c r="J639" s="179">
        <f>ROUND(I639*H639,2)</f>
        <v>0</v>
      </c>
      <c r="K639" s="177" t="s">
        <v>136</v>
      </c>
      <c r="L639" s="41"/>
      <c r="M639" s="181" t="s">
        <v>18</v>
      </c>
      <c r="N639" s="182" t="s">
        <v>39</v>
      </c>
      <c r="O639" s="66"/>
      <c r="P639" s="183">
        <f>O639*H639</f>
        <v>0</v>
      </c>
      <c r="Q639" s="183">
        <v>3.0000000000000001E-5</v>
      </c>
      <c r="R639" s="183">
        <f>Q639*H639</f>
        <v>1.6332E-3</v>
      </c>
      <c r="S639" s="183">
        <v>0</v>
      </c>
      <c r="T639" s="184">
        <f>S639*H639</f>
        <v>0</v>
      </c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R639" s="185" t="s">
        <v>253</v>
      </c>
      <c r="AT639" s="185" t="s">
        <v>132</v>
      </c>
      <c r="AU639" s="185" t="s">
        <v>78</v>
      </c>
      <c r="AY639" s="19" t="s">
        <v>129</v>
      </c>
      <c r="BE639" s="186">
        <f>IF(N639="základní",J639,0)</f>
        <v>0</v>
      </c>
      <c r="BF639" s="186">
        <f>IF(N639="snížená",J639,0)</f>
        <v>0</v>
      </c>
      <c r="BG639" s="186">
        <f>IF(N639="zákl. přenesená",J639,0)</f>
        <v>0</v>
      </c>
      <c r="BH639" s="186">
        <f>IF(N639="sníž. přenesená",J639,0)</f>
        <v>0</v>
      </c>
      <c r="BI639" s="186">
        <f>IF(N639="nulová",J639,0)</f>
        <v>0</v>
      </c>
      <c r="BJ639" s="19" t="s">
        <v>76</v>
      </c>
      <c r="BK639" s="186">
        <f>ROUND(I639*H639,2)</f>
        <v>0</v>
      </c>
      <c r="BL639" s="19" t="s">
        <v>253</v>
      </c>
      <c r="BM639" s="185" t="s">
        <v>1125</v>
      </c>
    </row>
    <row r="640" spans="1:65" s="2" customFormat="1" ht="10.199999999999999">
      <c r="A640" s="36"/>
      <c r="B640" s="37"/>
      <c r="C640" s="38"/>
      <c r="D640" s="187" t="s">
        <v>139</v>
      </c>
      <c r="E640" s="38"/>
      <c r="F640" s="188" t="s">
        <v>1126</v>
      </c>
      <c r="G640" s="38"/>
      <c r="H640" s="38"/>
      <c r="I640" s="189"/>
      <c r="J640" s="38"/>
      <c r="K640" s="38"/>
      <c r="L640" s="41"/>
      <c r="M640" s="190"/>
      <c r="N640" s="191"/>
      <c r="O640" s="66"/>
      <c r="P640" s="66"/>
      <c r="Q640" s="66"/>
      <c r="R640" s="66"/>
      <c r="S640" s="66"/>
      <c r="T640" s="67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T640" s="19" t="s">
        <v>139</v>
      </c>
      <c r="AU640" s="19" t="s">
        <v>78</v>
      </c>
    </row>
    <row r="641" spans="1:65" s="2" customFormat="1" ht="10.199999999999999">
      <c r="A641" s="36"/>
      <c r="B641" s="37"/>
      <c r="C641" s="38"/>
      <c r="D641" s="192" t="s">
        <v>141</v>
      </c>
      <c r="E641" s="38"/>
      <c r="F641" s="193" t="s">
        <v>1127</v>
      </c>
      <c r="G641" s="38"/>
      <c r="H641" s="38"/>
      <c r="I641" s="189"/>
      <c r="J641" s="38"/>
      <c r="K641" s="38"/>
      <c r="L641" s="41"/>
      <c r="M641" s="190"/>
      <c r="N641" s="191"/>
      <c r="O641" s="66"/>
      <c r="P641" s="66"/>
      <c r="Q641" s="66"/>
      <c r="R641" s="66"/>
      <c r="S641" s="66"/>
      <c r="T641" s="67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T641" s="19" t="s">
        <v>141</v>
      </c>
      <c r="AU641" s="19" t="s">
        <v>78</v>
      </c>
    </row>
    <row r="642" spans="1:65" s="13" customFormat="1" ht="10.199999999999999">
      <c r="B642" s="194"/>
      <c r="C642" s="195"/>
      <c r="D642" s="187" t="s">
        <v>143</v>
      </c>
      <c r="E642" s="196" t="s">
        <v>18</v>
      </c>
      <c r="F642" s="197" t="s">
        <v>1128</v>
      </c>
      <c r="G642" s="195"/>
      <c r="H642" s="198">
        <v>23.36</v>
      </c>
      <c r="I642" s="199"/>
      <c r="J642" s="195"/>
      <c r="K642" s="195"/>
      <c r="L642" s="200"/>
      <c r="M642" s="201"/>
      <c r="N642" s="202"/>
      <c r="O642" s="202"/>
      <c r="P642" s="202"/>
      <c r="Q642" s="202"/>
      <c r="R642" s="202"/>
      <c r="S642" s="202"/>
      <c r="T642" s="203"/>
      <c r="AT642" s="204" t="s">
        <v>143</v>
      </c>
      <c r="AU642" s="204" t="s">
        <v>78</v>
      </c>
      <c r="AV642" s="13" t="s">
        <v>78</v>
      </c>
      <c r="AW642" s="13" t="s">
        <v>30</v>
      </c>
      <c r="AX642" s="13" t="s">
        <v>68</v>
      </c>
      <c r="AY642" s="204" t="s">
        <v>129</v>
      </c>
    </row>
    <row r="643" spans="1:65" s="13" customFormat="1" ht="10.199999999999999">
      <c r="B643" s="194"/>
      <c r="C643" s="195"/>
      <c r="D643" s="187" t="s">
        <v>143</v>
      </c>
      <c r="E643" s="196" t="s">
        <v>18</v>
      </c>
      <c r="F643" s="197" t="s">
        <v>1129</v>
      </c>
      <c r="G643" s="195"/>
      <c r="H643" s="198">
        <v>5.5</v>
      </c>
      <c r="I643" s="199"/>
      <c r="J643" s="195"/>
      <c r="K643" s="195"/>
      <c r="L643" s="200"/>
      <c r="M643" s="201"/>
      <c r="N643" s="202"/>
      <c r="O643" s="202"/>
      <c r="P643" s="202"/>
      <c r="Q643" s="202"/>
      <c r="R643" s="202"/>
      <c r="S643" s="202"/>
      <c r="T643" s="203"/>
      <c r="AT643" s="204" t="s">
        <v>143</v>
      </c>
      <c r="AU643" s="204" t="s">
        <v>78</v>
      </c>
      <c r="AV643" s="13" t="s">
        <v>78</v>
      </c>
      <c r="AW643" s="13" t="s">
        <v>30</v>
      </c>
      <c r="AX643" s="13" t="s">
        <v>68</v>
      </c>
      <c r="AY643" s="204" t="s">
        <v>129</v>
      </c>
    </row>
    <row r="644" spans="1:65" s="13" customFormat="1" ht="10.199999999999999">
      <c r="B644" s="194"/>
      <c r="C644" s="195"/>
      <c r="D644" s="187" t="s">
        <v>143</v>
      </c>
      <c r="E644" s="196" t="s">
        <v>18</v>
      </c>
      <c r="F644" s="197" t="s">
        <v>1130</v>
      </c>
      <c r="G644" s="195"/>
      <c r="H644" s="198">
        <v>6.2</v>
      </c>
      <c r="I644" s="199"/>
      <c r="J644" s="195"/>
      <c r="K644" s="195"/>
      <c r="L644" s="200"/>
      <c r="M644" s="201"/>
      <c r="N644" s="202"/>
      <c r="O644" s="202"/>
      <c r="P644" s="202"/>
      <c r="Q644" s="202"/>
      <c r="R644" s="202"/>
      <c r="S644" s="202"/>
      <c r="T644" s="203"/>
      <c r="AT644" s="204" t="s">
        <v>143</v>
      </c>
      <c r="AU644" s="204" t="s">
        <v>78</v>
      </c>
      <c r="AV644" s="13" t="s">
        <v>78</v>
      </c>
      <c r="AW644" s="13" t="s">
        <v>30</v>
      </c>
      <c r="AX644" s="13" t="s">
        <v>68</v>
      </c>
      <c r="AY644" s="204" t="s">
        <v>129</v>
      </c>
    </row>
    <row r="645" spans="1:65" s="13" customFormat="1" ht="10.199999999999999">
      <c r="B645" s="194"/>
      <c r="C645" s="195"/>
      <c r="D645" s="187" t="s">
        <v>143</v>
      </c>
      <c r="E645" s="196" t="s">
        <v>18</v>
      </c>
      <c r="F645" s="197" t="s">
        <v>1131</v>
      </c>
      <c r="G645" s="195"/>
      <c r="H645" s="198">
        <v>19.38</v>
      </c>
      <c r="I645" s="199"/>
      <c r="J645" s="195"/>
      <c r="K645" s="195"/>
      <c r="L645" s="200"/>
      <c r="M645" s="201"/>
      <c r="N645" s="202"/>
      <c r="O645" s="202"/>
      <c r="P645" s="202"/>
      <c r="Q645" s="202"/>
      <c r="R645" s="202"/>
      <c r="S645" s="202"/>
      <c r="T645" s="203"/>
      <c r="AT645" s="204" t="s">
        <v>143</v>
      </c>
      <c r="AU645" s="204" t="s">
        <v>78</v>
      </c>
      <c r="AV645" s="13" t="s">
        <v>78</v>
      </c>
      <c r="AW645" s="13" t="s">
        <v>30</v>
      </c>
      <c r="AX645" s="13" t="s">
        <v>68</v>
      </c>
      <c r="AY645" s="204" t="s">
        <v>129</v>
      </c>
    </row>
    <row r="646" spans="1:65" s="14" customFormat="1" ht="10.199999999999999">
      <c r="B646" s="205"/>
      <c r="C646" s="206"/>
      <c r="D646" s="187" t="s">
        <v>143</v>
      </c>
      <c r="E646" s="207" t="s">
        <v>18</v>
      </c>
      <c r="F646" s="208" t="s">
        <v>241</v>
      </c>
      <c r="G646" s="206"/>
      <c r="H646" s="209">
        <v>54.44</v>
      </c>
      <c r="I646" s="210"/>
      <c r="J646" s="206"/>
      <c r="K646" s="206"/>
      <c r="L646" s="211"/>
      <c r="M646" s="212"/>
      <c r="N646" s="213"/>
      <c r="O646" s="213"/>
      <c r="P646" s="213"/>
      <c r="Q646" s="213"/>
      <c r="R646" s="213"/>
      <c r="S646" s="213"/>
      <c r="T646" s="214"/>
      <c r="AT646" s="215" t="s">
        <v>143</v>
      </c>
      <c r="AU646" s="215" t="s">
        <v>78</v>
      </c>
      <c r="AV646" s="14" t="s">
        <v>137</v>
      </c>
      <c r="AW646" s="14" t="s">
        <v>30</v>
      </c>
      <c r="AX646" s="14" t="s">
        <v>76</v>
      </c>
      <c r="AY646" s="215" t="s">
        <v>129</v>
      </c>
    </row>
    <row r="647" spans="1:65" s="2" customFormat="1" ht="16.5" customHeight="1">
      <c r="A647" s="36"/>
      <c r="B647" s="37"/>
      <c r="C647" s="175" t="s">
        <v>1132</v>
      </c>
      <c r="D647" s="175" t="s">
        <v>132</v>
      </c>
      <c r="E647" s="176" t="s">
        <v>1133</v>
      </c>
      <c r="F647" s="177" t="s">
        <v>1134</v>
      </c>
      <c r="G647" s="178" t="s">
        <v>135</v>
      </c>
      <c r="H647" s="179">
        <v>35</v>
      </c>
      <c r="I647" s="180"/>
      <c r="J647" s="179">
        <f>ROUND(I647*H647,2)</f>
        <v>0</v>
      </c>
      <c r="K647" s="177" t="s">
        <v>136</v>
      </c>
      <c r="L647" s="41"/>
      <c r="M647" s="181" t="s">
        <v>18</v>
      </c>
      <c r="N647" s="182" t="s">
        <v>39</v>
      </c>
      <c r="O647" s="66"/>
      <c r="P647" s="183">
        <f>O647*H647</f>
        <v>0</v>
      </c>
      <c r="Q647" s="183">
        <v>2.1000000000000001E-4</v>
      </c>
      <c r="R647" s="183">
        <f>Q647*H647</f>
        <v>7.3500000000000006E-3</v>
      </c>
      <c r="S647" s="183">
        <v>0</v>
      </c>
      <c r="T647" s="184">
        <f>S647*H647</f>
        <v>0</v>
      </c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R647" s="185" t="s">
        <v>253</v>
      </c>
      <c r="AT647" s="185" t="s">
        <v>132</v>
      </c>
      <c r="AU647" s="185" t="s">
        <v>78</v>
      </c>
      <c r="AY647" s="19" t="s">
        <v>129</v>
      </c>
      <c r="BE647" s="186">
        <f>IF(N647="základní",J647,0)</f>
        <v>0</v>
      </c>
      <c r="BF647" s="186">
        <f>IF(N647="snížená",J647,0)</f>
        <v>0</v>
      </c>
      <c r="BG647" s="186">
        <f>IF(N647="zákl. přenesená",J647,0)</f>
        <v>0</v>
      </c>
      <c r="BH647" s="186">
        <f>IF(N647="sníž. přenesená",J647,0)</f>
        <v>0</v>
      </c>
      <c r="BI647" s="186">
        <f>IF(N647="nulová",J647,0)</f>
        <v>0</v>
      </c>
      <c r="BJ647" s="19" t="s">
        <v>76</v>
      </c>
      <c r="BK647" s="186">
        <f>ROUND(I647*H647,2)</f>
        <v>0</v>
      </c>
      <c r="BL647" s="19" t="s">
        <v>253</v>
      </c>
      <c r="BM647" s="185" t="s">
        <v>1135</v>
      </c>
    </row>
    <row r="648" spans="1:65" s="2" customFormat="1" ht="10.199999999999999">
      <c r="A648" s="36"/>
      <c r="B648" s="37"/>
      <c r="C648" s="38"/>
      <c r="D648" s="187" t="s">
        <v>139</v>
      </c>
      <c r="E648" s="38"/>
      <c r="F648" s="188" t="s">
        <v>1136</v>
      </c>
      <c r="G648" s="38"/>
      <c r="H648" s="38"/>
      <c r="I648" s="189"/>
      <c r="J648" s="38"/>
      <c r="K648" s="38"/>
      <c r="L648" s="41"/>
      <c r="M648" s="190"/>
      <c r="N648" s="191"/>
      <c r="O648" s="66"/>
      <c r="P648" s="66"/>
      <c r="Q648" s="66"/>
      <c r="R648" s="66"/>
      <c r="S648" s="66"/>
      <c r="T648" s="67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T648" s="19" t="s">
        <v>139</v>
      </c>
      <c r="AU648" s="19" t="s">
        <v>78</v>
      </c>
    </row>
    <row r="649" spans="1:65" s="2" customFormat="1" ht="10.199999999999999">
      <c r="A649" s="36"/>
      <c r="B649" s="37"/>
      <c r="C649" s="38"/>
      <c r="D649" s="192" t="s">
        <v>141</v>
      </c>
      <c r="E649" s="38"/>
      <c r="F649" s="193" t="s">
        <v>1137</v>
      </c>
      <c r="G649" s="38"/>
      <c r="H649" s="38"/>
      <c r="I649" s="189"/>
      <c r="J649" s="38"/>
      <c r="K649" s="38"/>
      <c r="L649" s="41"/>
      <c r="M649" s="190"/>
      <c r="N649" s="191"/>
      <c r="O649" s="66"/>
      <c r="P649" s="66"/>
      <c r="Q649" s="66"/>
      <c r="R649" s="66"/>
      <c r="S649" s="66"/>
      <c r="T649" s="67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T649" s="19" t="s">
        <v>141</v>
      </c>
      <c r="AU649" s="19" t="s">
        <v>78</v>
      </c>
    </row>
    <row r="650" spans="1:65" s="13" customFormat="1" ht="10.199999999999999">
      <c r="B650" s="194"/>
      <c r="C650" s="195"/>
      <c r="D650" s="187" t="s">
        <v>143</v>
      </c>
      <c r="E650" s="196" t="s">
        <v>18</v>
      </c>
      <c r="F650" s="197" t="s">
        <v>1138</v>
      </c>
      <c r="G650" s="195"/>
      <c r="H650" s="198">
        <v>35</v>
      </c>
      <c r="I650" s="199"/>
      <c r="J650" s="195"/>
      <c r="K650" s="195"/>
      <c r="L650" s="200"/>
      <c r="M650" s="201"/>
      <c r="N650" s="202"/>
      <c r="O650" s="202"/>
      <c r="P650" s="202"/>
      <c r="Q650" s="202"/>
      <c r="R650" s="202"/>
      <c r="S650" s="202"/>
      <c r="T650" s="203"/>
      <c r="AT650" s="204" t="s">
        <v>143</v>
      </c>
      <c r="AU650" s="204" t="s">
        <v>78</v>
      </c>
      <c r="AV650" s="13" t="s">
        <v>78</v>
      </c>
      <c r="AW650" s="13" t="s">
        <v>30</v>
      </c>
      <c r="AX650" s="13" t="s">
        <v>76</v>
      </c>
      <c r="AY650" s="204" t="s">
        <v>129</v>
      </c>
    </row>
    <row r="651" spans="1:65" s="2" customFormat="1" ht="16.5" customHeight="1">
      <c r="A651" s="36"/>
      <c r="B651" s="37"/>
      <c r="C651" s="175" t="s">
        <v>1139</v>
      </c>
      <c r="D651" s="175" t="s">
        <v>132</v>
      </c>
      <c r="E651" s="176" t="s">
        <v>1140</v>
      </c>
      <c r="F651" s="177" t="s">
        <v>1141</v>
      </c>
      <c r="G651" s="178" t="s">
        <v>135</v>
      </c>
      <c r="H651" s="179">
        <v>3</v>
      </c>
      <c r="I651" s="180"/>
      <c r="J651" s="179">
        <f>ROUND(I651*H651,2)</f>
        <v>0</v>
      </c>
      <c r="K651" s="177" t="s">
        <v>136</v>
      </c>
      <c r="L651" s="41"/>
      <c r="M651" s="181" t="s">
        <v>18</v>
      </c>
      <c r="N651" s="182" t="s">
        <v>39</v>
      </c>
      <c r="O651" s="66"/>
      <c r="P651" s="183">
        <f>O651*H651</f>
        <v>0</v>
      </c>
      <c r="Q651" s="183">
        <v>2.0000000000000001E-4</v>
      </c>
      <c r="R651" s="183">
        <f>Q651*H651</f>
        <v>6.0000000000000006E-4</v>
      </c>
      <c r="S651" s="183">
        <v>0</v>
      </c>
      <c r="T651" s="184">
        <f>S651*H651</f>
        <v>0</v>
      </c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R651" s="185" t="s">
        <v>253</v>
      </c>
      <c r="AT651" s="185" t="s">
        <v>132</v>
      </c>
      <c r="AU651" s="185" t="s">
        <v>78</v>
      </c>
      <c r="AY651" s="19" t="s">
        <v>129</v>
      </c>
      <c r="BE651" s="186">
        <f>IF(N651="základní",J651,0)</f>
        <v>0</v>
      </c>
      <c r="BF651" s="186">
        <f>IF(N651="snížená",J651,0)</f>
        <v>0</v>
      </c>
      <c r="BG651" s="186">
        <f>IF(N651="zákl. přenesená",J651,0)</f>
        <v>0</v>
      </c>
      <c r="BH651" s="186">
        <f>IF(N651="sníž. přenesená",J651,0)</f>
        <v>0</v>
      </c>
      <c r="BI651" s="186">
        <f>IF(N651="nulová",J651,0)</f>
        <v>0</v>
      </c>
      <c r="BJ651" s="19" t="s">
        <v>76</v>
      </c>
      <c r="BK651" s="186">
        <f>ROUND(I651*H651,2)</f>
        <v>0</v>
      </c>
      <c r="BL651" s="19" t="s">
        <v>253</v>
      </c>
      <c r="BM651" s="185" t="s">
        <v>1142</v>
      </c>
    </row>
    <row r="652" spans="1:65" s="2" customFormat="1" ht="10.199999999999999">
      <c r="A652" s="36"/>
      <c r="B652" s="37"/>
      <c r="C652" s="38"/>
      <c r="D652" s="187" t="s">
        <v>139</v>
      </c>
      <c r="E652" s="38"/>
      <c r="F652" s="188" t="s">
        <v>1143</v>
      </c>
      <c r="G652" s="38"/>
      <c r="H652" s="38"/>
      <c r="I652" s="189"/>
      <c r="J652" s="38"/>
      <c r="K652" s="38"/>
      <c r="L652" s="41"/>
      <c r="M652" s="190"/>
      <c r="N652" s="191"/>
      <c r="O652" s="66"/>
      <c r="P652" s="66"/>
      <c r="Q652" s="66"/>
      <c r="R652" s="66"/>
      <c r="S652" s="66"/>
      <c r="T652" s="67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T652" s="19" t="s">
        <v>139</v>
      </c>
      <c r="AU652" s="19" t="s">
        <v>78</v>
      </c>
    </row>
    <row r="653" spans="1:65" s="2" customFormat="1" ht="10.199999999999999">
      <c r="A653" s="36"/>
      <c r="B653" s="37"/>
      <c r="C653" s="38"/>
      <c r="D653" s="192" t="s">
        <v>141</v>
      </c>
      <c r="E653" s="38"/>
      <c r="F653" s="193" t="s">
        <v>1144</v>
      </c>
      <c r="G653" s="38"/>
      <c r="H653" s="38"/>
      <c r="I653" s="189"/>
      <c r="J653" s="38"/>
      <c r="K653" s="38"/>
      <c r="L653" s="41"/>
      <c r="M653" s="190"/>
      <c r="N653" s="191"/>
      <c r="O653" s="66"/>
      <c r="P653" s="66"/>
      <c r="Q653" s="66"/>
      <c r="R653" s="66"/>
      <c r="S653" s="66"/>
      <c r="T653" s="67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T653" s="19" t="s">
        <v>141</v>
      </c>
      <c r="AU653" s="19" t="s">
        <v>78</v>
      </c>
    </row>
    <row r="654" spans="1:65" s="2" customFormat="1" ht="16.5" customHeight="1">
      <c r="A654" s="36"/>
      <c r="B654" s="37"/>
      <c r="C654" s="175" t="s">
        <v>1145</v>
      </c>
      <c r="D654" s="175" t="s">
        <v>132</v>
      </c>
      <c r="E654" s="176" t="s">
        <v>1146</v>
      </c>
      <c r="F654" s="177" t="s">
        <v>1147</v>
      </c>
      <c r="G654" s="178" t="s">
        <v>182</v>
      </c>
      <c r="H654" s="179">
        <v>54.44</v>
      </c>
      <c r="I654" s="180"/>
      <c r="J654" s="179">
        <f>ROUND(I654*H654,2)</f>
        <v>0</v>
      </c>
      <c r="K654" s="177" t="s">
        <v>136</v>
      </c>
      <c r="L654" s="41"/>
      <c r="M654" s="181" t="s">
        <v>18</v>
      </c>
      <c r="N654" s="182" t="s">
        <v>39</v>
      </c>
      <c r="O654" s="66"/>
      <c r="P654" s="183">
        <f>O654*H654</f>
        <v>0</v>
      </c>
      <c r="Q654" s="183">
        <v>3.2000000000000003E-4</v>
      </c>
      <c r="R654" s="183">
        <f>Q654*H654</f>
        <v>1.74208E-2</v>
      </c>
      <c r="S654" s="183">
        <v>0</v>
      </c>
      <c r="T654" s="184">
        <f>S654*H654</f>
        <v>0</v>
      </c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R654" s="185" t="s">
        <v>253</v>
      </c>
      <c r="AT654" s="185" t="s">
        <v>132</v>
      </c>
      <c r="AU654" s="185" t="s">
        <v>78</v>
      </c>
      <c r="AY654" s="19" t="s">
        <v>129</v>
      </c>
      <c r="BE654" s="186">
        <f>IF(N654="základní",J654,0)</f>
        <v>0</v>
      </c>
      <c r="BF654" s="186">
        <f>IF(N654="snížená",J654,0)</f>
        <v>0</v>
      </c>
      <c r="BG654" s="186">
        <f>IF(N654="zákl. přenesená",J654,0)</f>
        <v>0</v>
      </c>
      <c r="BH654" s="186">
        <f>IF(N654="sníž. přenesená",J654,0)</f>
        <v>0</v>
      </c>
      <c r="BI654" s="186">
        <f>IF(N654="nulová",J654,0)</f>
        <v>0</v>
      </c>
      <c r="BJ654" s="19" t="s">
        <v>76</v>
      </c>
      <c r="BK654" s="186">
        <f>ROUND(I654*H654,2)</f>
        <v>0</v>
      </c>
      <c r="BL654" s="19" t="s">
        <v>253</v>
      </c>
      <c r="BM654" s="185" t="s">
        <v>1148</v>
      </c>
    </row>
    <row r="655" spans="1:65" s="2" customFormat="1" ht="10.199999999999999">
      <c r="A655" s="36"/>
      <c r="B655" s="37"/>
      <c r="C655" s="38"/>
      <c r="D655" s="187" t="s">
        <v>139</v>
      </c>
      <c r="E655" s="38"/>
      <c r="F655" s="188" t="s">
        <v>1149</v>
      </c>
      <c r="G655" s="38"/>
      <c r="H655" s="38"/>
      <c r="I655" s="189"/>
      <c r="J655" s="38"/>
      <c r="K655" s="38"/>
      <c r="L655" s="41"/>
      <c r="M655" s="190"/>
      <c r="N655" s="191"/>
      <c r="O655" s="66"/>
      <c r="P655" s="66"/>
      <c r="Q655" s="66"/>
      <c r="R655" s="66"/>
      <c r="S655" s="66"/>
      <c r="T655" s="67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T655" s="19" t="s">
        <v>139</v>
      </c>
      <c r="AU655" s="19" t="s">
        <v>78</v>
      </c>
    </row>
    <row r="656" spans="1:65" s="2" customFormat="1" ht="10.199999999999999">
      <c r="A656" s="36"/>
      <c r="B656" s="37"/>
      <c r="C656" s="38"/>
      <c r="D656" s="192" t="s">
        <v>141</v>
      </c>
      <c r="E656" s="38"/>
      <c r="F656" s="193" t="s">
        <v>1150</v>
      </c>
      <c r="G656" s="38"/>
      <c r="H656" s="38"/>
      <c r="I656" s="189"/>
      <c r="J656" s="38"/>
      <c r="K656" s="38"/>
      <c r="L656" s="41"/>
      <c r="M656" s="190"/>
      <c r="N656" s="191"/>
      <c r="O656" s="66"/>
      <c r="P656" s="66"/>
      <c r="Q656" s="66"/>
      <c r="R656" s="66"/>
      <c r="S656" s="66"/>
      <c r="T656" s="67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T656" s="19" t="s">
        <v>141</v>
      </c>
      <c r="AU656" s="19" t="s">
        <v>78</v>
      </c>
    </row>
    <row r="657" spans="1:65" s="13" customFormat="1" ht="10.199999999999999">
      <c r="B657" s="194"/>
      <c r="C657" s="195"/>
      <c r="D657" s="187" t="s">
        <v>143</v>
      </c>
      <c r="E657" s="196" t="s">
        <v>18</v>
      </c>
      <c r="F657" s="197" t="s">
        <v>1128</v>
      </c>
      <c r="G657" s="195"/>
      <c r="H657" s="198">
        <v>23.36</v>
      </c>
      <c r="I657" s="199"/>
      <c r="J657" s="195"/>
      <c r="K657" s="195"/>
      <c r="L657" s="200"/>
      <c r="M657" s="201"/>
      <c r="N657" s="202"/>
      <c r="O657" s="202"/>
      <c r="P657" s="202"/>
      <c r="Q657" s="202"/>
      <c r="R657" s="202"/>
      <c r="S657" s="202"/>
      <c r="T657" s="203"/>
      <c r="AT657" s="204" t="s">
        <v>143</v>
      </c>
      <c r="AU657" s="204" t="s">
        <v>78</v>
      </c>
      <c r="AV657" s="13" t="s">
        <v>78</v>
      </c>
      <c r="AW657" s="13" t="s">
        <v>30</v>
      </c>
      <c r="AX657" s="13" t="s">
        <v>68</v>
      </c>
      <c r="AY657" s="204" t="s">
        <v>129</v>
      </c>
    </row>
    <row r="658" spans="1:65" s="13" customFormat="1" ht="10.199999999999999">
      <c r="B658" s="194"/>
      <c r="C658" s="195"/>
      <c r="D658" s="187" t="s">
        <v>143</v>
      </c>
      <c r="E658" s="196" t="s">
        <v>18</v>
      </c>
      <c r="F658" s="197" t="s">
        <v>1129</v>
      </c>
      <c r="G658" s="195"/>
      <c r="H658" s="198">
        <v>5.5</v>
      </c>
      <c r="I658" s="199"/>
      <c r="J658" s="195"/>
      <c r="K658" s="195"/>
      <c r="L658" s="200"/>
      <c r="M658" s="201"/>
      <c r="N658" s="202"/>
      <c r="O658" s="202"/>
      <c r="P658" s="202"/>
      <c r="Q658" s="202"/>
      <c r="R658" s="202"/>
      <c r="S658" s="202"/>
      <c r="T658" s="203"/>
      <c r="AT658" s="204" t="s">
        <v>143</v>
      </c>
      <c r="AU658" s="204" t="s">
        <v>78</v>
      </c>
      <c r="AV658" s="13" t="s">
        <v>78</v>
      </c>
      <c r="AW658" s="13" t="s">
        <v>30</v>
      </c>
      <c r="AX658" s="13" t="s">
        <v>68</v>
      </c>
      <c r="AY658" s="204" t="s">
        <v>129</v>
      </c>
    </row>
    <row r="659" spans="1:65" s="13" customFormat="1" ht="10.199999999999999">
      <c r="B659" s="194"/>
      <c r="C659" s="195"/>
      <c r="D659" s="187" t="s">
        <v>143</v>
      </c>
      <c r="E659" s="196" t="s">
        <v>18</v>
      </c>
      <c r="F659" s="197" t="s">
        <v>1130</v>
      </c>
      <c r="G659" s="195"/>
      <c r="H659" s="198">
        <v>6.2</v>
      </c>
      <c r="I659" s="199"/>
      <c r="J659" s="195"/>
      <c r="K659" s="195"/>
      <c r="L659" s="200"/>
      <c r="M659" s="201"/>
      <c r="N659" s="202"/>
      <c r="O659" s="202"/>
      <c r="P659" s="202"/>
      <c r="Q659" s="202"/>
      <c r="R659" s="202"/>
      <c r="S659" s="202"/>
      <c r="T659" s="203"/>
      <c r="AT659" s="204" t="s">
        <v>143</v>
      </c>
      <c r="AU659" s="204" t="s">
        <v>78</v>
      </c>
      <c r="AV659" s="13" t="s">
        <v>78</v>
      </c>
      <c r="AW659" s="13" t="s">
        <v>30</v>
      </c>
      <c r="AX659" s="13" t="s">
        <v>68</v>
      </c>
      <c r="AY659" s="204" t="s">
        <v>129</v>
      </c>
    </row>
    <row r="660" spans="1:65" s="13" customFormat="1" ht="10.199999999999999">
      <c r="B660" s="194"/>
      <c r="C660" s="195"/>
      <c r="D660" s="187" t="s">
        <v>143</v>
      </c>
      <c r="E660" s="196" t="s">
        <v>18</v>
      </c>
      <c r="F660" s="197" t="s">
        <v>1131</v>
      </c>
      <c r="G660" s="195"/>
      <c r="H660" s="198">
        <v>19.38</v>
      </c>
      <c r="I660" s="199"/>
      <c r="J660" s="195"/>
      <c r="K660" s="195"/>
      <c r="L660" s="200"/>
      <c r="M660" s="201"/>
      <c r="N660" s="202"/>
      <c r="O660" s="202"/>
      <c r="P660" s="202"/>
      <c r="Q660" s="202"/>
      <c r="R660" s="202"/>
      <c r="S660" s="202"/>
      <c r="T660" s="203"/>
      <c r="AT660" s="204" t="s">
        <v>143</v>
      </c>
      <c r="AU660" s="204" t="s">
        <v>78</v>
      </c>
      <c r="AV660" s="13" t="s">
        <v>78</v>
      </c>
      <c r="AW660" s="13" t="s">
        <v>30</v>
      </c>
      <c r="AX660" s="13" t="s">
        <v>68</v>
      </c>
      <c r="AY660" s="204" t="s">
        <v>129</v>
      </c>
    </row>
    <row r="661" spans="1:65" s="14" customFormat="1" ht="10.199999999999999">
      <c r="B661" s="205"/>
      <c r="C661" s="206"/>
      <c r="D661" s="187" t="s">
        <v>143</v>
      </c>
      <c r="E661" s="207" t="s">
        <v>18</v>
      </c>
      <c r="F661" s="208" t="s">
        <v>241</v>
      </c>
      <c r="G661" s="206"/>
      <c r="H661" s="209">
        <v>54.44</v>
      </c>
      <c r="I661" s="210"/>
      <c r="J661" s="206"/>
      <c r="K661" s="206"/>
      <c r="L661" s="211"/>
      <c r="M661" s="212"/>
      <c r="N661" s="213"/>
      <c r="O661" s="213"/>
      <c r="P661" s="213"/>
      <c r="Q661" s="213"/>
      <c r="R661" s="213"/>
      <c r="S661" s="213"/>
      <c r="T661" s="214"/>
      <c r="AT661" s="215" t="s">
        <v>143</v>
      </c>
      <c r="AU661" s="215" t="s">
        <v>78</v>
      </c>
      <c r="AV661" s="14" t="s">
        <v>137</v>
      </c>
      <c r="AW661" s="14" t="s">
        <v>30</v>
      </c>
      <c r="AX661" s="14" t="s">
        <v>76</v>
      </c>
      <c r="AY661" s="215" t="s">
        <v>129</v>
      </c>
    </row>
    <row r="662" spans="1:65" s="2" customFormat="1" ht="16.5" customHeight="1">
      <c r="A662" s="36"/>
      <c r="B662" s="37"/>
      <c r="C662" s="175" t="s">
        <v>1151</v>
      </c>
      <c r="D662" s="175" t="s">
        <v>132</v>
      </c>
      <c r="E662" s="176" t="s">
        <v>1152</v>
      </c>
      <c r="F662" s="177" t="s">
        <v>1153</v>
      </c>
      <c r="G662" s="178" t="s">
        <v>161</v>
      </c>
      <c r="H662" s="179">
        <v>21.34</v>
      </c>
      <c r="I662" s="180"/>
      <c r="J662" s="179">
        <f>ROUND(I662*H662,2)</f>
        <v>0</v>
      </c>
      <c r="K662" s="177" t="s">
        <v>136</v>
      </c>
      <c r="L662" s="41"/>
      <c r="M662" s="181" t="s">
        <v>18</v>
      </c>
      <c r="N662" s="182" t="s">
        <v>39</v>
      </c>
      <c r="O662" s="66"/>
      <c r="P662" s="183">
        <f>O662*H662</f>
        <v>0</v>
      </c>
      <c r="Q662" s="183">
        <v>5.0000000000000002E-5</v>
      </c>
      <c r="R662" s="183">
        <f>Q662*H662</f>
        <v>1.067E-3</v>
      </c>
      <c r="S662" s="183">
        <v>0</v>
      </c>
      <c r="T662" s="184">
        <f>S662*H662</f>
        <v>0</v>
      </c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R662" s="185" t="s">
        <v>253</v>
      </c>
      <c r="AT662" s="185" t="s">
        <v>132</v>
      </c>
      <c r="AU662" s="185" t="s">
        <v>78</v>
      </c>
      <c r="AY662" s="19" t="s">
        <v>129</v>
      </c>
      <c r="BE662" s="186">
        <f>IF(N662="základní",J662,0)</f>
        <v>0</v>
      </c>
      <c r="BF662" s="186">
        <f>IF(N662="snížená",J662,0)</f>
        <v>0</v>
      </c>
      <c r="BG662" s="186">
        <f>IF(N662="zákl. přenesená",J662,0)</f>
        <v>0</v>
      </c>
      <c r="BH662" s="186">
        <f>IF(N662="sníž. přenesená",J662,0)</f>
        <v>0</v>
      </c>
      <c r="BI662" s="186">
        <f>IF(N662="nulová",J662,0)</f>
        <v>0</v>
      </c>
      <c r="BJ662" s="19" t="s">
        <v>76</v>
      </c>
      <c r="BK662" s="186">
        <f>ROUND(I662*H662,2)</f>
        <v>0</v>
      </c>
      <c r="BL662" s="19" t="s">
        <v>253</v>
      </c>
      <c r="BM662" s="185" t="s">
        <v>1154</v>
      </c>
    </row>
    <row r="663" spans="1:65" s="2" customFormat="1" ht="10.199999999999999">
      <c r="A663" s="36"/>
      <c r="B663" s="37"/>
      <c r="C663" s="38"/>
      <c r="D663" s="187" t="s">
        <v>139</v>
      </c>
      <c r="E663" s="38"/>
      <c r="F663" s="188" t="s">
        <v>1155</v>
      </c>
      <c r="G663" s="38"/>
      <c r="H663" s="38"/>
      <c r="I663" s="189"/>
      <c r="J663" s="38"/>
      <c r="K663" s="38"/>
      <c r="L663" s="41"/>
      <c r="M663" s="190"/>
      <c r="N663" s="191"/>
      <c r="O663" s="66"/>
      <c r="P663" s="66"/>
      <c r="Q663" s="66"/>
      <c r="R663" s="66"/>
      <c r="S663" s="66"/>
      <c r="T663" s="67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T663" s="19" t="s">
        <v>139</v>
      </c>
      <c r="AU663" s="19" t="s">
        <v>78</v>
      </c>
    </row>
    <row r="664" spans="1:65" s="2" customFormat="1" ht="10.199999999999999">
      <c r="A664" s="36"/>
      <c r="B664" s="37"/>
      <c r="C664" s="38"/>
      <c r="D664" s="192" t="s">
        <v>141</v>
      </c>
      <c r="E664" s="38"/>
      <c r="F664" s="193" t="s">
        <v>1156</v>
      </c>
      <c r="G664" s="38"/>
      <c r="H664" s="38"/>
      <c r="I664" s="189"/>
      <c r="J664" s="38"/>
      <c r="K664" s="38"/>
      <c r="L664" s="41"/>
      <c r="M664" s="190"/>
      <c r="N664" s="191"/>
      <c r="O664" s="66"/>
      <c r="P664" s="66"/>
      <c r="Q664" s="66"/>
      <c r="R664" s="66"/>
      <c r="S664" s="66"/>
      <c r="T664" s="67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T664" s="19" t="s">
        <v>141</v>
      </c>
      <c r="AU664" s="19" t="s">
        <v>78</v>
      </c>
    </row>
    <row r="665" spans="1:65" s="2" customFormat="1" ht="16.5" customHeight="1">
      <c r="A665" s="36"/>
      <c r="B665" s="37"/>
      <c r="C665" s="175" t="s">
        <v>1157</v>
      </c>
      <c r="D665" s="175" t="s">
        <v>132</v>
      </c>
      <c r="E665" s="176" t="s">
        <v>1158</v>
      </c>
      <c r="F665" s="177" t="s">
        <v>1159</v>
      </c>
      <c r="G665" s="178" t="s">
        <v>472</v>
      </c>
      <c r="H665" s="180"/>
      <c r="I665" s="180"/>
      <c r="J665" s="179">
        <f>ROUND(I665*H665,2)</f>
        <v>0</v>
      </c>
      <c r="K665" s="177" t="s">
        <v>136</v>
      </c>
      <c r="L665" s="41"/>
      <c r="M665" s="181" t="s">
        <v>18</v>
      </c>
      <c r="N665" s="182" t="s">
        <v>39</v>
      </c>
      <c r="O665" s="66"/>
      <c r="P665" s="183">
        <f>O665*H665</f>
        <v>0</v>
      </c>
      <c r="Q665" s="183">
        <v>0</v>
      </c>
      <c r="R665" s="183">
        <f>Q665*H665</f>
        <v>0</v>
      </c>
      <c r="S665" s="183">
        <v>0</v>
      </c>
      <c r="T665" s="184">
        <f>S665*H665</f>
        <v>0</v>
      </c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R665" s="185" t="s">
        <v>253</v>
      </c>
      <c r="AT665" s="185" t="s">
        <v>132</v>
      </c>
      <c r="AU665" s="185" t="s">
        <v>78</v>
      </c>
      <c r="AY665" s="19" t="s">
        <v>129</v>
      </c>
      <c r="BE665" s="186">
        <f>IF(N665="základní",J665,0)</f>
        <v>0</v>
      </c>
      <c r="BF665" s="186">
        <f>IF(N665="snížená",J665,0)</f>
        <v>0</v>
      </c>
      <c r="BG665" s="186">
        <f>IF(N665="zákl. přenesená",J665,0)</f>
        <v>0</v>
      </c>
      <c r="BH665" s="186">
        <f>IF(N665="sníž. přenesená",J665,0)</f>
        <v>0</v>
      </c>
      <c r="BI665" s="186">
        <f>IF(N665="nulová",J665,0)</f>
        <v>0</v>
      </c>
      <c r="BJ665" s="19" t="s">
        <v>76</v>
      </c>
      <c r="BK665" s="186">
        <f>ROUND(I665*H665,2)</f>
        <v>0</v>
      </c>
      <c r="BL665" s="19" t="s">
        <v>253</v>
      </c>
      <c r="BM665" s="185" t="s">
        <v>1160</v>
      </c>
    </row>
    <row r="666" spans="1:65" s="2" customFormat="1" ht="19.2">
      <c r="A666" s="36"/>
      <c r="B666" s="37"/>
      <c r="C666" s="38"/>
      <c r="D666" s="187" t="s">
        <v>139</v>
      </c>
      <c r="E666" s="38"/>
      <c r="F666" s="188" t="s">
        <v>1161</v>
      </c>
      <c r="G666" s="38"/>
      <c r="H666" s="38"/>
      <c r="I666" s="189"/>
      <c r="J666" s="38"/>
      <c r="K666" s="38"/>
      <c r="L666" s="41"/>
      <c r="M666" s="190"/>
      <c r="N666" s="191"/>
      <c r="O666" s="66"/>
      <c r="P666" s="66"/>
      <c r="Q666" s="66"/>
      <c r="R666" s="66"/>
      <c r="S666" s="66"/>
      <c r="T666" s="67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T666" s="19" t="s">
        <v>139</v>
      </c>
      <c r="AU666" s="19" t="s">
        <v>78</v>
      </c>
    </row>
    <row r="667" spans="1:65" s="2" customFormat="1" ht="10.199999999999999">
      <c r="A667" s="36"/>
      <c r="B667" s="37"/>
      <c r="C667" s="38"/>
      <c r="D667" s="192" t="s">
        <v>141</v>
      </c>
      <c r="E667" s="38"/>
      <c r="F667" s="193" t="s">
        <v>1162</v>
      </c>
      <c r="G667" s="38"/>
      <c r="H667" s="38"/>
      <c r="I667" s="189"/>
      <c r="J667" s="38"/>
      <c r="K667" s="38"/>
      <c r="L667" s="41"/>
      <c r="M667" s="190"/>
      <c r="N667" s="191"/>
      <c r="O667" s="66"/>
      <c r="P667" s="66"/>
      <c r="Q667" s="66"/>
      <c r="R667" s="66"/>
      <c r="S667" s="66"/>
      <c r="T667" s="67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T667" s="19" t="s">
        <v>141</v>
      </c>
      <c r="AU667" s="19" t="s">
        <v>78</v>
      </c>
    </row>
    <row r="668" spans="1:65" s="12" customFormat="1" ht="22.8" customHeight="1">
      <c r="B668" s="159"/>
      <c r="C668" s="160"/>
      <c r="D668" s="161" t="s">
        <v>67</v>
      </c>
      <c r="E668" s="173" t="s">
        <v>1163</v>
      </c>
      <c r="F668" s="173" t="s">
        <v>1164</v>
      </c>
      <c r="G668" s="160"/>
      <c r="H668" s="160"/>
      <c r="I668" s="163"/>
      <c r="J668" s="174">
        <f>BK668</f>
        <v>0</v>
      </c>
      <c r="K668" s="160"/>
      <c r="L668" s="165"/>
      <c r="M668" s="166"/>
      <c r="N668" s="167"/>
      <c r="O668" s="167"/>
      <c r="P668" s="168">
        <f>SUM(P669:P715)</f>
        <v>0</v>
      </c>
      <c r="Q668" s="167"/>
      <c r="R668" s="168">
        <f>SUM(R669:R715)</f>
        <v>3.1186819000000003</v>
      </c>
      <c r="S668" s="167"/>
      <c r="T668" s="169">
        <f>SUM(T669:T715)</f>
        <v>0</v>
      </c>
      <c r="AR668" s="170" t="s">
        <v>78</v>
      </c>
      <c r="AT668" s="171" t="s">
        <v>67</v>
      </c>
      <c r="AU668" s="171" t="s">
        <v>76</v>
      </c>
      <c r="AY668" s="170" t="s">
        <v>129</v>
      </c>
      <c r="BK668" s="172">
        <f>SUM(BK669:BK715)</f>
        <v>0</v>
      </c>
    </row>
    <row r="669" spans="1:65" s="2" customFormat="1" ht="16.5" customHeight="1">
      <c r="A669" s="36"/>
      <c r="B669" s="37"/>
      <c r="C669" s="175" t="s">
        <v>1165</v>
      </c>
      <c r="D669" s="175" t="s">
        <v>132</v>
      </c>
      <c r="E669" s="176" t="s">
        <v>1166</v>
      </c>
      <c r="F669" s="177" t="s">
        <v>1167</v>
      </c>
      <c r="G669" s="178" t="s">
        <v>161</v>
      </c>
      <c r="H669" s="179">
        <v>93.75</v>
      </c>
      <c r="I669" s="180"/>
      <c r="J669" s="179">
        <f>ROUND(I669*H669,2)</f>
        <v>0</v>
      </c>
      <c r="K669" s="177" t="s">
        <v>136</v>
      </c>
      <c r="L669" s="41"/>
      <c r="M669" s="181" t="s">
        <v>18</v>
      </c>
      <c r="N669" s="182" t="s">
        <v>39</v>
      </c>
      <c r="O669" s="66"/>
      <c r="P669" s="183">
        <f>O669*H669</f>
        <v>0</v>
      </c>
      <c r="Q669" s="183">
        <v>0</v>
      </c>
      <c r="R669" s="183">
        <f>Q669*H669</f>
        <v>0</v>
      </c>
      <c r="S669" s="183">
        <v>0</v>
      </c>
      <c r="T669" s="184">
        <f>S669*H669</f>
        <v>0</v>
      </c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R669" s="185" t="s">
        <v>253</v>
      </c>
      <c r="AT669" s="185" t="s">
        <v>132</v>
      </c>
      <c r="AU669" s="185" t="s">
        <v>78</v>
      </c>
      <c r="AY669" s="19" t="s">
        <v>129</v>
      </c>
      <c r="BE669" s="186">
        <f>IF(N669="základní",J669,0)</f>
        <v>0</v>
      </c>
      <c r="BF669" s="186">
        <f>IF(N669="snížená",J669,0)</f>
        <v>0</v>
      </c>
      <c r="BG669" s="186">
        <f>IF(N669="zákl. přenesená",J669,0)</f>
        <v>0</v>
      </c>
      <c r="BH669" s="186">
        <f>IF(N669="sníž. přenesená",J669,0)</f>
        <v>0</v>
      </c>
      <c r="BI669" s="186">
        <f>IF(N669="nulová",J669,0)</f>
        <v>0</v>
      </c>
      <c r="BJ669" s="19" t="s">
        <v>76</v>
      </c>
      <c r="BK669" s="186">
        <f>ROUND(I669*H669,2)</f>
        <v>0</v>
      </c>
      <c r="BL669" s="19" t="s">
        <v>253</v>
      </c>
      <c r="BM669" s="185" t="s">
        <v>1168</v>
      </c>
    </row>
    <row r="670" spans="1:65" s="2" customFormat="1" ht="10.199999999999999">
      <c r="A670" s="36"/>
      <c r="B670" s="37"/>
      <c r="C670" s="38"/>
      <c r="D670" s="187" t="s">
        <v>139</v>
      </c>
      <c r="E670" s="38"/>
      <c r="F670" s="188" t="s">
        <v>1169</v>
      </c>
      <c r="G670" s="38"/>
      <c r="H670" s="38"/>
      <c r="I670" s="189"/>
      <c r="J670" s="38"/>
      <c r="K670" s="38"/>
      <c r="L670" s="41"/>
      <c r="M670" s="190"/>
      <c r="N670" s="191"/>
      <c r="O670" s="66"/>
      <c r="P670" s="66"/>
      <c r="Q670" s="66"/>
      <c r="R670" s="66"/>
      <c r="S670" s="66"/>
      <c r="T670" s="67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T670" s="19" t="s">
        <v>139</v>
      </c>
      <c r="AU670" s="19" t="s">
        <v>78</v>
      </c>
    </row>
    <row r="671" spans="1:65" s="2" customFormat="1" ht="10.199999999999999">
      <c r="A671" s="36"/>
      <c r="B671" s="37"/>
      <c r="C671" s="38"/>
      <c r="D671" s="192" t="s">
        <v>141</v>
      </c>
      <c r="E671" s="38"/>
      <c r="F671" s="193" t="s">
        <v>1170</v>
      </c>
      <c r="G671" s="38"/>
      <c r="H671" s="38"/>
      <c r="I671" s="189"/>
      <c r="J671" s="38"/>
      <c r="K671" s="38"/>
      <c r="L671" s="41"/>
      <c r="M671" s="190"/>
      <c r="N671" s="191"/>
      <c r="O671" s="66"/>
      <c r="P671" s="66"/>
      <c r="Q671" s="66"/>
      <c r="R671" s="66"/>
      <c r="S671" s="66"/>
      <c r="T671" s="67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T671" s="19" t="s">
        <v>141</v>
      </c>
      <c r="AU671" s="19" t="s">
        <v>78</v>
      </c>
    </row>
    <row r="672" spans="1:65" s="2" customFormat="1" ht="16.5" customHeight="1">
      <c r="A672" s="36"/>
      <c r="B672" s="37"/>
      <c r="C672" s="175" t="s">
        <v>1171</v>
      </c>
      <c r="D672" s="175" t="s">
        <v>132</v>
      </c>
      <c r="E672" s="176" t="s">
        <v>1172</v>
      </c>
      <c r="F672" s="177" t="s">
        <v>1173</v>
      </c>
      <c r="G672" s="178" t="s">
        <v>161</v>
      </c>
      <c r="H672" s="179">
        <v>93.75</v>
      </c>
      <c r="I672" s="180"/>
      <c r="J672" s="179">
        <f>ROUND(I672*H672,2)</f>
        <v>0</v>
      </c>
      <c r="K672" s="177" t="s">
        <v>136</v>
      </c>
      <c r="L672" s="41"/>
      <c r="M672" s="181" t="s">
        <v>18</v>
      </c>
      <c r="N672" s="182" t="s">
        <v>39</v>
      </c>
      <c r="O672" s="66"/>
      <c r="P672" s="183">
        <f>O672*H672</f>
        <v>0</v>
      </c>
      <c r="Q672" s="183">
        <v>2.9999999999999997E-4</v>
      </c>
      <c r="R672" s="183">
        <f>Q672*H672</f>
        <v>2.8124999999999997E-2</v>
      </c>
      <c r="S672" s="183">
        <v>0</v>
      </c>
      <c r="T672" s="184">
        <f>S672*H672</f>
        <v>0</v>
      </c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R672" s="185" t="s">
        <v>253</v>
      </c>
      <c r="AT672" s="185" t="s">
        <v>132</v>
      </c>
      <c r="AU672" s="185" t="s">
        <v>78</v>
      </c>
      <c r="AY672" s="19" t="s">
        <v>129</v>
      </c>
      <c r="BE672" s="186">
        <f>IF(N672="základní",J672,0)</f>
        <v>0</v>
      </c>
      <c r="BF672" s="186">
        <f>IF(N672="snížená",J672,0)</f>
        <v>0</v>
      </c>
      <c r="BG672" s="186">
        <f>IF(N672="zákl. přenesená",J672,0)</f>
        <v>0</v>
      </c>
      <c r="BH672" s="186">
        <f>IF(N672="sníž. přenesená",J672,0)</f>
        <v>0</v>
      </c>
      <c r="BI672" s="186">
        <f>IF(N672="nulová",J672,0)</f>
        <v>0</v>
      </c>
      <c r="BJ672" s="19" t="s">
        <v>76</v>
      </c>
      <c r="BK672" s="186">
        <f>ROUND(I672*H672,2)</f>
        <v>0</v>
      </c>
      <c r="BL672" s="19" t="s">
        <v>253</v>
      </c>
      <c r="BM672" s="185" t="s">
        <v>1174</v>
      </c>
    </row>
    <row r="673" spans="1:65" s="2" customFormat="1" ht="10.199999999999999">
      <c r="A673" s="36"/>
      <c r="B673" s="37"/>
      <c r="C673" s="38"/>
      <c r="D673" s="187" t="s">
        <v>139</v>
      </c>
      <c r="E673" s="38"/>
      <c r="F673" s="188" t="s">
        <v>1175</v>
      </c>
      <c r="G673" s="38"/>
      <c r="H673" s="38"/>
      <c r="I673" s="189"/>
      <c r="J673" s="38"/>
      <c r="K673" s="38"/>
      <c r="L673" s="41"/>
      <c r="M673" s="190"/>
      <c r="N673" s="191"/>
      <c r="O673" s="66"/>
      <c r="P673" s="66"/>
      <c r="Q673" s="66"/>
      <c r="R673" s="66"/>
      <c r="S673" s="66"/>
      <c r="T673" s="67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T673" s="19" t="s">
        <v>139</v>
      </c>
      <c r="AU673" s="19" t="s">
        <v>78</v>
      </c>
    </row>
    <row r="674" spans="1:65" s="2" customFormat="1" ht="10.199999999999999">
      <c r="A674" s="36"/>
      <c r="B674" s="37"/>
      <c r="C674" s="38"/>
      <c r="D674" s="192" t="s">
        <v>141</v>
      </c>
      <c r="E674" s="38"/>
      <c r="F674" s="193" t="s">
        <v>1176</v>
      </c>
      <c r="G674" s="38"/>
      <c r="H674" s="38"/>
      <c r="I674" s="189"/>
      <c r="J674" s="38"/>
      <c r="K674" s="38"/>
      <c r="L674" s="41"/>
      <c r="M674" s="190"/>
      <c r="N674" s="191"/>
      <c r="O674" s="66"/>
      <c r="P674" s="66"/>
      <c r="Q674" s="66"/>
      <c r="R674" s="66"/>
      <c r="S674" s="66"/>
      <c r="T674" s="67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T674" s="19" t="s">
        <v>141</v>
      </c>
      <c r="AU674" s="19" t="s">
        <v>78</v>
      </c>
    </row>
    <row r="675" spans="1:65" s="2" customFormat="1" ht="16.5" customHeight="1">
      <c r="A675" s="36"/>
      <c r="B675" s="37"/>
      <c r="C675" s="175" t="s">
        <v>1177</v>
      </c>
      <c r="D675" s="175" t="s">
        <v>132</v>
      </c>
      <c r="E675" s="176" t="s">
        <v>1178</v>
      </c>
      <c r="F675" s="177" t="s">
        <v>1179</v>
      </c>
      <c r="G675" s="178" t="s">
        <v>161</v>
      </c>
      <c r="H675" s="179">
        <v>54.44</v>
      </c>
      <c r="I675" s="180"/>
      <c r="J675" s="179">
        <f>ROUND(I675*H675,2)</f>
        <v>0</v>
      </c>
      <c r="K675" s="177" t="s">
        <v>136</v>
      </c>
      <c r="L675" s="41"/>
      <c r="M675" s="181" t="s">
        <v>18</v>
      </c>
      <c r="N675" s="182" t="s">
        <v>39</v>
      </c>
      <c r="O675" s="66"/>
      <c r="P675" s="183">
        <f>O675*H675</f>
        <v>0</v>
      </c>
      <c r="Q675" s="183">
        <v>1.5E-3</v>
      </c>
      <c r="R675" s="183">
        <f>Q675*H675</f>
        <v>8.1659999999999996E-2</v>
      </c>
      <c r="S675" s="183">
        <v>0</v>
      </c>
      <c r="T675" s="184">
        <f>S675*H675</f>
        <v>0</v>
      </c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R675" s="185" t="s">
        <v>253</v>
      </c>
      <c r="AT675" s="185" t="s">
        <v>132</v>
      </c>
      <c r="AU675" s="185" t="s">
        <v>78</v>
      </c>
      <c r="AY675" s="19" t="s">
        <v>129</v>
      </c>
      <c r="BE675" s="186">
        <f>IF(N675="základní",J675,0)</f>
        <v>0</v>
      </c>
      <c r="BF675" s="186">
        <f>IF(N675="snížená",J675,0)</f>
        <v>0</v>
      </c>
      <c r="BG675" s="186">
        <f>IF(N675="zákl. přenesená",J675,0)</f>
        <v>0</v>
      </c>
      <c r="BH675" s="186">
        <f>IF(N675="sníž. přenesená",J675,0)</f>
        <v>0</v>
      </c>
      <c r="BI675" s="186">
        <f>IF(N675="nulová",J675,0)</f>
        <v>0</v>
      </c>
      <c r="BJ675" s="19" t="s">
        <v>76</v>
      </c>
      <c r="BK675" s="186">
        <f>ROUND(I675*H675,2)</f>
        <v>0</v>
      </c>
      <c r="BL675" s="19" t="s">
        <v>253</v>
      </c>
      <c r="BM675" s="185" t="s">
        <v>1180</v>
      </c>
    </row>
    <row r="676" spans="1:65" s="2" customFormat="1" ht="10.199999999999999">
      <c r="A676" s="36"/>
      <c r="B676" s="37"/>
      <c r="C676" s="38"/>
      <c r="D676" s="187" t="s">
        <v>139</v>
      </c>
      <c r="E676" s="38"/>
      <c r="F676" s="188" t="s">
        <v>1181</v>
      </c>
      <c r="G676" s="38"/>
      <c r="H676" s="38"/>
      <c r="I676" s="189"/>
      <c r="J676" s="38"/>
      <c r="K676" s="38"/>
      <c r="L676" s="41"/>
      <c r="M676" s="190"/>
      <c r="N676" s="191"/>
      <c r="O676" s="66"/>
      <c r="P676" s="66"/>
      <c r="Q676" s="66"/>
      <c r="R676" s="66"/>
      <c r="S676" s="66"/>
      <c r="T676" s="67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T676" s="19" t="s">
        <v>139</v>
      </c>
      <c r="AU676" s="19" t="s">
        <v>78</v>
      </c>
    </row>
    <row r="677" spans="1:65" s="2" customFormat="1" ht="10.199999999999999">
      <c r="A677" s="36"/>
      <c r="B677" s="37"/>
      <c r="C677" s="38"/>
      <c r="D677" s="192" t="s">
        <v>141</v>
      </c>
      <c r="E677" s="38"/>
      <c r="F677" s="193" t="s">
        <v>1182</v>
      </c>
      <c r="G677" s="38"/>
      <c r="H677" s="38"/>
      <c r="I677" s="189"/>
      <c r="J677" s="38"/>
      <c r="K677" s="38"/>
      <c r="L677" s="41"/>
      <c r="M677" s="190"/>
      <c r="N677" s="191"/>
      <c r="O677" s="66"/>
      <c r="P677" s="66"/>
      <c r="Q677" s="66"/>
      <c r="R677" s="66"/>
      <c r="S677" s="66"/>
      <c r="T677" s="67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T677" s="19" t="s">
        <v>141</v>
      </c>
      <c r="AU677" s="19" t="s">
        <v>78</v>
      </c>
    </row>
    <row r="678" spans="1:65" s="13" customFormat="1" ht="10.199999999999999">
      <c r="B678" s="194"/>
      <c r="C678" s="195"/>
      <c r="D678" s="187" t="s">
        <v>143</v>
      </c>
      <c r="E678" s="196" t="s">
        <v>18</v>
      </c>
      <c r="F678" s="197" t="s">
        <v>1118</v>
      </c>
      <c r="G678" s="195"/>
      <c r="H678" s="198">
        <v>23.36</v>
      </c>
      <c r="I678" s="199"/>
      <c r="J678" s="195"/>
      <c r="K678" s="195"/>
      <c r="L678" s="200"/>
      <c r="M678" s="201"/>
      <c r="N678" s="202"/>
      <c r="O678" s="202"/>
      <c r="P678" s="202"/>
      <c r="Q678" s="202"/>
      <c r="R678" s="202"/>
      <c r="S678" s="202"/>
      <c r="T678" s="203"/>
      <c r="AT678" s="204" t="s">
        <v>143</v>
      </c>
      <c r="AU678" s="204" t="s">
        <v>78</v>
      </c>
      <c r="AV678" s="13" t="s">
        <v>78</v>
      </c>
      <c r="AW678" s="13" t="s">
        <v>30</v>
      </c>
      <c r="AX678" s="13" t="s">
        <v>68</v>
      </c>
      <c r="AY678" s="204" t="s">
        <v>129</v>
      </c>
    </row>
    <row r="679" spans="1:65" s="13" customFormat="1" ht="10.199999999999999">
      <c r="B679" s="194"/>
      <c r="C679" s="195"/>
      <c r="D679" s="187" t="s">
        <v>143</v>
      </c>
      <c r="E679" s="196" t="s">
        <v>18</v>
      </c>
      <c r="F679" s="197" t="s">
        <v>1119</v>
      </c>
      <c r="G679" s="195"/>
      <c r="H679" s="198">
        <v>5.5</v>
      </c>
      <c r="I679" s="199"/>
      <c r="J679" s="195"/>
      <c r="K679" s="195"/>
      <c r="L679" s="200"/>
      <c r="M679" s="201"/>
      <c r="N679" s="202"/>
      <c r="O679" s="202"/>
      <c r="P679" s="202"/>
      <c r="Q679" s="202"/>
      <c r="R679" s="202"/>
      <c r="S679" s="202"/>
      <c r="T679" s="203"/>
      <c r="AT679" s="204" t="s">
        <v>143</v>
      </c>
      <c r="AU679" s="204" t="s">
        <v>78</v>
      </c>
      <c r="AV679" s="13" t="s">
        <v>78</v>
      </c>
      <c r="AW679" s="13" t="s">
        <v>30</v>
      </c>
      <c r="AX679" s="13" t="s">
        <v>68</v>
      </c>
      <c r="AY679" s="204" t="s">
        <v>129</v>
      </c>
    </row>
    <row r="680" spans="1:65" s="13" customFormat="1" ht="10.199999999999999">
      <c r="B680" s="194"/>
      <c r="C680" s="195"/>
      <c r="D680" s="187" t="s">
        <v>143</v>
      </c>
      <c r="E680" s="196" t="s">
        <v>18</v>
      </c>
      <c r="F680" s="197" t="s">
        <v>1120</v>
      </c>
      <c r="G680" s="195"/>
      <c r="H680" s="198">
        <v>6.2</v>
      </c>
      <c r="I680" s="199"/>
      <c r="J680" s="195"/>
      <c r="K680" s="195"/>
      <c r="L680" s="200"/>
      <c r="M680" s="201"/>
      <c r="N680" s="202"/>
      <c r="O680" s="202"/>
      <c r="P680" s="202"/>
      <c r="Q680" s="202"/>
      <c r="R680" s="202"/>
      <c r="S680" s="202"/>
      <c r="T680" s="203"/>
      <c r="AT680" s="204" t="s">
        <v>143</v>
      </c>
      <c r="AU680" s="204" t="s">
        <v>78</v>
      </c>
      <c r="AV680" s="13" t="s">
        <v>78</v>
      </c>
      <c r="AW680" s="13" t="s">
        <v>30</v>
      </c>
      <c r="AX680" s="13" t="s">
        <v>68</v>
      </c>
      <c r="AY680" s="204" t="s">
        <v>129</v>
      </c>
    </row>
    <row r="681" spans="1:65" s="13" customFormat="1" ht="10.199999999999999">
      <c r="B681" s="194"/>
      <c r="C681" s="195"/>
      <c r="D681" s="187" t="s">
        <v>143</v>
      </c>
      <c r="E681" s="196" t="s">
        <v>18</v>
      </c>
      <c r="F681" s="197" t="s">
        <v>1121</v>
      </c>
      <c r="G681" s="195"/>
      <c r="H681" s="198">
        <v>19.38</v>
      </c>
      <c r="I681" s="199"/>
      <c r="J681" s="195"/>
      <c r="K681" s="195"/>
      <c r="L681" s="200"/>
      <c r="M681" s="201"/>
      <c r="N681" s="202"/>
      <c r="O681" s="202"/>
      <c r="P681" s="202"/>
      <c r="Q681" s="202"/>
      <c r="R681" s="202"/>
      <c r="S681" s="202"/>
      <c r="T681" s="203"/>
      <c r="AT681" s="204" t="s">
        <v>143</v>
      </c>
      <c r="AU681" s="204" t="s">
        <v>78</v>
      </c>
      <c r="AV681" s="13" t="s">
        <v>78</v>
      </c>
      <c r="AW681" s="13" t="s">
        <v>30</v>
      </c>
      <c r="AX681" s="13" t="s">
        <v>68</v>
      </c>
      <c r="AY681" s="204" t="s">
        <v>129</v>
      </c>
    </row>
    <row r="682" spans="1:65" s="14" customFormat="1" ht="10.199999999999999">
      <c r="B682" s="205"/>
      <c r="C682" s="206"/>
      <c r="D682" s="187" t="s">
        <v>143</v>
      </c>
      <c r="E682" s="207" t="s">
        <v>18</v>
      </c>
      <c r="F682" s="208" t="s">
        <v>241</v>
      </c>
      <c r="G682" s="206"/>
      <c r="H682" s="209">
        <v>54.44</v>
      </c>
      <c r="I682" s="210"/>
      <c r="J682" s="206"/>
      <c r="K682" s="206"/>
      <c r="L682" s="211"/>
      <c r="M682" s="212"/>
      <c r="N682" s="213"/>
      <c r="O682" s="213"/>
      <c r="P682" s="213"/>
      <c r="Q682" s="213"/>
      <c r="R682" s="213"/>
      <c r="S682" s="213"/>
      <c r="T682" s="214"/>
      <c r="AT682" s="215" t="s">
        <v>143</v>
      </c>
      <c r="AU682" s="215" t="s">
        <v>78</v>
      </c>
      <c r="AV682" s="14" t="s">
        <v>137</v>
      </c>
      <c r="AW682" s="14" t="s">
        <v>30</v>
      </c>
      <c r="AX682" s="14" t="s">
        <v>76</v>
      </c>
      <c r="AY682" s="215" t="s">
        <v>129</v>
      </c>
    </row>
    <row r="683" spans="1:65" s="2" customFormat="1" ht="21.75" customHeight="1">
      <c r="A683" s="36"/>
      <c r="B683" s="37"/>
      <c r="C683" s="175" t="s">
        <v>1183</v>
      </c>
      <c r="D683" s="175" t="s">
        <v>132</v>
      </c>
      <c r="E683" s="176" t="s">
        <v>1184</v>
      </c>
      <c r="F683" s="177" t="s">
        <v>1185</v>
      </c>
      <c r="G683" s="178" t="s">
        <v>161</v>
      </c>
      <c r="H683" s="179">
        <v>93.75</v>
      </c>
      <c r="I683" s="180"/>
      <c r="J683" s="179">
        <f>ROUND(I683*H683,2)</f>
        <v>0</v>
      </c>
      <c r="K683" s="177" t="s">
        <v>136</v>
      </c>
      <c r="L683" s="41"/>
      <c r="M683" s="181" t="s">
        <v>18</v>
      </c>
      <c r="N683" s="182" t="s">
        <v>39</v>
      </c>
      <c r="O683" s="66"/>
      <c r="P683" s="183">
        <f>O683*H683</f>
        <v>0</v>
      </c>
      <c r="Q683" s="183">
        <v>8.9999999999999993E-3</v>
      </c>
      <c r="R683" s="183">
        <f>Q683*H683</f>
        <v>0.84374999999999989</v>
      </c>
      <c r="S683" s="183">
        <v>0</v>
      </c>
      <c r="T683" s="184">
        <f>S683*H683</f>
        <v>0</v>
      </c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R683" s="185" t="s">
        <v>253</v>
      </c>
      <c r="AT683" s="185" t="s">
        <v>132</v>
      </c>
      <c r="AU683" s="185" t="s">
        <v>78</v>
      </c>
      <c r="AY683" s="19" t="s">
        <v>129</v>
      </c>
      <c r="BE683" s="186">
        <f>IF(N683="základní",J683,0)</f>
        <v>0</v>
      </c>
      <c r="BF683" s="186">
        <f>IF(N683="snížená",J683,0)</f>
        <v>0</v>
      </c>
      <c r="BG683" s="186">
        <f>IF(N683="zákl. přenesená",J683,0)</f>
        <v>0</v>
      </c>
      <c r="BH683" s="186">
        <f>IF(N683="sníž. přenesená",J683,0)</f>
        <v>0</v>
      </c>
      <c r="BI683" s="186">
        <f>IF(N683="nulová",J683,0)</f>
        <v>0</v>
      </c>
      <c r="BJ683" s="19" t="s">
        <v>76</v>
      </c>
      <c r="BK683" s="186">
        <f>ROUND(I683*H683,2)</f>
        <v>0</v>
      </c>
      <c r="BL683" s="19" t="s">
        <v>253</v>
      </c>
      <c r="BM683" s="185" t="s">
        <v>1186</v>
      </c>
    </row>
    <row r="684" spans="1:65" s="2" customFormat="1" ht="19.2">
      <c r="A684" s="36"/>
      <c r="B684" s="37"/>
      <c r="C684" s="38"/>
      <c r="D684" s="187" t="s">
        <v>139</v>
      </c>
      <c r="E684" s="38"/>
      <c r="F684" s="188" t="s">
        <v>1187</v>
      </c>
      <c r="G684" s="38"/>
      <c r="H684" s="38"/>
      <c r="I684" s="189"/>
      <c r="J684" s="38"/>
      <c r="K684" s="38"/>
      <c r="L684" s="41"/>
      <c r="M684" s="190"/>
      <c r="N684" s="191"/>
      <c r="O684" s="66"/>
      <c r="P684" s="66"/>
      <c r="Q684" s="66"/>
      <c r="R684" s="66"/>
      <c r="S684" s="66"/>
      <c r="T684" s="67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T684" s="19" t="s">
        <v>139</v>
      </c>
      <c r="AU684" s="19" t="s">
        <v>78</v>
      </c>
    </row>
    <row r="685" spans="1:65" s="2" customFormat="1" ht="10.199999999999999">
      <c r="A685" s="36"/>
      <c r="B685" s="37"/>
      <c r="C685" s="38"/>
      <c r="D685" s="192" t="s">
        <v>141</v>
      </c>
      <c r="E685" s="38"/>
      <c r="F685" s="193" t="s">
        <v>1188</v>
      </c>
      <c r="G685" s="38"/>
      <c r="H685" s="38"/>
      <c r="I685" s="189"/>
      <c r="J685" s="38"/>
      <c r="K685" s="38"/>
      <c r="L685" s="41"/>
      <c r="M685" s="190"/>
      <c r="N685" s="191"/>
      <c r="O685" s="66"/>
      <c r="P685" s="66"/>
      <c r="Q685" s="66"/>
      <c r="R685" s="66"/>
      <c r="S685" s="66"/>
      <c r="T685" s="67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T685" s="19" t="s">
        <v>141</v>
      </c>
      <c r="AU685" s="19" t="s">
        <v>78</v>
      </c>
    </row>
    <row r="686" spans="1:65" s="13" customFormat="1" ht="10.199999999999999">
      <c r="B686" s="194"/>
      <c r="C686" s="195"/>
      <c r="D686" s="187" t="s">
        <v>143</v>
      </c>
      <c r="E686" s="196" t="s">
        <v>18</v>
      </c>
      <c r="F686" s="197" t="s">
        <v>248</v>
      </c>
      <c r="G686" s="195"/>
      <c r="H686" s="198">
        <v>45.82</v>
      </c>
      <c r="I686" s="199"/>
      <c r="J686" s="195"/>
      <c r="K686" s="195"/>
      <c r="L686" s="200"/>
      <c r="M686" s="201"/>
      <c r="N686" s="202"/>
      <c r="O686" s="202"/>
      <c r="P686" s="202"/>
      <c r="Q686" s="202"/>
      <c r="R686" s="202"/>
      <c r="S686" s="202"/>
      <c r="T686" s="203"/>
      <c r="AT686" s="204" t="s">
        <v>143</v>
      </c>
      <c r="AU686" s="204" t="s">
        <v>78</v>
      </c>
      <c r="AV686" s="13" t="s">
        <v>78</v>
      </c>
      <c r="AW686" s="13" t="s">
        <v>30</v>
      </c>
      <c r="AX686" s="13" t="s">
        <v>68</v>
      </c>
      <c r="AY686" s="204" t="s">
        <v>129</v>
      </c>
    </row>
    <row r="687" spans="1:65" s="13" customFormat="1" ht="10.199999999999999">
      <c r="B687" s="194"/>
      <c r="C687" s="195"/>
      <c r="D687" s="187" t="s">
        <v>143</v>
      </c>
      <c r="E687" s="196" t="s">
        <v>18</v>
      </c>
      <c r="F687" s="197" t="s">
        <v>249</v>
      </c>
      <c r="G687" s="195"/>
      <c r="H687" s="198">
        <v>-7.09</v>
      </c>
      <c r="I687" s="199"/>
      <c r="J687" s="195"/>
      <c r="K687" s="195"/>
      <c r="L687" s="200"/>
      <c r="M687" s="201"/>
      <c r="N687" s="202"/>
      <c r="O687" s="202"/>
      <c r="P687" s="202"/>
      <c r="Q687" s="202"/>
      <c r="R687" s="202"/>
      <c r="S687" s="202"/>
      <c r="T687" s="203"/>
      <c r="AT687" s="204" t="s">
        <v>143</v>
      </c>
      <c r="AU687" s="204" t="s">
        <v>78</v>
      </c>
      <c r="AV687" s="13" t="s">
        <v>78</v>
      </c>
      <c r="AW687" s="13" t="s">
        <v>30</v>
      </c>
      <c r="AX687" s="13" t="s">
        <v>68</v>
      </c>
      <c r="AY687" s="204" t="s">
        <v>129</v>
      </c>
    </row>
    <row r="688" spans="1:65" s="13" customFormat="1" ht="10.199999999999999">
      <c r="B688" s="194"/>
      <c r="C688" s="195"/>
      <c r="D688" s="187" t="s">
        <v>143</v>
      </c>
      <c r="E688" s="196" t="s">
        <v>18</v>
      </c>
      <c r="F688" s="197" t="s">
        <v>250</v>
      </c>
      <c r="G688" s="195"/>
      <c r="H688" s="198">
        <v>10.15</v>
      </c>
      <c r="I688" s="199"/>
      <c r="J688" s="195"/>
      <c r="K688" s="195"/>
      <c r="L688" s="200"/>
      <c r="M688" s="201"/>
      <c r="N688" s="202"/>
      <c r="O688" s="202"/>
      <c r="P688" s="202"/>
      <c r="Q688" s="202"/>
      <c r="R688" s="202"/>
      <c r="S688" s="202"/>
      <c r="T688" s="203"/>
      <c r="AT688" s="204" t="s">
        <v>143</v>
      </c>
      <c r="AU688" s="204" t="s">
        <v>78</v>
      </c>
      <c r="AV688" s="13" t="s">
        <v>78</v>
      </c>
      <c r="AW688" s="13" t="s">
        <v>30</v>
      </c>
      <c r="AX688" s="13" t="s">
        <v>68</v>
      </c>
      <c r="AY688" s="204" t="s">
        <v>129</v>
      </c>
    </row>
    <row r="689" spans="1:65" s="13" customFormat="1" ht="10.199999999999999">
      <c r="B689" s="194"/>
      <c r="C689" s="195"/>
      <c r="D689" s="187" t="s">
        <v>143</v>
      </c>
      <c r="E689" s="196" t="s">
        <v>18</v>
      </c>
      <c r="F689" s="197" t="s">
        <v>251</v>
      </c>
      <c r="G689" s="195"/>
      <c r="H689" s="198">
        <v>11.26</v>
      </c>
      <c r="I689" s="199"/>
      <c r="J689" s="195"/>
      <c r="K689" s="195"/>
      <c r="L689" s="200"/>
      <c r="M689" s="201"/>
      <c r="N689" s="202"/>
      <c r="O689" s="202"/>
      <c r="P689" s="202"/>
      <c r="Q689" s="202"/>
      <c r="R689" s="202"/>
      <c r="S689" s="202"/>
      <c r="T689" s="203"/>
      <c r="AT689" s="204" t="s">
        <v>143</v>
      </c>
      <c r="AU689" s="204" t="s">
        <v>78</v>
      </c>
      <c r="AV689" s="13" t="s">
        <v>78</v>
      </c>
      <c r="AW689" s="13" t="s">
        <v>30</v>
      </c>
      <c r="AX689" s="13" t="s">
        <v>68</v>
      </c>
      <c r="AY689" s="204" t="s">
        <v>129</v>
      </c>
    </row>
    <row r="690" spans="1:65" s="13" customFormat="1" ht="10.199999999999999">
      <c r="B690" s="194"/>
      <c r="C690" s="195"/>
      <c r="D690" s="187" t="s">
        <v>143</v>
      </c>
      <c r="E690" s="196" t="s">
        <v>18</v>
      </c>
      <c r="F690" s="197" t="s">
        <v>252</v>
      </c>
      <c r="G690" s="195"/>
      <c r="H690" s="198">
        <v>33.61</v>
      </c>
      <c r="I690" s="199"/>
      <c r="J690" s="195"/>
      <c r="K690" s="195"/>
      <c r="L690" s="200"/>
      <c r="M690" s="201"/>
      <c r="N690" s="202"/>
      <c r="O690" s="202"/>
      <c r="P690" s="202"/>
      <c r="Q690" s="202"/>
      <c r="R690" s="202"/>
      <c r="S690" s="202"/>
      <c r="T690" s="203"/>
      <c r="AT690" s="204" t="s">
        <v>143</v>
      </c>
      <c r="AU690" s="204" t="s">
        <v>78</v>
      </c>
      <c r="AV690" s="13" t="s">
        <v>78</v>
      </c>
      <c r="AW690" s="13" t="s">
        <v>30</v>
      </c>
      <c r="AX690" s="13" t="s">
        <v>68</v>
      </c>
      <c r="AY690" s="204" t="s">
        <v>129</v>
      </c>
    </row>
    <row r="691" spans="1:65" s="14" customFormat="1" ht="10.199999999999999">
      <c r="B691" s="205"/>
      <c r="C691" s="206"/>
      <c r="D691" s="187" t="s">
        <v>143</v>
      </c>
      <c r="E691" s="207" t="s">
        <v>18</v>
      </c>
      <c r="F691" s="208" t="s">
        <v>241</v>
      </c>
      <c r="G691" s="206"/>
      <c r="H691" s="209">
        <v>93.75</v>
      </c>
      <c r="I691" s="210"/>
      <c r="J691" s="206"/>
      <c r="K691" s="206"/>
      <c r="L691" s="211"/>
      <c r="M691" s="212"/>
      <c r="N691" s="213"/>
      <c r="O691" s="213"/>
      <c r="P691" s="213"/>
      <c r="Q691" s="213"/>
      <c r="R691" s="213"/>
      <c r="S691" s="213"/>
      <c r="T691" s="214"/>
      <c r="AT691" s="215" t="s">
        <v>143</v>
      </c>
      <c r="AU691" s="215" t="s">
        <v>78</v>
      </c>
      <c r="AV691" s="14" t="s">
        <v>137</v>
      </c>
      <c r="AW691" s="14" t="s">
        <v>30</v>
      </c>
      <c r="AX691" s="14" t="s">
        <v>76</v>
      </c>
      <c r="AY691" s="215" t="s">
        <v>129</v>
      </c>
    </row>
    <row r="692" spans="1:65" s="2" customFormat="1" ht="16.5" customHeight="1">
      <c r="A692" s="36"/>
      <c r="B692" s="37"/>
      <c r="C692" s="226" t="s">
        <v>1189</v>
      </c>
      <c r="D692" s="226" t="s">
        <v>304</v>
      </c>
      <c r="E692" s="227" t="s">
        <v>1190</v>
      </c>
      <c r="F692" s="228" t="s">
        <v>1191</v>
      </c>
      <c r="G692" s="229" t="s">
        <v>161</v>
      </c>
      <c r="H692" s="230">
        <v>107.81</v>
      </c>
      <c r="I692" s="231"/>
      <c r="J692" s="230">
        <f>ROUND(I692*H692,2)</f>
        <v>0</v>
      </c>
      <c r="K692" s="228" t="s">
        <v>136</v>
      </c>
      <c r="L692" s="232"/>
      <c r="M692" s="233" t="s">
        <v>18</v>
      </c>
      <c r="N692" s="234" t="s">
        <v>39</v>
      </c>
      <c r="O692" s="66"/>
      <c r="P692" s="183">
        <f>O692*H692</f>
        <v>0</v>
      </c>
      <c r="Q692" s="183">
        <v>0.02</v>
      </c>
      <c r="R692" s="183">
        <f>Q692*H692</f>
        <v>2.1562000000000001</v>
      </c>
      <c r="S692" s="183">
        <v>0</v>
      </c>
      <c r="T692" s="184">
        <f>S692*H692</f>
        <v>0</v>
      </c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R692" s="185" t="s">
        <v>361</v>
      </c>
      <c r="AT692" s="185" t="s">
        <v>304</v>
      </c>
      <c r="AU692" s="185" t="s">
        <v>78</v>
      </c>
      <c r="AY692" s="19" t="s">
        <v>129</v>
      </c>
      <c r="BE692" s="186">
        <f>IF(N692="základní",J692,0)</f>
        <v>0</v>
      </c>
      <c r="BF692" s="186">
        <f>IF(N692="snížená",J692,0)</f>
        <v>0</v>
      </c>
      <c r="BG692" s="186">
        <f>IF(N692="zákl. přenesená",J692,0)</f>
        <v>0</v>
      </c>
      <c r="BH692" s="186">
        <f>IF(N692="sníž. přenesená",J692,0)</f>
        <v>0</v>
      </c>
      <c r="BI692" s="186">
        <f>IF(N692="nulová",J692,0)</f>
        <v>0</v>
      </c>
      <c r="BJ692" s="19" t="s">
        <v>76</v>
      </c>
      <c r="BK692" s="186">
        <f>ROUND(I692*H692,2)</f>
        <v>0</v>
      </c>
      <c r="BL692" s="19" t="s">
        <v>253</v>
      </c>
      <c r="BM692" s="185" t="s">
        <v>1192</v>
      </c>
    </row>
    <row r="693" spans="1:65" s="2" customFormat="1" ht="10.199999999999999">
      <c r="A693" s="36"/>
      <c r="B693" s="37"/>
      <c r="C693" s="38"/>
      <c r="D693" s="187" t="s">
        <v>139</v>
      </c>
      <c r="E693" s="38"/>
      <c r="F693" s="188" t="s">
        <v>1191</v>
      </c>
      <c r="G693" s="38"/>
      <c r="H693" s="38"/>
      <c r="I693" s="189"/>
      <c r="J693" s="38"/>
      <c r="K693" s="38"/>
      <c r="L693" s="41"/>
      <c r="M693" s="190"/>
      <c r="N693" s="191"/>
      <c r="O693" s="66"/>
      <c r="P693" s="66"/>
      <c r="Q693" s="66"/>
      <c r="R693" s="66"/>
      <c r="S693" s="66"/>
      <c r="T693" s="67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T693" s="19" t="s">
        <v>139</v>
      </c>
      <c r="AU693" s="19" t="s">
        <v>78</v>
      </c>
    </row>
    <row r="694" spans="1:65" s="13" customFormat="1" ht="10.199999999999999">
      <c r="B694" s="194"/>
      <c r="C694" s="195"/>
      <c r="D694" s="187" t="s">
        <v>143</v>
      </c>
      <c r="E694" s="196" t="s">
        <v>18</v>
      </c>
      <c r="F694" s="197" t="s">
        <v>1193</v>
      </c>
      <c r="G694" s="195"/>
      <c r="H694" s="198">
        <v>107.81</v>
      </c>
      <c r="I694" s="199"/>
      <c r="J694" s="195"/>
      <c r="K694" s="195"/>
      <c r="L694" s="200"/>
      <c r="M694" s="201"/>
      <c r="N694" s="202"/>
      <c r="O694" s="202"/>
      <c r="P694" s="202"/>
      <c r="Q694" s="202"/>
      <c r="R694" s="202"/>
      <c r="S694" s="202"/>
      <c r="T694" s="203"/>
      <c r="AT694" s="204" t="s">
        <v>143</v>
      </c>
      <c r="AU694" s="204" t="s">
        <v>78</v>
      </c>
      <c r="AV694" s="13" t="s">
        <v>78</v>
      </c>
      <c r="AW694" s="13" t="s">
        <v>30</v>
      </c>
      <c r="AX694" s="13" t="s">
        <v>76</v>
      </c>
      <c r="AY694" s="204" t="s">
        <v>129</v>
      </c>
    </row>
    <row r="695" spans="1:65" s="2" customFormat="1" ht="16.5" customHeight="1">
      <c r="A695" s="36"/>
      <c r="B695" s="37"/>
      <c r="C695" s="175" t="s">
        <v>1194</v>
      </c>
      <c r="D695" s="175" t="s">
        <v>132</v>
      </c>
      <c r="E695" s="176" t="s">
        <v>1195</v>
      </c>
      <c r="F695" s="177" t="s">
        <v>1196</v>
      </c>
      <c r="G695" s="178" t="s">
        <v>182</v>
      </c>
      <c r="H695" s="179">
        <v>6.3</v>
      </c>
      <c r="I695" s="180"/>
      <c r="J695" s="179">
        <f>ROUND(I695*H695,2)</f>
        <v>0</v>
      </c>
      <c r="K695" s="177" t="s">
        <v>136</v>
      </c>
      <c r="L695" s="41"/>
      <c r="M695" s="181" t="s">
        <v>18</v>
      </c>
      <c r="N695" s="182" t="s">
        <v>39</v>
      </c>
      <c r="O695" s="66"/>
      <c r="P695" s="183">
        <f>O695*H695</f>
        <v>0</v>
      </c>
      <c r="Q695" s="183">
        <v>2.0000000000000001E-4</v>
      </c>
      <c r="R695" s="183">
        <f>Q695*H695</f>
        <v>1.2600000000000001E-3</v>
      </c>
      <c r="S695" s="183">
        <v>0</v>
      </c>
      <c r="T695" s="184">
        <f>S695*H695</f>
        <v>0</v>
      </c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R695" s="185" t="s">
        <v>253</v>
      </c>
      <c r="AT695" s="185" t="s">
        <v>132</v>
      </c>
      <c r="AU695" s="185" t="s">
        <v>78</v>
      </c>
      <c r="AY695" s="19" t="s">
        <v>129</v>
      </c>
      <c r="BE695" s="186">
        <f>IF(N695="základní",J695,0)</f>
        <v>0</v>
      </c>
      <c r="BF695" s="186">
        <f>IF(N695="snížená",J695,0)</f>
        <v>0</v>
      </c>
      <c r="BG695" s="186">
        <f>IF(N695="zákl. přenesená",J695,0)</f>
        <v>0</v>
      </c>
      <c r="BH695" s="186">
        <f>IF(N695="sníž. přenesená",J695,0)</f>
        <v>0</v>
      </c>
      <c r="BI695" s="186">
        <f>IF(N695="nulová",J695,0)</f>
        <v>0</v>
      </c>
      <c r="BJ695" s="19" t="s">
        <v>76</v>
      </c>
      <c r="BK695" s="186">
        <f>ROUND(I695*H695,2)</f>
        <v>0</v>
      </c>
      <c r="BL695" s="19" t="s">
        <v>253</v>
      </c>
      <c r="BM695" s="185" t="s">
        <v>1197</v>
      </c>
    </row>
    <row r="696" spans="1:65" s="2" customFormat="1" ht="10.199999999999999">
      <c r="A696" s="36"/>
      <c r="B696" s="37"/>
      <c r="C696" s="38"/>
      <c r="D696" s="187" t="s">
        <v>139</v>
      </c>
      <c r="E696" s="38"/>
      <c r="F696" s="188" t="s">
        <v>1198</v>
      </c>
      <c r="G696" s="38"/>
      <c r="H696" s="38"/>
      <c r="I696" s="189"/>
      <c r="J696" s="38"/>
      <c r="K696" s="38"/>
      <c r="L696" s="41"/>
      <c r="M696" s="190"/>
      <c r="N696" s="191"/>
      <c r="O696" s="66"/>
      <c r="P696" s="66"/>
      <c r="Q696" s="66"/>
      <c r="R696" s="66"/>
      <c r="S696" s="66"/>
      <c r="T696" s="67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T696" s="19" t="s">
        <v>139</v>
      </c>
      <c r="AU696" s="19" t="s">
        <v>78</v>
      </c>
    </row>
    <row r="697" spans="1:65" s="2" customFormat="1" ht="10.199999999999999">
      <c r="A697" s="36"/>
      <c r="B697" s="37"/>
      <c r="C697" s="38"/>
      <c r="D697" s="192" t="s">
        <v>141</v>
      </c>
      <c r="E697" s="38"/>
      <c r="F697" s="193" t="s">
        <v>1199</v>
      </c>
      <c r="G697" s="38"/>
      <c r="H697" s="38"/>
      <c r="I697" s="189"/>
      <c r="J697" s="38"/>
      <c r="K697" s="38"/>
      <c r="L697" s="41"/>
      <c r="M697" s="190"/>
      <c r="N697" s="191"/>
      <c r="O697" s="66"/>
      <c r="P697" s="66"/>
      <c r="Q697" s="66"/>
      <c r="R697" s="66"/>
      <c r="S697" s="66"/>
      <c r="T697" s="67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T697" s="19" t="s">
        <v>141</v>
      </c>
      <c r="AU697" s="19" t="s">
        <v>78</v>
      </c>
    </row>
    <row r="698" spans="1:65" s="13" customFormat="1" ht="10.199999999999999">
      <c r="B698" s="194"/>
      <c r="C698" s="195"/>
      <c r="D698" s="187" t="s">
        <v>143</v>
      </c>
      <c r="E698" s="196" t="s">
        <v>18</v>
      </c>
      <c r="F698" s="197" t="s">
        <v>1200</v>
      </c>
      <c r="G698" s="195"/>
      <c r="H698" s="198">
        <v>6.3</v>
      </c>
      <c r="I698" s="199"/>
      <c r="J698" s="195"/>
      <c r="K698" s="195"/>
      <c r="L698" s="200"/>
      <c r="M698" s="201"/>
      <c r="N698" s="202"/>
      <c r="O698" s="202"/>
      <c r="P698" s="202"/>
      <c r="Q698" s="202"/>
      <c r="R698" s="202"/>
      <c r="S698" s="202"/>
      <c r="T698" s="203"/>
      <c r="AT698" s="204" t="s">
        <v>143</v>
      </c>
      <c r="AU698" s="204" t="s">
        <v>78</v>
      </c>
      <c r="AV698" s="13" t="s">
        <v>78</v>
      </c>
      <c r="AW698" s="13" t="s">
        <v>30</v>
      </c>
      <c r="AX698" s="13" t="s">
        <v>76</v>
      </c>
      <c r="AY698" s="204" t="s">
        <v>129</v>
      </c>
    </row>
    <row r="699" spans="1:65" s="2" customFormat="1" ht="16.5" customHeight="1">
      <c r="A699" s="36"/>
      <c r="B699" s="37"/>
      <c r="C699" s="226" t="s">
        <v>1201</v>
      </c>
      <c r="D699" s="226" t="s">
        <v>304</v>
      </c>
      <c r="E699" s="227" t="s">
        <v>1202</v>
      </c>
      <c r="F699" s="228" t="s">
        <v>1203</v>
      </c>
      <c r="G699" s="229" t="s">
        <v>182</v>
      </c>
      <c r="H699" s="230">
        <v>6.62</v>
      </c>
      <c r="I699" s="231"/>
      <c r="J699" s="230">
        <f>ROUND(I699*H699,2)</f>
        <v>0</v>
      </c>
      <c r="K699" s="228" t="s">
        <v>136</v>
      </c>
      <c r="L699" s="232"/>
      <c r="M699" s="233" t="s">
        <v>18</v>
      </c>
      <c r="N699" s="234" t="s">
        <v>39</v>
      </c>
      <c r="O699" s="66"/>
      <c r="P699" s="183">
        <f>O699*H699</f>
        <v>0</v>
      </c>
      <c r="Q699" s="183">
        <v>1.2E-4</v>
      </c>
      <c r="R699" s="183">
        <f>Q699*H699</f>
        <v>7.9440000000000001E-4</v>
      </c>
      <c r="S699" s="183">
        <v>0</v>
      </c>
      <c r="T699" s="184">
        <f>S699*H699</f>
        <v>0</v>
      </c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R699" s="185" t="s">
        <v>361</v>
      </c>
      <c r="AT699" s="185" t="s">
        <v>304</v>
      </c>
      <c r="AU699" s="185" t="s">
        <v>78</v>
      </c>
      <c r="AY699" s="19" t="s">
        <v>129</v>
      </c>
      <c r="BE699" s="186">
        <f>IF(N699="základní",J699,0)</f>
        <v>0</v>
      </c>
      <c r="BF699" s="186">
        <f>IF(N699="snížená",J699,0)</f>
        <v>0</v>
      </c>
      <c r="BG699" s="186">
        <f>IF(N699="zákl. přenesená",J699,0)</f>
        <v>0</v>
      </c>
      <c r="BH699" s="186">
        <f>IF(N699="sníž. přenesená",J699,0)</f>
        <v>0</v>
      </c>
      <c r="BI699" s="186">
        <f>IF(N699="nulová",J699,0)</f>
        <v>0</v>
      </c>
      <c r="BJ699" s="19" t="s">
        <v>76</v>
      </c>
      <c r="BK699" s="186">
        <f>ROUND(I699*H699,2)</f>
        <v>0</v>
      </c>
      <c r="BL699" s="19" t="s">
        <v>253</v>
      </c>
      <c r="BM699" s="185" t="s">
        <v>1204</v>
      </c>
    </row>
    <row r="700" spans="1:65" s="2" customFormat="1" ht="10.199999999999999">
      <c r="A700" s="36"/>
      <c r="B700" s="37"/>
      <c r="C700" s="38"/>
      <c r="D700" s="187" t="s">
        <v>139</v>
      </c>
      <c r="E700" s="38"/>
      <c r="F700" s="188" t="s">
        <v>1203</v>
      </c>
      <c r="G700" s="38"/>
      <c r="H700" s="38"/>
      <c r="I700" s="189"/>
      <c r="J700" s="38"/>
      <c r="K700" s="38"/>
      <c r="L700" s="41"/>
      <c r="M700" s="190"/>
      <c r="N700" s="191"/>
      <c r="O700" s="66"/>
      <c r="P700" s="66"/>
      <c r="Q700" s="66"/>
      <c r="R700" s="66"/>
      <c r="S700" s="66"/>
      <c r="T700" s="67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T700" s="19" t="s">
        <v>139</v>
      </c>
      <c r="AU700" s="19" t="s">
        <v>78</v>
      </c>
    </row>
    <row r="701" spans="1:65" s="13" customFormat="1" ht="10.199999999999999">
      <c r="B701" s="194"/>
      <c r="C701" s="195"/>
      <c r="D701" s="187" t="s">
        <v>143</v>
      </c>
      <c r="E701" s="196" t="s">
        <v>18</v>
      </c>
      <c r="F701" s="197" t="s">
        <v>1205</v>
      </c>
      <c r="G701" s="195"/>
      <c r="H701" s="198">
        <v>6.62</v>
      </c>
      <c r="I701" s="199"/>
      <c r="J701" s="195"/>
      <c r="K701" s="195"/>
      <c r="L701" s="200"/>
      <c r="M701" s="201"/>
      <c r="N701" s="202"/>
      <c r="O701" s="202"/>
      <c r="P701" s="202"/>
      <c r="Q701" s="202"/>
      <c r="R701" s="202"/>
      <c r="S701" s="202"/>
      <c r="T701" s="203"/>
      <c r="AT701" s="204" t="s">
        <v>143</v>
      </c>
      <c r="AU701" s="204" t="s">
        <v>78</v>
      </c>
      <c r="AV701" s="13" t="s">
        <v>78</v>
      </c>
      <c r="AW701" s="13" t="s">
        <v>30</v>
      </c>
      <c r="AX701" s="13" t="s">
        <v>76</v>
      </c>
      <c r="AY701" s="204" t="s">
        <v>129</v>
      </c>
    </row>
    <row r="702" spans="1:65" s="2" customFormat="1" ht="16.5" customHeight="1">
      <c r="A702" s="36"/>
      <c r="B702" s="37"/>
      <c r="C702" s="175" t="s">
        <v>1206</v>
      </c>
      <c r="D702" s="175" t="s">
        <v>132</v>
      </c>
      <c r="E702" s="176" t="s">
        <v>1207</v>
      </c>
      <c r="F702" s="177" t="s">
        <v>1208</v>
      </c>
      <c r="G702" s="178" t="s">
        <v>182</v>
      </c>
      <c r="H702" s="179">
        <v>73.5</v>
      </c>
      <c r="I702" s="180"/>
      <c r="J702" s="179">
        <f>ROUND(I702*H702,2)</f>
        <v>0</v>
      </c>
      <c r="K702" s="177" t="s">
        <v>136</v>
      </c>
      <c r="L702" s="41"/>
      <c r="M702" s="181" t="s">
        <v>18</v>
      </c>
      <c r="N702" s="182" t="s">
        <v>39</v>
      </c>
      <c r="O702" s="66"/>
      <c r="P702" s="183">
        <f>O702*H702</f>
        <v>0</v>
      </c>
      <c r="Q702" s="183">
        <v>3.0000000000000001E-5</v>
      </c>
      <c r="R702" s="183">
        <f>Q702*H702</f>
        <v>2.2049999999999999E-3</v>
      </c>
      <c r="S702" s="183">
        <v>0</v>
      </c>
      <c r="T702" s="184">
        <f>S702*H702</f>
        <v>0</v>
      </c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R702" s="185" t="s">
        <v>253</v>
      </c>
      <c r="AT702" s="185" t="s">
        <v>132</v>
      </c>
      <c r="AU702" s="185" t="s">
        <v>78</v>
      </c>
      <c r="AY702" s="19" t="s">
        <v>129</v>
      </c>
      <c r="BE702" s="186">
        <f>IF(N702="základní",J702,0)</f>
        <v>0</v>
      </c>
      <c r="BF702" s="186">
        <f>IF(N702="snížená",J702,0)</f>
        <v>0</v>
      </c>
      <c r="BG702" s="186">
        <f>IF(N702="zákl. přenesená",J702,0)</f>
        <v>0</v>
      </c>
      <c r="BH702" s="186">
        <f>IF(N702="sníž. přenesená",J702,0)</f>
        <v>0</v>
      </c>
      <c r="BI702" s="186">
        <f>IF(N702="nulová",J702,0)</f>
        <v>0</v>
      </c>
      <c r="BJ702" s="19" t="s">
        <v>76</v>
      </c>
      <c r="BK702" s="186">
        <f>ROUND(I702*H702,2)</f>
        <v>0</v>
      </c>
      <c r="BL702" s="19" t="s">
        <v>253</v>
      </c>
      <c r="BM702" s="185" t="s">
        <v>1209</v>
      </c>
    </row>
    <row r="703" spans="1:65" s="2" customFormat="1" ht="10.199999999999999">
      <c r="A703" s="36"/>
      <c r="B703" s="37"/>
      <c r="C703" s="38"/>
      <c r="D703" s="187" t="s">
        <v>139</v>
      </c>
      <c r="E703" s="38"/>
      <c r="F703" s="188" t="s">
        <v>1210</v>
      </c>
      <c r="G703" s="38"/>
      <c r="H703" s="38"/>
      <c r="I703" s="189"/>
      <c r="J703" s="38"/>
      <c r="K703" s="38"/>
      <c r="L703" s="41"/>
      <c r="M703" s="190"/>
      <c r="N703" s="191"/>
      <c r="O703" s="66"/>
      <c r="P703" s="66"/>
      <c r="Q703" s="66"/>
      <c r="R703" s="66"/>
      <c r="S703" s="66"/>
      <c r="T703" s="67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T703" s="19" t="s">
        <v>139</v>
      </c>
      <c r="AU703" s="19" t="s">
        <v>78</v>
      </c>
    </row>
    <row r="704" spans="1:65" s="2" customFormat="1" ht="10.199999999999999">
      <c r="A704" s="36"/>
      <c r="B704" s="37"/>
      <c r="C704" s="38"/>
      <c r="D704" s="192" t="s">
        <v>141</v>
      </c>
      <c r="E704" s="38"/>
      <c r="F704" s="193" t="s">
        <v>1211</v>
      </c>
      <c r="G704" s="38"/>
      <c r="H704" s="38"/>
      <c r="I704" s="189"/>
      <c r="J704" s="38"/>
      <c r="K704" s="38"/>
      <c r="L704" s="41"/>
      <c r="M704" s="190"/>
      <c r="N704" s="191"/>
      <c r="O704" s="66"/>
      <c r="P704" s="66"/>
      <c r="Q704" s="66"/>
      <c r="R704" s="66"/>
      <c r="S704" s="66"/>
      <c r="T704" s="67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T704" s="19" t="s">
        <v>141</v>
      </c>
      <c r="AU704" s="19" t="s">
        <v>78</v>
      </c>
    </row>
    <row r="705" spans="1:65" s="13" customFormat="1" ht="10.199999999999999">
      <c r="B705" s="194"/>
      <c r="C705" s="195"/>
      <c r="D705" s="187" t="s">
        <v>143</v>
      </c>
      <c r="E705" s="196" t="s">
        <v>18</v>
      </c>
      <c r="F705" s="197" t="s">
        <v>1212</v>
      </c>
      <c r="G705" s="195"/>
      <c r="H705" s="198">
        <v>29.4</v>
      </c>
      <c r="I705" s="199"/>
      <c r="J705" s="195"/>
      <c r="K705" s="195"/>
      <c r="L705" s="200"/>
      <c r="M705" s="201"/>
      <c r="N705" s="202"/>
      <c r="O705" s="202"/>
      <c r="P705" s="202"/>
      <c r="Q705" s="202"/>
      <c r="R705" s="202"/>
      <c r="S705" s="202"/>
      <c r="T705" s="203"/>
      <c r="AT705" s="204" t="s">
        <v>143</v>
      </c>
      <c r="AU705" s="204" t="s">
        <v>78</v>
      </c>
      <c r="AV705" s="13" t="s">
        <v>78</v>
      </c>
      <c r="AW705" s="13" t="s">
        <v>30</v>
      </c>
      <c r="AX705" s="13" t="s">
        <v>68</v>
      </c>
      <c r="AY705" s="204" t="s">
        <v>129</v>
      </c>
    </row>
    <row r="706" spans="1:65" s="13" customFormat="1" ht="10.199999999999999">
      <c r="B706" s="194"/>
      <c r="C706" s="195"/>
      <c r="D706" s="187" t="s">
        <v>143</v>
      </c>
      <c r="E706" s="196" t="s">
        <v>18</v>
      </c>
      <c r="F706" s="197" t="s">
        <v>1213</v>
      </c>
      <c r="G706" s="195"/>
      <c r="H706" s="198">
        <v>8.4</v>
      </c>
      <c r="I706" s="199"/>
      <c r="J706" s="195"/>
      <c r="K706" s="195"/>
      <c r="L706" s="200"/>
      <c r="M706" s="201"/>
      <c r="N706" s="202"/>
      <c r="O706" s="202"/>
      <c r="P706" s="202"/>
      <c r="Q706" s="202"/>
      <c r="R706" s="202"/>
      <c r="S706" s="202"/>
      <c r="T706" s="203"/>
      <c r="AT706" s="204" t="s">
        <v>143</v>
      </c>
      <c r="AU706" s="204" t="s">
        <v>78</v>
      </c>
      <c r="AV706" s="13" t="s">
        <v>78</v>
      </c>
      <c r="AW706" s="13" t="s">
        <v>30</v>
      </c>
      <c r="AX706" s="13" t="s">
        <v>68</v>
      </c>
      <c r="AY706" s="204" t="s">
        <v>129</v>
      </c>
    </row>
    <row r="707" spans="1:65" s="13" customFormat="1" ht="10.199999999999999">
      <c r="B707" s="194"/>
      <c r="C707" s="195"/>
      <c r="D707" s="187" t="s">
        <v>143</v>
      </c>
      <c r="E707" s="196" t="s">
        <v>18</v>
      </c>
      <c r="F707" s="197" t="s">
        <v>1214</v>
      </c>
      <c r="G707" s="195"/>
      <c r="H707" s="198">
        <v>8.4</v>
      </c>
      <c r="I707" s="199"/>
      <c r="J707" s="195"/>
      <c r="K707" s="195"/>
      <c r="L707" s="200"/>
      <c r="M707" s="201"/>
      <c r="N707" s="202"/>
      <c r="O707" s="202"/>
      <c r="P707" s="202"/>
      <c r="Q707" s="202"/>
      <c r="R707" s="202"/>
      <c r="S707" s="202"/>
      <c r="T707" s="203"/>
      <c r="AT707" s="204" t="s">
        <v>143</v>
      </c>
      <c r="AU707" s="204" t="s">
        <v>78</v>
      </c>
      <c r="AV707" s="13" t="s">
        <v>78</v>
      </c>
      <c r="AW707" s="13" t="s">
        <v>30</v>
      </c>
      <c r="AX707" s="13" t="s">
        <v>68</v>
      </c>
      <c r="AY707" s="204" t="s">
        <v>129</v>
      </c>
    </row>
    <row r="708" spans="1:65" s="13" customFormat="1" ht="10.199999999999999">
      <c r="B708" s="194"/>
      <c r="C708" s="195"/>
      <c r="D708" s="187" t="s">
        <v>143</v>
      </c>
      <c r="E708" s="196" t="s">
        <v>18</v>
      </c>
      <c r="F708" s="197" t="s">
        <v>1215</v>
      </c>
      <c r="G708" s="195"/>
      <c r="H708" s="198">
        <v>27.3</v>
      </c>
      <c r="I708" s="199"/>
      <c r="J708" s="195"/>
      <c r="K708" s="195"/>
      <c r="L708" s="200"/>
      <c r="M708" s="201"/>
      <c r="N708" s="202"/>
      <c r="O708" s="202"/>
      <c r="P708" s="202"/>
      <c r="Q708" s="202"/>
      <c r="R708" s="202"/>
      <c r="S708" s="202"/>
      <c r="T708" s="203"/>
      <c r="AT708" s="204" t="s">
        <v>143</v>
      </c>
      <c r="AU708" s="204" t="s">
        <v>78</v>
      </c>
      <c r="AV708" s="13" t="s">
        <v>78</v>
      </c>
      <c r="AW708" s="13" t="s">
        <v>30</v>
      </c>
      <c r="AX708" s="13" t="s">
        <v>68</v>
      </c>
      <c r="AY708" s="204" t="s">
        <v>129</v>
      </c>
    </row>
    <row r="709" spans="1:65" s="14" customFormat="1" ht="10.199999999999999">
      <c r="B709" s="205"/>
      <c r="C709" s="206"/>
      <c r="D709" s="187" t="s">
        <v>143</v>
      </c>
      <c r="E709" s="207" t="s">
        <v>18</v>
      </c>
      <c r="F709" s="208" t="s">
        <v>241</v>
      </c>
      <c r="G709" s="206"/>
      <c r="H709" s="209">
        <v>73.5</v>
      </c>
      <c r="I709" s="210"/>
      <c r="J709" s="206"/>
      <c r="K709" s="206"/>
      <c r="L709" s="211"/>
      <c r="M709" s="212"/>
      <c r="N709" s="213"/>
      <c r="O709" s="213"/>
      <c r="P709" s="213"/>
      <c r="Q709" s="213"/>
      <c r="R709" s="213"/>
      <c r="S709" s="213"/>
      <c r="T709" s="214"/>
      <c r="AT709" s="215" t="s">
        <v>143</v>
      </c>
      <c r="AU709" s="215" t="s">
        <v>78</v>
      </c>
      <c r="AV709" s="14" t="s">
        <v>137</v>
      </c>
      <c r="AW709" s="14" t="s">
        <v>30</v>
      </c>
      <c r="AX709" s="14" t="s">
        <v>76</v>
      </c>
      <c r="AY709" s="215" t="s">
        <v>129</v>
      </c>
    </row>
    <row r="710" spans="1:65" s="2" customFormat="1" ht="16.5" customHeight="1">
      <c r="A710" s="36"/>
      <c r="B710" s="37"/>
      <c r="C710" s="175" t="s">
        <v>1216</v>
      </c>
      <c r="D710" s="175" t="s">
        <v>132</v>
      </c>
      <c r="E710" s="176" t="s">
        <v>1217</v>
      </c>
      <c r="F710" s="177" t="s">
        <v>1218</v>
      </c>
      <c r="G710" s="178" t="s">
        <v>161</v>
      </c>
      <c r="H710" s="179">
        <v>93.75</v>
      </c>
      <c r="I710" s="180"/>
      <c r="J710" s="179">
        <f>ROUND(I710*H710,2)</f>
        <v>0</v>
      </c>
      <c r="K710" s="177" t="s">
        <v>136</v>
      </c>
      <c r="L710" s="41"/>
      <c r="M710" s="181" t="s">
        <v>18</v>
      </c>
      <c r="N710" s="182" t="s">
        <v>39</v>
      </c>
      <c r="O710" s="66"/>
      <c r="P710" s="183">
        <f>O710*H710</f>
        <v>0</v>
      </c>
      <c r="Q710" s="183">
        <v>5.0000000000000002E-5</v>
      </c>
      <c r="R710" s="183">
        <f>Q710*H710</f>
        <v>4.6874999999999998E-3</v>
      </c>
      <c r="S710" s="183">
        <v>0</v>
      </c>
      <c r="T710" s="184">
        <f>S710*H710</f>
        <v>0</v>
      </c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R710" s="185" t="s">
        <v>253</v>
      </c>
      <c r="AT710" s="185" t="s">
        <v>132</v>
      </c>
      <c r="AU710" s="185" t="s">
        <v>78</v>
      </c>
      <c r="AY710" s="19" t="s">
        <v>129</v>
      </c>
      <c r="BE710" s="186">
        <f>IF(N710="základní",J710,0)</f>
        <v>0</v>
      </c>
      <c r="BF710" s="186">
        <f>IF(N710="snížená",J710,0)</f>
        <v>0</v>
      </c>
      <c r="BG710" s="186">
        <f>IF(N710="zákl. přenesená",J710,0)</f>
        <v>0</v>
      </c>
      <c r="BH710" s="186">
        <f>IF(N710="sníž. přenesená",J710,0)</f>
        <v>0</v>
      </c>
      <c r="BI710" s="186">
        <f>IF(N710="nulová",J710,0)</f>
        <v>0</v>
      </c>
      <c r="BJ710" s="19" t="s">
        <v>76</v>
      </c>
      <c r="BK710" s="186">
        <f>ROUND(I710*H710,2)</f>
        <v>0</v>
      </c>
      <c r="BL710" s="19" t="s">
        <v>253</v>
      </c>
      <c r="BM710" s="185" t="s">
        <v>1219</v>
      </c>
    </row>
    <row r="711" spans="1:65" s="2" customFormat="1" ht="10.199999999999999">
      <c r="A711" s="36"/>
      <c r="B711" s="37"/>
      <c r="C711" s="38"/>
      <c r="D711" s="187" t="s">
        <v>139</v>
      </c>
      <c r="E711" s="38"/>
      <c r="F711" s="188" t="s">
        <v>1220</v>
      </c>
      <c r="G711" s="38"/>
      <c r="H711" s="38"/>
      <c r="I711" s="189"/>
      <c r="J711" s="38"/>
      <c r="K711" s="38"/>
      <c r="L711" s="41"/>
      <c r="M711" s="190"/>
      <c r="N711" s="191"/>
      <c r="O711" s="66"/>
      <c r="P711" s="66"/>
      <c r="Q711" s="66"/>
      <c r="R711" s="66"/>
      <c r="S711" s="66"/>
      <c r="T711" s="67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T711" s="19" t="s">
        <v>139</v>
      </c>
      <c r="AU711" s="19" t="s">
        <v>78</v>
      </c>
    </row>
    <row r="712" spans="1:65" s="2" customFormat="1" ht="10.199999999999999">
      <c r="A712" s="36"/>
      <c r="B712" s="37"/>
      <c r="C712" s="38"/>
      <c r="D712" s="192" t="s">
        <v>141</v>
      </c>
      <c r="E712" s="38"/>
      <c r="F712" s="193" t="s">
        <v>1221</v>
      </c>
      <c r="G712" s="38"/>
      <c r="H712" s="38"/>
      <c r="I712" s="189"/>
      <c r="J712" s="38"/>
      <c r="K712" s="38"/>
      <c r="L712" s="41"/>
      <c r="M712" s="190"/>
      <c r="N712" s="191"/>
      <c r="O712" s="66"/>
      <c r="P712" s="66"/>
      <c r="Q712" s="66"/>
      <c r="R712" s="66"/>
      <c r="S712" s="66"/>
      <c r="T712" s="67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T712" s="19" t="s">
        <v>141</v>
      </c>
      <c r="AU712" s="19" t="s">
        <v>78</v>
      </c>
    </row>
    <row r="713" spans="1:65" s="2" customFormat="1" ht="16.5" customHeight="1">
      <c r="A713" s="36"/>
      <c r="B713" s="37"/>
      <c r="C713" s="175" t="s">
        <v>1222</v>
      </c>
      <c r="D713" s="175" t="s">
        <v>132</v>
      </c>
      <c r="E713" s="176" t="s">
        <v>1223</v>
      </c>
      <c r="F713" s="177" t="s">
        <v>1224</v>
      </c>
      <c r="G713" s="178" t="s">
        <v>472</v>
      </c>
      <c r="H713" s="180"/>
      <c r="I713" s="180"/>
      <c r="J713" s="179">
        <f>ROUND(I713*H713,2)</f>
        <v>0</v>
      </c>
      <c r="K713" s="177" t="s">
        <v>136</v>
      </c>
      <c r="L713" s="41"/>
      <c r="M713" s="181" t="s">
        <v>18</v>
      </c>
      <c r="N713" s="182" t="s">
        <v>39</v>
      </c>
      <c r="O713" s="66"/>
      <c r="P713" s="183">
        <f>O713*H713</f>
        <v>0</v>
      </c>
      <c r="Q713" s="183">
        <v>0</v>
      </c>
      <c r="R713" s="183">
        <f>Q713*H713</f>
        <v>0</v>
      </c>
      <c r="S713" s="183">
        <v>0</v>
      </c>
      <c r="T713" s="184">
        <f>S713*H713</f>
        <v>0</v>
      </c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R713" s="185" t="s">
        <v>253</v>
      </c>
      <c r="AT713" s="185" t="s">
        <v>132</v>
      </c>
      <c r="AU713" s="185" t="s">
        <v>78</v>
      </c>
      <c r="AY713" s="19" t="s">
        <v>129</v>
      </c>
      <c r="BE713" s="186">
        <f>IF(N713="základní",J713,0)</f>
        <v>0</v>
      </c>
      <c r="BF713" s="186">
        <f>IF(N713="snížená",J713,0)</f>
        <v>0</v>
      </c>
      <c r="BG713" s="186">
        <f>IF(N713="zákl. přenesená",J713,0)</f>
        <v>0</v>
      </c>
      <c r="BH713" s="186">
        <f>IF(N713="sníž. přenesená",J713,0)</f>
        <v>0</v>
      </c>
      <c r="BI713" s="186">
        <f>IF(N713="nulová",J713,0)</f>
        <v>0</v>
      </c>
      <c r="BJ713" s="19" t="s">
        <v>76</v>
      </c>
      <c r="BK713" s="186">
        <f>ROUND(I713*H713,2)</f>
        <v>0</v>
      </c>
      <c r="BL713" s="19" t="s">
        <v>253</v>
      </c>
      <c r="BM713" s="185" t="s">
        <v>1225</v>
      </c>
    </row>
    <row r="714" spans="1:65" s="2" customFormat="1" ht="19.2">
      <c r="A714" s="36"/>
      <c r="B714" s="37"/>
      <c r="C714" s="38"/>
      <c r="D714" s="187" t="s">
        <v>139</v>
      </c>
      <c r="E714" s="38"/>
      <c r="F714" s="188" t="s">
        <v>1226</v>
      </c>
      <c r="G714" s="38"/>
      <c r="H714" s="38"/>
      <c r="I714" s="189"/>
      <c r="J714" s="38"/>
      <c r="K714" s="38"/>
      <c r="L714" s="41"/>
      <c r="M714" s="190"/>
      <c r="N714" s="191"/>
      <c r="O714" s="66"/>
      <c r="P714" s="66"/>
      <c r="Q714" s="66"/>
      <c r="R714" s="66"/>
      <c r="S714" s="66"/>
      <c r="T714" s="67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T714" s="19" t="s">
        <v>139</v>
      </c>
      <c r="AU714" s="19" t="s">
        <v>78</v>
      </c>
    </row>
    <row r="715" spans="1:65" s="2" customFormat="1" ht="10.199999999999999">
      <c r="A715" s="36"/>
      <c r="B715" s="37"/>
      <c r="C715" s="38"/>
      <c r="D715" s="192" t="s">
        <v>141</v>
      </c>
      <c r="E715" s="38"/>
      <c r="F715" s="193" t="s">
        <v>1227</v>
      </c>
      <c r="G715" s="38"/>
      <c r="H715" s="38"/>
      <c r="I715" s="189"/>
      <c r="J715" s="38"/>
      <c r="K715" s="38"/>
      <c r="L715" s="41"/>
      <c r="M715" s="190"/>
      <c r="N715" s="191"/>
      <c r="O715" s="66"/>
      <c r="P715" s="66"/>
      <c r="Q715" s="66"/>
      <c r="R715" s="66"/>
      <c r="S715" s="66"/>
      <c r="T715" s="67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T715" s="19" t="s">
        <v>141</v>
      </c>
      <c r="AU715" s="19" t="s">
        <v>78</v>
      </c>
    </row>
    <row r="716" spans="1:65" s="12" customFormat="1" ht="22.8" customHeight="1">
      <c r="B716" s="159"/>
      <c r="C716" s="160"/>
      <c r="D716" s="161" t="s">
        <v>67</v>
      </c>
      <c r="E716" s="173" t="s">
        <v>1228</v>
      </c>
      <c r="F716" s="173" t="s">
        <v>1229</v>
      </c>
      <c r="G716" s="160"/>
      <c r="H716" s="160"/>
      <c r="I716" s="163"/>
      <c r="J716" s="174">
        <f>BK716</f>
        <v>0</v>
      </c>
      <c r="K716" s="160"/>
      <c r="L716" s="165"/>
      <c r="M716" s="166"/>
      <c r="N716" s="167"/>
      <c r="O716" s="167"/>
      <c r="P716" s="168">
        <f>SUM(P717:P728)</f>
        <v>0</v>
      </c>
      <c r="Q716" s="167"/>
      <c r="R716" s="168">
        <f>SUM(R717:R728)</f>
        <v>3.1078E-3</v>
      </c>
      <c r="S716" s="167"/>
      <c r="T716" s="169">
        <f>SUM(T717:T728)</f>
        <v>0</v>
      </c>
      <c r="AR716" s="170" t="s">
        <v>78</v>
      </c>
      <c r="AT716" s="171" t="s">
        <v>67</v>
      </c>
      <c r="AU716" s="171" t="s">
        <v>76</v>
      </c>
      <c r="AY716" s="170" t="s">
        <v>129</v>
      </c>
      <c r="BK716" s="172">
        <f>SUM(BK717:BK728)</f>
        <v>0</v>
      </c>
    </row>
    <row r="717" spans="1:65" s="2" customFormat="1" ht="16.5" customHeight="1">
      <c r="A717" s="36"/>
      <c r="B717" s="37"/>
      <c r="C717" s="175" t="s">
        <v>1230</v>
      </c>
      <c r="D717" s="175" t="s">
        <v>132</v>
      </c>
      <c r="E717" s="176" t="s">
        <v>1231</v>
      </c>
      <c r="F717" s="177" t="s">
        <v>1232</v>
      </c>
      <c r="G717" s="178" t="s">
        <v>161</v>
      </c>
      <c r="H717" s="179">
        <v>7.58</v>
      </c>
      <c r="I717" s="180"/>
      <c r="J717" s="179">
        <f>ROUND(I717*H717,2)</f>
        <v>0</v>
      </c>
      <c r="K717" s="177" t="s">
        <v>136</v>
      </c>
      <c r="L717" s="41"/>
      <c r="M717" s="181" t="s">
        <v>18</v>
      </c>
      <c r="N717" s="182" t="s">
        <v>39</v>
      </c>
      <c r="O717" s="66"/>
      <c r="P717" s="183">
        <f>O717*H717</f>
        <v>0</v>
      </c>
      <c r="Q717" s="183">
        <v>1.7000000000000001E-4</v>
      </c>
      <c r="R717" s="183">
        <f>Q717*H717</f>
        <v>1.2886000000000002E-3</v>
      </c>
      <c r="S717" s="183">
        <v>0</v>
      </c>
      <c r="T717" s="184">
        <f>S717*H717</f>
        <v>0</v>
      </c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R717" s="185" t="s">
        <v>253</v>
      </c>
      <c r="AT717" s="185" t="s">
        <v>132</v>
      </c>
      <c r="AU717" s="185" t="s">
        <v>78</v>
      </c>
      <c r="AY717" s="19" t="s">
        <v>129</v>
      </c>
      <c r="BE717" s="186">
        <f>IF(N717="základní",J717,0)</f>
        <v>0</v>
      </c>
      <c r="BF717" s="186">
        <f>IF(N717="snížená",J717,0)</f>
        <v>0</v>
      </c>
      <c r="BG717" s="186">
        <f>IF(N717="zákl. přenesená",J717,0)</f>
        <v>0</v>
      </c>
      <c r="BH717" s="186">
        <f>IF(N717="sníž. přenesená",J717,0)</f>
        <v>0</v>
      </c>
      <c r="BI717" s="186">
        <f>IF(N717="nulová",J717,0)</f>
        <v>0</v>
      </c>
      <c r="BJ717" s="19" t="s">
        <v>76</v>
      </c>
      <c r="BK717" s="186">
        <f>ROUND(I717*H717,2)</f>
        <v>0</v>
      </c>
      <c r="BL717" s="19" t="s">
        <v>253</v>
      </c>
      <c r="BM717" s="185" t="s">
        <v>1233</v>
      </c>
    </row>
    <row r="718" spans="1:65" s="2" customFormat="1" ht="10.199999999999999">
      <c r="A718" s="36"/>
      <c r="B718" s="37"/>
      <c r="C718" s="38"/>
      <c r="D718" s="187" t="s">
        <v>139</v>
      </c>
      <c r="E718" s="38"/>
      <c r="F718" s="188" t="s">
        <v>1234</v>
      </c>
      <c r="G718" s="38"/>
      <c r="H718" s="38"/>
      <c r="I718" s="189"/>
      <c r="J718" s="38"/>
      <c r="K718" s="38"/>
      <c r="L718" s="41"/>
      <c r="M718" s="190"/>
      <c r="N718" s="191"/>
      <c r="O718" s="66"/>
      <c r="P718" s="66"/>
      <c r="Q718" s="66"/>
      <c r="R718" s="66"/>
      <c r="S718" s="66"/>
      <c r="T718" s="67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T718" s="19" t="s">
        <v>139</v>
      </c>
      <c r="AU718" s="19" t="s">
        <v>78</v>
      </c>
    </row>
    <row r="719" spans="1:65" s="2" customFormat="1" ht="10.199999999999999">
      <c r="A719" s="36"/>
      <c r="B719" s="37"/>
      <c r="C719" s="38"/>
      <c r="D719" s="192" t="s">
        <v>141</v>
      </c>
      <c r="E719" s="38"/>
      <c r="F719" s="193" t="s">
        <v>1235</v>
      </c>
      <c r="G719" s="38"/>
      <c r="H719" s="38"/>
      <c r="I719" s="189"/>
      <c r="J719" s="38"/>
      <c r="K719" s="38"/>
      <c r="L719" s="41"/>
      <c r="M719" s="190"/>
      <c r="N719" s="191"/>
      <c r="O719" s="66"/>
      <c r="P719" s="66"/>
      <c r="Q719" s="66"/>
      <c r="R719" s="66"/>
      <c r="S719" s="66"/>
      <c r="T719" s="67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T719" s="19" t="s">
        <v>141</v>
      </c>
      <c r="AU719" s="19" t="s">
        <v>78</v>
      </c>
    </row>
    <row r="720" spans="1:65" s="13" customFormat="1" ht="10.199999999999999">
      <c r="B720" s="194"/>
      <c r="C720" s="195"/>
      <c r="D720" s="187" t="s">
        <v>143</v>
      </c>
      <c r="E720" s="196" t="s">
        <v>18</v>
      </c>
      <c r="F720" s="197" t="s">
        <v>1236</v>
      </c>
      <c r="G720" s="195"/>
      <c r="H720" s="198">
        <v>7.58</v>
      </c>
      <c r="I720" s="199"/>
      <c r="J720" s="195"/>
      <c r="K720" s="195"/>
      <c r="L720" s="200"/>
      <c r="M720" s="201"/>
      <c r="N720" s="202"/>
      <c r="O720" s="202"/>
      <c r="P720" s="202"/>
      <c r="Q720" s="202"/>
      <c r="R720" s="202"/>
      <c r="S720" s="202"/>
      <c r="T720" s="203"/>
      <c r="AT720" s="204" t="s">
        <v>143</v>
      </c>
      <c r="AU720" s="204" t="s">
        <v>78</v>
      </c>
      <c r="AV720" s="13" t="s">
        <v>78</v>
      </c>
      <c r="AW720" s="13" t="s">
        <v>30</v>
      </c>
      <c r="AX720" s="13" t="s">
        <v>76</v>
      </c>
      <c r="AY720" s="204" t="s">
        <v>129</v>
      </c>
    </row>
    <row r="721" spans="1:65" s="2" customFormat="1" ht="16.5" customHeight="1">
      <c r="A721" s="36"/>
      <c r="B721" s="37"/>
      <c r="C721" s="175" t="s">
        <v>1237</v>
      </c>
      <c r="D721" s="175" t="s">
        <v>132</v>
      </c>
      <c r="E721" s="176" t="s">
        <v>1238</v>
      </c>
      <c r="F721" s="177" t="s">
        <v>1239</v>
      </c>
      <c r="G721" s="178" t="s">
        <v>161</v>
      </c>
      <c r="H721" s="179">
        <v>7.58</v>
      </c>
      <c r="I721" s="180"/>
      <c r="J721" s="179">
        <f>ROUND(I721*H721,2)</f>
        <v>0</v>
      </c>
      <c r="K721" s="177" t="s">
        <v>136</v>
      </c>
      <c r="L721" s="41"/>
      <c r="M721" s="181" t="s">
        <v>18</v>
      </c>
      <c r="N721" s="182" t="s">
        <v>39</v>
      </c>
      <c r="O721" s="66"/>
      <c r="P721" s="183">
        <f>O721*H721</f>
        <v>0</v>
      </c>
      <c r="Q721" s="183">
        <v>1.2E-4</v>
      </c>
      <c r="R721" s="183">
        <f>Q721*H721</f>
        <v>9.0959999999999999E-4</v>
      </c>
      <c r="S721" s="183">
        <v>0</v>
      </c>
      <c r="T721" s="184">
        <f>S721*H721</f>
        <v>0</v>
      </c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R721" s="185" t="s">
        <v>253</v>
      </c>
      <c r="AT721" s="185" t="s">
        <v>132</v>
      </c>
      <c r="AU721" s="185" t="s">
        <v>78</v>
      </c>
      <c r="AY721" s="19" t="s">
        <v>129</v>
      </c>
      <c r="BE721" s="186">
        <f>IF(N721="základní",J721,0)</f>
        <v>0</v>
      </c>
      <c r="BF721" s="186">
        <f>IF(N721="snížená",J721,0)</f>
        <v>0</v>
      </c>
      <c r="BG721" s="186">
        <f>IF(N721="zákl. přenesená",J721,0)</f>
        <v>0</v>
      </c>
      <c r="BH721" s="186">
        <f>IF(N721="sníž. přenesená",J721,0)</f>
        <v>0</v>
      </c>
      <c r="BI721" s="186">
        <f>IF(N721="nulová",J721,0)</f>
        <v>0</v>
      </c>
      <c r="BJ721" s="19" t="s">
        <v>76</v>
      </c>
      <c r="BK721" s="186">
        <f>ROUND(I721*H721,2)</f>
        <v>0</v>
      </c>
      <c r="BL721" s="19" t="s">
        <v>253</v>
      </c>
      <c r="BM721" s="185" t="s">
        <v>1240</v>
      </c>
    </row>
    <row r="722" spans="1:65" s="2" customFormat="1" ht="10.199999999999999">
      <c r="A722" s="36"/>
      <c r="B722" s="37"/>
      <c r="C722" s="38"/>
      <c r="D722" s="187" t="s">
        <v>139</v>
      </c>
      <c r="E722" s="38"/>
      <c r="F722" s="188" t="s">
        <v>1241</v>
      </c>
      <c r="G722" s="38"/>
      <c r="H722" s="38"/>
      <c r="I722" s="189"/>
      <c r="J722" s="38"/>
      <c r="K722" s="38"/>
      <c r="L722" s="41"/>
      <c r="M722" s="190"/>
      <c r="N722" s="191"/>
      <c r="O722" s="66"/>
      <c r="P722" s="66"/>
      <c r="Q722" s="66"/>
      <c r="R722" s="66"/>
      <c r="S722" s="66"/>
      <c r="T722" s="67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T722" s="19" t="s">
        <v>139</v>
      </c>
      <c r="AU722" s="19" t="s">
        <v>78</v>
      </c>
    </row>
    <row r="723" spans="1:65" s="2" customFormat="1" ht="10.199999999999999">
      <c r="A723" s="36"/>
      <c r="B723" s="37"/>
      <c r="C723" s="38"/>
      <c r="D723" s="192" t="s">
        <v>141</v>
      </c>
      <c r="E723" s="38"/>
      <c r="F723" s="193" t="s">
        <v>1242</v>
      </c>
      <c r="G723" s="38"/>
      <c r="H723" s="38"/>
      <c r="I723" s="189"/>
      <c r="J723" s="38"/>
      <c r="K723" s="38"/>
      <c r="L723" s="41"/>
      <c r="M723" s="190"/>
      <c r="N723" s="191"/>
      <c r="O723" s="66"/>
      <c r="P723" s="66"/>
      <c r="Q723" s="66"/>
      <c r="R723" s="66"/>
      <c r="S723" s="66"/>
      <c r="T723" s="67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T723" s="19" t="s">
        <v>141</v>
      </c>
      <c r="AU723" s="19" t="s">
        <v>78</v>
      </c>
    </row>
    <row r="724" spans="1:65" s="13" customFormat="1" ht="10.199999999999999">
      <c r="B724" s="194"/>
      <c r="C724" s="195"/>
      <c r="D724" s="187" t="s">
        <v>143</v>
      </c>
      <c r="E724" s="196" t="s">
        <v>18</v>
      </c>
      <c r="F724" s="197" t="s">
        <v>1236</v>
      </c>
      <c r="G724" s="195"/>
      <c r="H724" s="198">
        <v>7.58</v>
      </c>
      <c r="I724" s="199"/>
      <c r="J724" s="195"/>
      <c r="K724" s="195"/>
      <c r="L724" s="200"/>
      <c r="M724" s="201"/>
      <c r="N724" s="202"/>
      <c r="O724" s="202"/>
      <c r="P724" s="202"/>
      <c r="Q724" s="202"/>
      <c r="R724" s="202"/>
      <c r="S724" s="202"/>
      <c r="T724" s="203"/>
      <c r="AT724" s="204" t="s">
        <v>143</v>
      </c>
      <c r="AU724" s="204" t="s">
        <v>78</v>
      </c>
      <c r="AV724" s="13" t="s">
        <v>78</v>
      </c>
      <c r="AW724" s="13" t="s">
        <v>30</v>
      </c>
      <c r="AX724" s="13" t="s">
        <v>76</v>
      </c>
      <c r="AY724" s="204" t="s">
        <v>129</v>
      </c>
    </row>
    <row r="725" spans="1:65" s="2" customFormat="1" ht="16.5" customHeight="1">
      <c r="A725" s="36"/>
      <c r="B725" s="37"/>
      <c r="C725" s="175" t="s">
        <v>1243</v>
      </c>
      <c r="D725" s="175" t="s">
        <v>132</v>
      </c>
      <c r="E725" s="176" t="s">
        <v>1244</v>
      </c>
      <c r="F725" s="177" t="s">
        <v>1245</v>
      </c>
      <c r="G725" s="178" t="s">
        <v>161</v>
      </c>
      <c r="H725" s="179">
        <v>7.58</v>
      </c>
      <c r="I725" s="180"/>
      <c r="J725" s="179">
        <f>ROUND(I725*H725,2)</f>
        <v>0</v>
      </c>
      <c r="K725" s="177" t="s">
        <v>136</v>
      </c>
      <c r="L725" s="41"/>
      <c r="M725" s="181" t="s">
        <v>18</v>
      </c>
      <c r="N725" s="182" t="s">
        <v>39</v>
      </c>
      <c r="O725" s="66"/>
      <c r="P725" s="183">
        <f>O725*H725</f>
        <v>0</v>
      </c>
      <c r="Q725" s="183">
        <v>1.2E-4</v>
      </c>
      <c r="R725" s="183">
        <f>Q725*H725</f>
        <v>9.0959999999999999E-4</v>
      </c>
      <c r="S725" s="183">
        <v>0</v>
      </c>
      <c r="T725" s="184">
        <f>S725*H725</f>
        <v>0</v>
      </c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R725" s="185" t="s">
        <v>253</v>
      </c>
      <c r="AT725" s="185" t="s">
        <v>132</v>
      </c>
      <c r="AU725" s="185" t="s">
        <v>78</v>
      </c>
      <c r="AY725" s="19" t="s">
        <v>129</v>
      </c>
      <c r="BE725" s="186">
        <f>IF(N725="základní",J725,0)</f>
        <v>0</v>
      </c>
      <c r="BF725" s="186">
        <f>IF(N725="snížená",J725,0)</f>
        <v>0</v>
      </c>
      <c r="BG725" s="186">
        <f>IF(N725="zákl. přenesená",J725,0)</f>
        <v>0</v>
      </c>
      <c r="BH725" s="186">
        <f>IF(N725="sníž. přenesená",J725,0)</f>
        <v>0</v>
      </c>
      <c r="BI725" s="186">
        <f>IF(N725="nulová",J725,0)</f>
        <v>0</v>
      </c>
      <c r="BJ725" s="19" t="s">
        <v>76</v>
      </c>
      <c r="BK725" s="186">
        <f>ROUND(I725*H725,2)</f>
        <v>0</v>
      </c>
      <c r="BL725" s="19" t="s">
        <v>253</v>
      </c>
      <c r="BM725" s="185" t="s">
        <v>1246</v>
      </c>
    </row>
    <row r="726" spans="1:65" s="2" customFormat="1" ht="10.199999999999999">
      <c r="A726" s="36"/>
      <c r="B726" s="37"/>
      <c r="C726" s="38"/>
      <c r="D726" s="187" t="s">
        <v>139</v>
      </c>
      <c r="E726" s="38"/>
      <c r="F726" s="188" t="s">
        <v>1247</v>
      </c>
      <c r="G726" s="38"/>
      <c r="H726" s="38"/>
      <c r="I726" s="189"/>
      <c r="J726" s="38"/>
      <c r="K726" s="38"/>
      <c r="L726" s="41"/>
      <c r="M726" s="190"/>
      <c r="N726" s="191"/>
      <c r="O726" s="66"/>
      <c r="P726" s="66"/>
      <c r="Q726" s="66"/>
      <c r="R726" s="66"/>
      <c r="S726" s="66"/>
      <c r="T726" s="67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T726" s="19" t="s">
        <v>139</v>
      </c>
      <c r="AU726" s="19" t="s">
        <v>78</v>
      </c>
    </row>
    <row r="727" spans="1:65" s="2" customFormat="1" ht="10.199999999999999">
      <c r="A727" s="36"/>
      <c r="B727" s="37"/>
      <c r="C727" s="38"/>
      <c r="D727" s="192" t="s">
        <v>141</v>
      </c>
      <c r="E727" s="38"/>
      <c r="F727" s="193" t="s">
        <v>1248</v>
      </c>
      <c r="G727" s="38"/>
      <c r="H727" s="38"/>
      <c r="I727" s="189"/>
      <c r="J727" s="38"/>
      <c r="K727" s="38"/>
      <c r="L727" s="41"/>
      <c r="M727" s="190"/>
      <c r="N727" s="191"/>
      <c r="O727" s="66"/>
      <c r="P727" s="66"/>
      <c r="Q727" s="66"/>
      <c r="R727" s="66"/>
      <c r="S727" s="66"/>
      <c r="T727" s="67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T727" s="19" t="s">
        <v>141</v>
      </c>
      <c r="AU727" s="19" t="s">
        <v>78</v>
      </c>
    </row>
    <row r="728" spans="1:65" s="13" customFormat="1" ht="10.199999999999999">
      <c r="B728" s="194"/>
      <c r="C728" s="195"/>
      <c r="D728" s="187" t="s">
        <v>143</v>
      </c>
      <c r="E728" s="196" t="s">
        <v>18</v>
      </c>
      <c r="F728" s="197" t="s">
        <v>1236</v>
      </c>
      <c r="G728" s="195"/>
      <c r="H728" s="198">
        <v>7.58</v>
      </c>
      <c r="I728" s="199"/>
      <c r="J728" s="195"/>
      <c r="K728" s="195"/>
      <c r="L728" s="200"/>
      <c r="M728" s="201"/>
      <c r="N728" s="202"/>
      <c r="O728" s="202"/>
      <c r="P728" s="202"/>
      <c r="Q728" s="202"/>
      <c r="R728" s="202"/>
      <c r="S728" s="202"/>
      <c r="T728" s="203"/>
      <c r="AT728" s="204" t="s">
        <v>143</v>
      </c>
      <c r="AU728" s="204" t="s">
        <v>78</v>
      </c>
      <c r="AV728" s="13" t="s">
        <v>78</v>
      </c>
      <c r="AW728" s="13" t="s">
        <v>30</v>
      </c>
      <c r="AX728" s="13" t="s">
        <v>76</v>
      </c>
      <c r="AY728" s="204" t="s">
        <v>129</v>
      </c>
    </row>
    <row r="729" spans="1:65" s="12" customFormat="1" ht="22.8" customHeight="1">
      <c r="B729" s="159"/>
      <c r="C729" s="160"/>
      <c r="D729" s="161" t="s">
        <v>67</v>
      </c>
      <c r="E729" s="173" t="s">
        <v>1249</v>
      </c>
      <c r="F729" s="173" t="s">
        <v>1250</v>
      </c>
      <c r="G729" s="160"/>
      <c r="H729" s="160"/>
      <c r="I729" s="163"/>
      <c r="J729" s="174">
        <f>BK729</f>
        <v>0</v>
      </c>
      <c r="K729" s="160"/>
      <c r="L729" s="165"/>
      <c r="M729" s="166"/>
      <c r="N729" s="167"/>
      <c r="O729" s="167"/>
      <c r="P729" s="168">
        <f>SUM(P730:P736)</f>
        <v>0</v>
      </c>
      <c r="Q729" s="167"/>
      <c r="R729" s="168">
        <f>SUM(R730:R736)</f>
        <v>1.6882800000000003E-2</v>
      </c>
      <c r="S729" s="167"/>
      <c r="T729" s="169">
        <f>SUM(T730:T736)</f>
        <v>0</v>
      </c>
      <c r="AR729" s="170" t="s">
        <v>78</v>
      </c>
      <c r="AT729" s="171" t="s">
        <v>67</v>
      </c>
      <c r="AU729" s="171" t="s">
        <v>76</v>
      </c>
      <c r="AY729" s="170" t="s">
        <v>129</v>
      </c>
      <c r="BK729" s="172">
        <f>SUM(BK730:BK736)</f>
        <v>0</v>
      </c>
    </row>
    <row r="730" spans="1:65" s="2" customFormat="1" ht="16.5" customHeight="1">
      <c r="A730" s="36"/>
      <c r="B730" s="37"/>
      <c r="C730" s="175" t="s">
        <v>1251</v>
      </c>
      <c r="D730" s="175" t="s">
        <v>132</v>
      </c>
      <c r="E730" s="176" t="s">
        <v>1252</v>
      </c>
      <c r="F730" s="177" t="s">
        <v>1253</v>
      </c>
      <c r="G730" s="178" t="s">
        <v>161</v>
      </c>
      <c r="H730" s="179">
        <v>71.180000000000007</v>
      </c>
      <c r="I730" s="180"/>
      <c r="J730" s="179">
        <f>ROUND(I730*H730,2)</f>
        <v>0</v>
      </c>
      <c r="K730" s="177" t="s">
        <v>136</v>
      </c>
      <c r="L730" s="41"/>
      <c r="M730" s="181" t="s">
        <v>18</v>
      </c>
      <c r="N730" s="182" t="s">
        <v>39</v>
      </c>
      <c r="O730" s="66"/>
      <c r="P730" s="183">
        <f>O730*H730</f>
        <v>0</v>
      </c>
      <c r="Q730" s="183">
        <v>2.0000000000000001E-4</v>
      </c>
      <c r="R730" s="183">
        <f>Q730*H730</f>
        <v>1.4236000000000002E-2</v>
      </c>
      <c r="S730" s="183">
        <v>0</v>
      </c>
      <c r="T730" s="184">
        <f>S730*H730</f>
        <v>0</v>
      </c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R730" s="185" t="s">
        <v>253</v>
      </c>
      <c r="AT730" s="185" t="s">
        <v>132</v>
      </c>
      <c r="AU730" s="185" t="s">
        <v>78</v>
      </c>
      <c r="AY730" s="19" t="s">
        <v>129</v>
      </c>
      <c r="BE730" s="186">
        <f>IF(N730="základní",J730,0)</f>
        <v>0</v>
      </c>
      <c r="BF730" s="186">
        <f>IF(N730="snížená",J730,0)</f>
        <v>0</v>
      </c>
      <c r="BG730" s="186">
        <f>IF(N730="zákl. přenesená",J730,0)</f>
        <v>0</v>
      </c>
      <c r="BH730" s="186">
        <f>IF(N730="sníž. přenesená",J730,0)</f>
        <v>0</v>
      </c>
      <c r="BI730" s="186">
        <f>IF(N730="nulová",J730,0)</f>
        <v>0</v>
      </c>
      <c r="BJ730" s="19" t="s">
        <v>76</v>
      </c>
      <c r="BK730" s="186">
        <f>ROUND(I730*H730,2)</f>
        <v>0</v>
      </c>
      <c r="BL730" s="19" t="s">
        <v>253</v>
      </c>
      <c r="BM730" s="185" t="s">
        <v>1254</v>
      </c>
    </row>
    <row r="731" spans="1:65" s="2" customFormat="1" ht="10.199999999999999">
      <c r="A731" s="36"/>
      <c r="B731" s="37"/>
      <c r="C731" s="38"/>
      <c r="D731" s="187" t="s">
        <v>139</v>
      </c>
      <c r="E731" s="38"/>
      <c r="F731" s="188" t="s">
        <v>1255</v>
      </c>
      <c r="G731" s="38"/>
      <c r="H731" s="38"/>
      <c r="I731" s="189"/>
      <c r="J731" s="38"/>
      <c r="K731" s="38"/>
      <c r="L731" s="41"/>
      <c r="M731" s="190"/>
      <c r="N731" s="191"/>
      <c r="O731" s="66"/>
      <c r="P731" s="66"/>
      <c r="Q731" s="66"/>
      <c r="R731" s="66"/>
      <c r="S731" s="66"/>
      <c r="T731" s="67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T731" s="19" t="s">
        <v>139</v>
      </c>
      <c r="AU731" s="19" t="s">
        <v>78</v>
      </c>
    </row>
    <row r="732" spans="1:65" s="2" customFormat="1" ht="10.199999999999999">
      <c r="A732" s="36"/>
      <c r="B732" s="37"/>
      <c r="C732" s="38"/>
      <c r="D732" s="192" t="s">
        <v>141</v>
      </c>
      <c r="E732" s="38"/>
      <c r="F732" s="193" t="s">
        <v>1256</v>
      </c>
      <c r="G732" s="38"/>
      <c r="H732" s="38"/>
      <c r="I732" s="189"/>
      <c r="J732" s="38"/>
      <c r="K732" s="38"/>
      <c r="L732" s="41"/>
      <c r="M732" s="190"/>
      <c r="N732" s="191"/>
      <c r="O732" s="66"/>
      <c r="P732" s="66"/>
      <c r="Q732" s="66"/>
      <c r="R732" s="66"/>
      <c r="S732" s="66"/>
      <c r="T732" s="67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T732" s="19" t="s">
        <v>141</v>
      </c>
      <c r="AU732" s="19" t="s">
        <v>78</v>
      </c>
    </row>
    <row r="733" spans="1:65" s="13" customFormat="1" ht="10.199999999999999">
      <c r="B733" s="194"/>
      <c r="C733" s="195"/>
      <c r="D733" s="187" t="s">
        <v>143</v>
      </c>
      <c r="E733" s="196" t="s">
        <v>18</v>
      </c>
      <c r="F733" s="197" t="s">
        <v>1257</v>
      </c>
      <c r="G733" s="195"/>
      <c r="H733" s="198">
        <v>71.180000000000007</v>
      </c>
      <c r="I733" s="199"/>
      <c r="J733" s="195"/>
      <c r="K733" s="195"/>
      <c r="L733" s="200"/>
      <c r="M733" s="201"/>
      <c r="N733" s="202"/>
      <c r="O733" s="202"/>
      <c r="P733" s="202"/>
      <c r="Q733" s="202"/>
      <c r="R733" s="202"/>
      <c r="S733" s="202"/>
      <c r="T733" s="203"/>
      <c r="AT733" s="204" t="s">
        <v>143</v>
      </c>
      <c r="AU733" s="204" t="s">
        <v>78</v>
      </c>
      <c r="AV733" s="13" t="s">
        <v>78</v>
      </c>
      <c r="AW733" s="13" t="s">
        <v>30</v>
      </c>
      <c r="AX733" s="13" t="s">
        <v>76</v>
      </c>
      <c r="AY733" s="204" t="s">
        <v>129</v>
      </c>
    </row>
    <row r="734" spans="1:65" s="2" customFormat="1" ht="16.5" customHeight="1">
      <c r="A734" s="36"/>
      <c r="B734" s="37"/>
      <c r="C734" s="175" t="s">
        <v>1258</v>
      </c>
      <c r="D734" s="175" t="s">
        <v>132</v>
      </c>
      <c r="E734" s="176" t="s">
        <v>1259</v>
      </c>
      <c r="F734" s="177" t="s">
        <v>1260</v>
      </c>
      <c r="G734" s="178" t="s">
        <v>161</v>
      </c>
      <c r="H734" s="179">
        <v>10.18</v>
      </c>
      <c r="I734" s="180"/>
      <c r="J734" s="179">
        <f>ROUND(I734*H734,2)</f>
        <v>0</v>
      </c>
      <c r="K734" s="177" t="s">
        <v>136</v>
      </c>
      <c r="L734" s="41"/>
      <c r="M734" s="181" t="s">
        <v>18</v>
      </c>
      <c r="N734" s="182" t="s">
        <v>39</v>
      </c>
      <c r="O734" s="66"/>
      <c r="P734" s="183">
        <f>O734*H734</f>
        <v>0</v>
      </c>
      <c r="Q734" s="183">
        <v>2.5999999999999998E-4</v>
      </c>
      <c r="R734" s="183">
        <f>Q734*H734</f>
        <v>2.6467999999999995E-3</v>
      </c>
      <c r="S734" s="183">
        <v>0</v>
      </c>
      <c r="T734" s="184">
        <f>S734*H734</f>
        <v>0</v>
      </c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R734" s="185" t="s">
        <v>253</v>
      </c>
      <c r="AT734" s="185" t="s">
        <v>132</v>
      </c>
      <c r="AU734" s="185" t="s">
        <v>78</v>
      </c>
      <c r="AY734" s="19" t="s">
        <v>129</v>
      </c>
      <c r="BE734" s="186">
        <f>IF(N734="základní",J734,0)</f>
        <v>0</v>
      </c>
      <c r="BF734" s="186">
        <f>IF(N734="snížená",J734,0)</f>
        <v>0</v>
      </c>
      <c r="BG734" s="186">
        <f>IF(N734="zákl. přenesená",J734,0)</f>
        <v>0</v>
      </c>
      <c r="BH734" s="186">
        <f>IF(N734="sníž. přenesená",J734,0)</f>
        <v>0</v>
      </c>
      <c r="BI734" s="186">
        <f>IF(N734="nulová",J734,0)</f>
        <v>0</v>
      </c>
      <c r="BJ734" s="19" t="s">
        <v>76</v>
      </c>
      <c r="BK734" s="186">
        <f>ROUND(I734*H734,2)</f>
        <v>0</v>
      </c>
      <c r="BL734" s="19" t="s">
        <v>253</v>
      </c>
      <c r="BM734" s="185" t="s">
        <v>1261</v>
      </c>
    </row>
    <row r="735" spans="1:65" s="2" customFormat="1" ht="19.2">
      <c r="A735" s="36"/>
      <c r="B735" s="37"/>
      <c r="C735" s="38"/>
      <c r="D735" s="187" t="s">
        <v>139</v>
      </c>
      <c r="E735" s="38"/>
      <c r="F735" s="188" t="s">
        <v>1262</v>
      </c>
      <c r="G735" s="38"/>
      <c r="H735" s="38"/>
      <c r="I735" s="189"/>
      <c r="J735" s="38"/>
      <c r="K735" s="38"/>
      <c r="L735" s="41"/>
      <c r="M735" s="190"/>
      <c r="N735" s="191"/>
      <c r="O735" s="66"/>
      <c r="P735" s="66"/>
      <c r="Q735" s="66"/>
      <c r="R735" s="66"/>
      <c r="S735" s="66"/>
      <c r="T735" s="67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T735" s="19" t="s">
        <v>139</v>
      </c>
      <c r="AU735" s="19" t="s">
        <v>78</v>
      </c>
    </row>
    <row r="736" spans="1:65" s="2" customFormat="1" ht="10.199999999999999">
      <c r="A736" s="36"/>
      <c r="B736" s="37"/>
      <c r="C736" s="38"/>
      <c r="D736" s="192" t="s">
        <v>141</v>
      </c>
      <c r="E736" s="38"/>
      <c r="F736" s="193" t="s">
        <v>1263</v>
      </c>
      <c r="G736" s="38"/>
      <c r="H736" s="38"/>
      <c r="I736" s="189"/>
      <c r="J736" s="38"/>
      <c r="K736" s="38"/>
      <c r="L736" s="41"/>
      <c r="M736" s="190"/>
      <c r="N736" s="191"/>
      <c r="O736" s="66"/>
      <c r="P736" s="66"/>
      <c r="Q736" s="66"/>
      <c r="R736" s="66"/>
      <c r="S736" s="66"/>
      <c r="T736" s="67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T736" s="19" t="s">
        <v>141</v>
      </c>
      <c r="AU736" s="19" t="s">
        <v>78</v>
      </c>
    </row>
    <row r="737" spans="1:65" s="12" customFormat="1" ht="22.8" customHeight="1">
      <c r="B737" s="159"/>
      <c r="C737" s="160"/>
      <c r="D737" s="161" t="s">
        <v>67</v>
      </c>
      <c r="E737" s="173" t="s">
        <v>1264</v>
      </c>
      <c r="F737" s="173" t="s">
        <v>1265</v>
      </c>
      <c r="G737" s="160"/>
      <c r="H737" s="160"/>
      <c r="I737" s="163"/>
      <c r="J737" s="174">
        <f>BK737</f>
        <v>0</v>
      </c>
      <c r="K737" s="160"/>
      <c r="L737" s="165"/>
      <c r="M737" s="166"/>
      <c r="N737" s="167"/>
      <c r="O737" s="167"/>
      <c r="P737" s="168">
        <f>SUM(P738:P753)</f>
        <v>0</v>
      </c>
      <c r="Q737" s="167"/>
      <c r="R737" s="168">
        <f>SUM(R738:R753)</f>
        <v>0</v>
      </c>
      <c r="S737" s="167"/>
      <c r="T737" s="169">
        <f>SUM(T738:T753)</f>
        <v>0</v>
      </c>
      <c r="AR737" s="170" t="s">
        <v>78</v>
      </c>
      <c r="AT737" s="171" t="s">
        <v>67</v>
      </c>
      <c r="AU737" s="171" t="s">
        <v>76</v>
      </c>
      <c r="AY737" s="170" t="s">
        <v>129</v>
      </c>
      <c r="BK737" s="172">
        <f>SUM(BK738:BK753)</f>
        <v>0</v>
      </c>
    </row>
    <row r="738" spans="1:65" s="2" customFormat="1" ht="16.5" customHeight="1">
      <c r="A738" s="36"/>
      <c r="B738" s="37"/>
      <c r="C738" s="175" t="s">
        <v>1266</v>
      </c>
      <c r="D738" s="175" t="s">
        <v>132</v>
      </c>
      <c r="E738" s="176" t="s">
        <v>1267</v>
      </c>
      <c r="F738" s="177" t="s">
        <v>1268</v>
      </c>
      <c r="G738" s="178" t="s">
        <v>693</v>
      </c>
      <c r="H738" s="179">
        <v>2</v>
      </c>
      <c r="I738" s="180"/>
      <c r="J738" s="179">
        <f>ROUND(I738*H738,2)</f>
        <v>0</v>
      </c>
      <c r="K738" s="177" t="s">
        <v>18</v>
      </c>
      <c r="L738" s="41"/>
      <c r="M738" s="181" t="s">
        <v>18</v>
      </c>
      <c r="N738" s="182" t="s">
        <v>39</v>
      </c>
      <c r="O738" s="66"/>
      <c r="P738" s="183">
        <f>O738*H738</f>
        <v>0</v>
      </c>
      <c r="Q738" s="183">
        <v>0</v>
      </c>
      <c r="R738" s="183">
        <f>Q738*H738</f>
        <v>0</v>
      </c>
      <c r="S738" s="183">
        <v>0</v>
      </c>
      <c r="T738" s="184">
        <f>S738*H738</f>
        <v>0</v>
      </c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R738" s="185" t="s">
        <v>253</v>
      </c>
      <c r="AT738" s="185" t="s">
        <v>132</v>
      </c>
      <c r="AU738" s="185" t="s">
        <v>78</v>
      </c>
      <c r="AY738" s="19" t="s">
        <v>129</v>
      </c>
      <c r="BE738" s="186">
        <f>IF(N738="základní",J738,0)</f>
        <v>0</v>
      </c>
      <c r="BF738" s="186">
        <f>IF(N738="snížená",J738,0)</f>
        <v>0</v>
      </c>
      <c r="BG738" s="186">
        <f>IF(N738="zákl. přenesená",J738,0)</f>
        <v>0</v>
      </c>
      <c r="BH738" s="186">
        <f>IF(N738="sníž. přenesená",J738,0)</f>
        <v>0</v>
      </c>
      <c r="BI738" s="186">
        <f>IF(N738="nulová",J738,0)</f>
        <v>0</v>
      </c>
      <c r="BJ738" s="19" t="s">
        <v>76</v>
      </c>
      <c r="BK738" s="186">
        <f>ROUND(I738*H738,2)</f>
        <v>0</v>
      </c>
      <c r="BL738" s="19" t="s">
        <v>253</v>
      </c>
      <c r="BM738" s="185" t="s">
        <v>1269</v>
      </c>
    </row>
    <row r="739" spans="1:65" s="2" customFormat="1" ht="10.199999999999999">
      <c r="A739" s="36"/>
      <c r="B739" s="37"/>
      <c r="C739" s="38"/>
      <c r="D739" s="187" t="s">
        <v>139</v>
      </c>
      <c r="E739" s="38"/>
      <c r="F739" s="188" t="s">
        <v>1268</v>
      </c>
      <c r="G739" s="38"/>
      <c r="H739" s="38"/>
      <c r="I739" s="189"/>
      <c r="J739" s="38"/>
      <c r="K739" s="38"/>
      <c r="L739" s="41"/>
      <c r="M739" s="190"/>
      <c r="N739" s="191"/>
      <c r="O739" s="66"/>
      <c r="P739" s="66"/>
      <c r="Q739" s="66"/>
      <c r="R739" s="66"/>
      <c r="S739" s="66"/>
      <c r="T739" s="67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T739" s="19" t="s">
        <v>139</v>
      </c>
      <c r="AU739" s="19" t="s">
        <v>78</v>
      </c>
    </row>
    <row r="740" spans="1:65" s="2" customFormat="1" ht="16.5" customHeight="1">
      <c r="A740" s="36"/>
      <c r="B740" s="37"/>
      <c r="C740" s="226" t="s">
        <v>1270</v>
      </c>
      <c r="D740" s="226" t="s">
        <v>304</v>
      </c>
      <c r="E740" s="227" t="s">
        <v>1271</v>
      </c>
      <c r="F740" s="228" t="s">
        <v>1272</v>
      </c>
      <c r="G740" s="229" t="s">
        <v>693</v>
      </c>
      <c r="H740" s="230">
        <v>2</v>
      </c>
      <c r="I740" s="231"/>
      <c r="J740" s="230">
        <f>ROUND(I740*H740,2)</f>
        <v>0</v>
      </c>
      <c r="K740" s="228" t="s">
        <v>18</v>
      </c>
      <c r="L740" s="232"/>
      <c r="M740" s="233" t="s">
        <v>18</v>
      </c>
      <c r="N740" s="234" t="s">
        <v>39</v>
      </c>
      <c r="O740" s="66"/>
      <c r="P740" s="183">
        <f>O740*H740</f>
        <v>0</v>
      </c>
      <c r="Q740" s="183">
        <v>0</v>
      </c>
      <c r="R740" s="183">
        <f>Q740*H740</f>
        <v>0</v>
      </c>
      <c r="S740" s="183">
        <v>0</v>
      </c>
      <c r="T740" s="184">
        <f>S740*H740</f>
        <v>0</v>
      </c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R740" s="185" t="s">
        <v>361</v>
      </c>
      <c r="AT740" s="185" t="s">
        <v>304</v>
      </c>
      <c r="AU740" s="185" t="s">
        <v>78</v>
      </c>
      <c r="AY740" s="19" t="s">
        <v>129</v>
      </c>
      <c r="BE740" s="186">
        <f>IF(N740="základní",J740,0)</f>
        <v>0</v>
      </c>
      <c r="BF740" s="186">
        <f>IF(N740="snížená",J740,0)</f>
        <v>0</v>
      </c>
      <c r="BG740" s="186">
        <f>IF(N740="zákl. přenesená",J740,0)</f>
        <v>0</v>
      </c>
      <c r="BH740" s="186">
        <f>IF(N740="sníž. přenesená",J740,0)</f>
        <v>0</v>
      </c>
      <c r="BI740" s="186">
        <f>IF(N740="nulová",J740,0)</f>
        <v>0</v>
      </c>
      <c r="BJ740" s="19" t="s">
        <v>76</v>
      </c>
      <c r="BK740" s="186">
        <f>ROUND(I740*H740,2)</f>
        <v>0</v>
      </c>
      <c r="BL740" s="19" t="s">
        <v>253</v>
      </c>
      <c r="BM740" s="185" t="s">
        <v>1273</v>
      </c>
    </row>
    <row r="741" spans="1:65" s="2" customFormat="1" ht="10.199999999999999">
      <c r="A741" s="36"/>
      <c r="B741" s="37"/>
      <c r="C741" s="38"/>
      <c r="D741" s="187" t="s">
        <v>139</v>
      </c>
      <c r="E741" s="38"/>
      <c r="F741" s="188" t="s">
        <v>1272</v>
      </c>
      <c r="G741" s="38"/>
      <c r="H741" s="38"/>
      <c r="I741" s="189"/>
      <c r="J741" s="38"/>
      <c r="K741" s="38"/>
      <c r="L741" s="41"/>
      <c r="M741" s="190"/>
      <c r="N741" s="191"/>
      <c r="O741" s="66"/>
      <c r="P741" s="66"/>
      <c r="Q741" s="66"/>
      <c r="R741" s="66"/>
      <c r="S741" s="66"/>
      <c r="T741" s="67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T741" s="19" t="s">
        <v>139</v>
      </c>
      <c r="AU741" s="19" t="s">
        <v>78</v>
      </c>
    </row>
    <row r="742" spans="1:65" s="2" customFormat="1" ht="16.5" customHeight="1">
      <c r="A742" s="36"/>
      <c r="B742" s="37"/>
      <c r="C742" s="226" t="s">
        <v>1274</v>
      </c>
      <c r="D742" s="226" t="s">
        <v>304</v>
      </c>
      <c r="E742" s="227" t="s">
        <v>1275</v>
      </c>
      <c r="F742" s="228" t="s">
        <v>1276</v>
      </c>
      <c r="G742" s="229" t="s">
        <v>693</v>
      </c>
      <c r="H742" s="230">
        <v>6</v>
      </c>
      <c r="I742" s="231"/>
      <c r="J742" s="230">
        <f>ROUND(I742*H742,2)</f>
        <v>0</v>
      </c>
      <c r="K742" s="228" t="s">
        <v>18</v>
      </c>
      <c r="L742" s="232"/>
      <c r="M742" s="233" t="s">
        <v>18</v>
      </c>
      <c r="N742" s="234" t="s">
        <v>39</v>
      </c>
      <c r="O742" s="66"/>
      <c r="P742" s="183">
        <f>O742*H742</f>
        <v>0</v>
      </c>
      <c r="Q742" s="183">
        <v>0</v>
      </c>
      <c r="R742" s="183">
        <f>Q742*H742</f>
        <v>0</v>
      </c>
      <c r="S742" s="183">
        <v>0</v>
      </c>
      <c r="T742" s="184">
        <f>S742*H742</f>
        <v>0</v>
      </c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R742" s="185" t="s">
        <v>361</v>
      </c>
      <c r="AT742" s="185" t="s">
        <v>304</v>
      </c>
      <c r="AU742" s="185" t="s">
        <v>78</v>
      </c>
      <c r="AY742" s="19" t="s">
        <v>129</v>
      </c>
      <c r="BE742" s="186">
        <f>IF(N742="základní",J742,0)</f>
        <v>0</v>
      </c>
      <c r="BF742" s="186">
        <f>IF(N742="snížená",J742,0)</f>
        <v>0</v>
      </c>
      <c r="BG742" s="186">
        <f>IF(N742="zákl. přenesená",J742,0)</f>
        <v>0</v>
      </c>
      <c r="BH742" s="186">
        <f>IF(N742="sníž. přenesená",J742,0)</f>
        <v>0</v>
      </c>
      <c r="BI742" s="186">
        <f>IF(N742="nulová",J742,0)</f>
        <v>0</v>
      </c>
      <c r="BJ742" s="19" t="s">
        <v>76</v>
      </c>
      <c r="BK742" s="186">
        <f>ROUND(I742*H742,2)</f>
        <v>0</v>
      </c>
      <c r="BL742" s="19" t="s">
        <v>253</v>
      </c>
      <c r="BM742" s="185" t="s">
        <v>1277</v>
      </c>
    </row>
    <row r="743" spans="1:65" s="2" customFormat="1" ht="10.199999999999999">
      <c r="A743" s="36"/>
      <c r="B743" s="37"/>
      <c r="C743" s="38"/>
      <c r="D743" s="187" t="s">
        <v>139</v>
      </c>
      <c r="E743" s="38"/>
      <c r="F743" s="188" t="s">
        <v>1276</v>
      </c>
      <c r="G743" s="38"/>
      <c r="H743" s="38"/>
      <c r="I743" s="189"/>
      <c r="J743" s="38"/>
      <c r="K743" s="38"/>
      <c r="L743" s="41"/>
      <c r="M743" s="190"/>
      <c r="N743" s="191"/>
      <c r="O743" s="66"/>
      <c r="P743" s="66"/>
      <c r="Q743" s="66"/>
      <c r="R743" s="66"/>
      <c r="S743" s="66"/>
      <c r="T743" s="67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T743" s="19" t="s">
        <v>139</v>
      </c>
      <c r="AU743" s="19" t="s">
        <v>78</v>
      </c>
    </row>
    <row r="744" spans="1:65" s="2" customFormat="1" ht="16.5" customHeight="1">
      <c r="A744" s="36"/>
      <c r="B744" s="37"/>
      <c r="C744" s="175" t="s">
        <v>1278</v>
      </c>
      <c r="D744" s="175" t="s">
        <v>132</v>
      </c>
      <c r="E744" s="176" t="s">
        <v>1279</v>
      </c>
      <c r="F744" s="177" t="s">
        <v>1280</v>
      </c>
      <c r="G744" s="178" t="s">
        <v>693</v>
      </c>
      <c r="H744" s="179">
        <v>2</v>
      </c>
      <c r="I744" s="180"/>
      <c r="J744" s="179">
        <f>ROUND(I744*H744,2)</f>
        <v>0</v>
      </c>
      <c r="K744" s="177" t="s">
        <v>18</v>
      </c>
      <c r="L744" s="41"/>
      <c r="M744" s="181" t="s">
        <v>18</v>
      </c>
      <c r="N744" s="182" t="s">
        <v>39</v>
      </c>
      <c r="O744" s="66"/>
      <c r="P744" s="183">
        <f>O744*H744</f>
        <v>0</v>
      </c>
      <c r="Q744" s="183">
        <v>0</v>
      </c>
      <c r="R744" s="183">
        <f>Q744*H744</f>
        <v>0</v>
      </c>
      <c r="S744" s="183">
        <v>0</v>
      </c>
      <c r="T744" s="184">
        <f>S744*H744</f>
        <v>0</v>
      </c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R744" s="185" t="s">
        <v>253</v>
      </c>
      <c r="AT744" s="185" t="s">
        <v>132</v>
      </c>
      <c r="AU744" s="185" t="s">
        <v>78</v>
      </c>
      <c r="AY744" s="19" t="s">
        <v>129</v>
      </c>
      <c r="BE744" s="186">
        <f>IF(N744="základní",J744,0)</f>
        <v>0</v>
      </c>
      <c r="BF744" s="186">
        <f>IF(N744="snížená",J744,0)</f>
        <v>0</v>
      </c>
      <c r="BG744" s="186">
        <f>IF(N744="zákl. přenesená",J744,0)</f>
        <v>0</v>
      </c>
      <c r="BH744" s="186">
        <f>IF(N744="sníž. přenesená",J744,0)</f>
        <v>0</v>
      </c>
      <c r="BI744" s="186">
        <f>IF(N744="nulová",J744,0)</f>
        <v>0</v>
      </c>
      <c r="BJ744" s="19" t="s">
        <v>76</v>
      </c>
      <c r="BK744" s="186">
        <f>ROUND(I744*H744,2)</f>
        <v>0</v>
      </c>
      <c r="BL744" s="19" t="s">
        <v>253</v>
      </c>
      <c r="BM744" s="185" t="s">
        <v>1281</v>
      </c>
    </row>
    <row r="745" spans="1:65" s="2" customFormat="1" ht="10.199999999999999">
      <c r="A745" s="36"/>
      <c r="B745" s="37"/>
      <c r="C745" s="38"/>
      <c r="D745" s="187" t="s">
        <v>139</v>
      </c>
      <c r="E745" s="38"/>
      <c r="F745" s="188" t="s">
        <v>1280</v>
      </c>
      <c r="G745" s="38"/>
      <c r="H745" s="38"/>
      <c r="I745" s="189"/>
      <c r="J745" s="38"/>
      <c r="K745" s="38"/>
      <c r="L745" s="41"/>
      <c r="M745" s="190"/>
      <c r="N745" s="191"/>
      <c r="O745" s="66"/>
      <c r="P745" s="66"/>
      <c r="Q745" s="66"/>
      <c r="R745" s="66"/>
      <c r="S745" s="66"/>
      <c r="T745" s="67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T745" s="19" t="s">
        <v>139</v>
      </c>
      <c r="AU745" s="19" t="s">
        <v>78</v>
      </c>
    </row>
    <row r="746" spans="1:65" s="2" customFormat="1" ht="16.5" customHeight="1">
      <c r="A746" s="36"/>
      <c r="B746" s="37"/>
      <c r="C746" s="175" t="s">
        <v>1282</v>
      </c>
      <c r="D746" s="175" t="s">
        <v>132</v>
      </c>
      <c r="E746" s="176" t="s">
        <v>1283</v>
      </c>
      <c r="F746" s="177" t="s">
        <v>1284</v>
      </c>
      <c r="G746" s="178" t="s">
        <v>693</v>
      </c>
      <c r="H746" s="179">
        <v>4</v>
      </c>
      <c r="I746" s="180"/>
      <c r="J746" s="179">
        <f>ROUND(I746*H746,2)</f>
        <v>0</v>
      </c>
      <c r="K746" s="177" t="s">
        <v>18</v>
      </c>
      <c r="L746" s="41"/>
      <c r="M746" s="181" t="s">
        <v>18</v>
      </c>
      <c r="N746" s="182" t="s">
        <v>39</v>
      </c>
      <c r="O746" s="66"/>
      <c r="P746" s="183">
        <f>O746*H746</f>
        <v>0</v>
      </c>
      <c r="Q746" s="183">
        <v>0</v>
      </c>
      <c r="R746" s="183">
        <f>Q746*H746</f>
        <v>0</v>
      </c>
      <c r="S746" s="183">
        <v>0</v>
      </c>
      <c r="T746" s="184">
        <f>S746*H746</f>
        <v>0</v>
      </c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R746" s="185" t="s">
        <v>253</v>
      </c>
      <c r="AT746" s="185" t="s">
        <v>132</v>
      </c>
      <c r="AU746" s="185" t="s">
        <v>78</v>
      </c>
      <c r="AY746" s="19" t="s">
        <v>129</v>
      </c>
      <c r="BE746" s="186">
        <f>IF(N746="základní",J746,0)</f>
        <v>0</v>
      </c>
      <c r="BF746" s="186">
        <f>IF(N746="snížená",J746,0)</f>
        <v>0</v>
      </c>
      <c r="BG746" s="186">
        <f>IF(N746="zákl. přenesená",J746,0)</f>
        <v>0</v>
      </c>
      <c r="BH746" s="186">
        <f>IF(N746="sníž. přenesená",J746,0)</f>
        <v>0</v>
      </c>
      <c r="BI746" s="186">
        <f>IF(N746="nulová",J746,0)</f>
        <v>0</v>
      </c>
      <c r="BJ746" s="19" t="s">
        <v>76</v>
      </c>
      <c r="BK746" s="186">
        <f>ROUND(I746*H746,2)</f>
        <v>0</v>
      </c>
      <c r="BL746" s="19" t="s">
        <v>253</v>
      </c>
      <c r="BM746" s="185" t="s">
        <v>1285</v>
      </c>
    </row>
    <row r="747" spans="1:65" s="2" customFormat="1" ht="10.199999999999999">
      <c r="A747" s="36"/>
      <c r="B747" s="37"/>
      <c r="C747" s="38"/>
      <c r="D747" s="187" t="s">
        <v>139</v>
      </c>
      <c r="E747" s="38"/>
      <c r="F747" s="188" t="s">
        <v>1284</v>
      </c>
      <c r="G747" s="38"/>
      <c r="H747" s="38"/>
      <c r="I747" s="189"/>
      <c r="J747" s="38"/>
      <c r="K747" s="38"/>
      <c r="L747" s="41"/>
      <c r="M747" s="190"/>
      <c r="N747" s="191"/>
      <c r="O747" s="66"/>
      <c r="P747" s="66"/>
      <c r="Q747" s="66"/>
      <c r="R747" s="66"/>
      <c r="S747" s="66"/>
      <c r="T747" s="67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T747" s="19" t="s">
        <v>139</v>
      </c>
      <c r="AU747" s="19" t="s">
        <v>78</v>
      </c>
    </row>
    <row r="748" spans="1:65" s="2" customFormat="1" ht="16.5" customHeight="1">
      <c r="A748" s="36"/>
      <c r="B748" s="37"/>
      <c r="C748" s="175" t="s">
        <v>1286</v>
      </c>
      <c r="D748" s="175" t="s">
        <v>132</v>
      </c>
      <c r="E748" s="176" t="s">
        <v>1287</v>
      </c>
      <c r="F748" s="177" t="s">
        <v>1288</v>
      </c>
      <c r="G748" s="178" t="s">
        <v>693</v>
      </c>
      <c r="H748" s="179">
        <v>2</v>
      </c>
      <c r="I748" s="180"/>
      <c r="J748" s="179">
        <f>ROUND(I748*H748,2)</f>
        <v>0</v>
      </c>
      <c r="K748" s="177" t="s">
        <v>18</v>
      </c>
      <c r="L748" s="41"/>
      <c r="M748" s="181" t="s">
        <v>18</v>
      </c>
      <c r="N748" s="182" t="s">
        <v>39</v>
      </c>
      <c r="O748" s="66"/>
      <c r="P748" s="183">
        <f>O748*H748</f>
        <v>0</v>
      </c>
      <c r="Q748" s="183">
        <v>0</v>
      </c>
      <c r="R748" s="183">
        <f>Q748*H748</f>
        <v>0</v>
      </c>
      <c r="S748" s="183">
        <v>0</v>
      </c>
      <c r="T748" s="184">
        <f>S748*H748</f>
        <v>0</v>
      </c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R748" s="185" t="s">
        <v>253</v>
      </c>
      <c r="AT748" s="185" t="s">
        <v>132</v>
      </c>
      <c r="AU748" s="185" t="s">
        <v>78</v>
      </c>
      <c r="AY748" s="19" t="s">
        <v>129</v>
      </c>
      <c r="BE748" s="186">
        <f>IF(N748="základní",J748,0)</f>
        <v>0</v>
      </c>
      <c r="BF748" s="186">
        <f>IF(N748="snížená",J748,0)</f>
        <v>0</v>
      </c>
      <c r="BG748" s="186">
        <f>IF(N748="zákl. přenesená",J748,0)</f>
        <v>0</v>
      </c>
      <c r="BH748" s="186">
        <f>IF(N748="sníž. přenesená",J748,0)</f>
        <v>0</v>
      </c>
      <c r="BI748" s="186">
        <f>IF(N748="nulová",J748,0)</f>
        <v>0</v>
      </c>
      <c r="BJ748" s="19" t="s">
        <v>76</v>
      </c>
      <c r="BK748" s="186">
        <f>ROUND(I748*H748,2)</f>
        <v>0</v>
      </c>
      <c r="BL748" s="19" t="s">
        <v>253</v>
      </c>
      <c r="BM748" s="185" t="s">
        <v>1289</v>
      </c>
    </row>
    <row r="749" spans="1:65" s="2" customFormat="1" ht="10.199999999999999">
      <c r="A749" s="36"/>
      <c r="B749" s="37"/>
      <c r="C749" s="38"/>
      <c r="D749" s="187" t="s">
        <v>139</v>
      </c>
      <c r="E749" s="38"/>
      <c r="F749" s="188" t="s">
        <v>1290</v>
      </c>
      <c r="G749" s="38"/>
      <c r="H749" s="38"/>
      <c r="I749" s="189"/>
      <c r="J749" s="38"/>
      <c r="K749" s="38"/>
      <c r="L749" s="41"/>
      <c r="M749" s="190"/>
      <c r="N749" s="191"/>
      <c r="O749" s="66"/>
      <c r="P749" s="66"/>
      <c r="Q749" s="66"/>
      <c r="R749" s="66"/>
      <c r="S749" s="66"/>
      <c r="T749" s="67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T749" s="19" t="s">
        <v>139</v>
      </c>
      <c r="AU749" s="19" t="s">
        <v>78</v>
      </c>
    </row>
    <row r="750" spans="1:65" s="2" customFormat="1" ht="16.5" customHeight="1">
      <c r="A750" s="36"/>
      <c r="B750" s="37"/>
      <c r="C750" s="175" t="s">
        <v>1291</v>
      </c>
      <c r="D750" s="175" t="s">
        <v>132</v>
      </c>
      <c r="E750" s="176" t="s">
        <v>1292</v>
      </c>
      <c r="F750" s="177" t="s">
        <v>1293</v>
      </c>
      <c r="G750" s="178" t="s">
        <v>693</v>
      </c>
      <c r="H750" s="179">
        <v>4</v>
      </c>
      <c r="I750" s="180"/>
      <c r="J750" s="179">
        <f>ROUND(I750*H750,2)</f>
        <v>0</v>
      </c>
      <c r="K750" s="177" t="s">
        <v>18</v>
      </c>
      <c r="L750" s="41"/>
      <c r="M750" s="181" t="s">
        <v>18</v>
      </c>
      <c r="N750" s="182" t="s">
        <v>39</v>
      </c>
      <c r="O750" s="66"/>
      <c r="P750" s="183">
        <f>O750*H750</f>
        <v>0</v>
      </c>
      <c r="Q750" s="183">
        <v>0</v>
      </c>
      <c r="R750" s="183">
        <f>Q750*H750</f>
        <v>0</v>
      </c>
      <c r="S750" s="183">
        <v>0</v>
      </c>
      <c r="T750" s="184">
        <f>S750*H750</f>
        <v>0</v>
      </c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R750" s="185" t="s">
        <v>253</v>
      </c>
      <c r="AT750" s="185" t="s">
        <v>132</v>
      </c>
      <c r="AU750" s="185" t="s">
        <v>78</v>
      </c>
      <c r="AY750" s="19" t="s">
        <v>129</v>
      </c>
      <c r="BE750" s="186">
        <f>IF(N750="základní",J750,0)</f>
        <v>0</v>
      </c>
      <c r="BF750" s="186">
        <f>IF(N750="snížená",J750,0)</f>
        <v>0</v>
      </c>
      <c r="BG750" s="186">
        <f>IF(N750="zákl. přenesená",J750,0)</f>
        <v>0</v>
      </c>
      <c r="BH750" s="186">
        <f>IF(N750="sníž. přenesená",J750,0)</f>
        <v>0</v>
      </c>
      <c r="BI750" s="186">
        <f>IF(N750="nulová",J750,0)</f>
        <v>0</v>
      </c>
      <c r="BJ750" s="19" t="s">
        <v>76</v>
      </c>
      <c r="BK750" s="186">
        <f>ROUND(I750*H750,2)</f>
        <v>0</v>
      </c>
      <c r="BL750" s="19" t="s">
        <v>253</v>
      </c>
      <c r="BM750" s="185" t="s">
        <v>1294</v>
      </c>
    </row>
    <row r="751" spans="1:65" s="2" customFormat="1" ht="10.199999999999999">
      <c r="A751" s="36"/>
      <c r="B751" s="37"/>
      <c r="C751" s="38"/>
      <c r="D751" s="187" t="s">
        <v>139</v>
      </c>
      <c r="E751" s="38"/>
      <c r="F751" s="188" t="s">
        <v>1293</v>
      </c>
      <c r="G751" s="38"/>
      <c r="H751" s="38"/>
      <c r="I751" s="189"/>
      <c r="J751" s="38"/>
      <c r="K751" s="38"/>
      <c r="L751" s="41"/>
      <c r="M751" s="190"/>
      <c r="N751" s="191"/>
      <c r="O751" s="66"/>
      <c r="P751" s="66"/>
      <c r="Q751" s="66"/>
      <c r="R751" s="66"/>
      <c r="S751" s="66"/>
      <c r="T751" s="67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T751" s="19" t="s">
        <v>139</v>
      </c>
      <c r="AU751" s="19" t="s">
        <v>78</v>
      </c>
    </row>
    <row r="752" spans="1:65" s="2" customFormat="1" ht="16.5" customHeight="1">
      <c r="A752" s="36"/>
      <c r="B752" s="37"/>
      <c r="C752" s="175" t="s">
        <v>1295</v>
      </c>
      <c r="D752" s="175" t="s">
        <v>132</v>
      </c>
      <c r="E752" s="176" t="s">
        <v>1296</v>
      </c>
      <c r="F752" s="177" t="s">
        <v>1297</v>
      </c>
      <c r="G752" s="178" t="s">
        <v>693</v>
      </c>
      <c r="H752" s="179">
        <v>2</v>
      </c>
      <c r="I752" s="180"/>
      <c r="J752" s="179">
        <f>ROUND(I752*H752,2)</f>
        <v>0</v>
      </c>
      <c r="K752" s="177" t="s">
        <v>18</v>
      </c>
      <c r="L752" s="41"/>
      <c r="M752" s="181" t="s">
        <v>18</v>
      </c>
      <c r="N752" s="182" t="s">
        <v>39</v>
      </c>
      <c r="O752" s="66"/>
      <c r="P752" s="183">
        <f>O752*H752</f>
        <v>0</v>
      </c>
      <c r="Q752" s="183">
        <v>0</v>
      </c>
      <c r="R752" s="183">
        <f>Q752*H752</f>
        <v>0</v>
      </c>
      <c r="S752" s="183">
        <v>0</v>
      </c>
      <c r="T752" s="184">
        <f>S752*H752</f>
        <v>0</v>
      </c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R752" s="185" t="s">
        <v>253</v>
      </c>
      <c r="AT752" s="185" t="s">
        <v>132</v>
      </c>
      <c r="AU752" s="185" t="s">
        <v>78</v>
      </c>
      <c r="AY752" s="19" t="s">
        <v>129</v>
      </c>
      <c r="BE752" s="186">
        <f>IF(N752="základní",J752,0)</f>
        <v>0</v>
      </c>
      <c r="BF752" s="186">
        <f>IF(N752="snížená",J752,0)</f>
        <v>0</v>
      </c>
      <c r="BG752" s="186">
        <f>IF(N752="zákl. přenesená",J752,0)</f>
        <v>0</v>
      </c>
      <c r="BH752" s="186">
        <f>IF(N752="sníž. přenesená",J752,0)</f>
        <v>0</v>
      </c>
      <c r="BI752" s="186">
        <f>IF(N752="nulová",J752,0)</f>
        <v>0</v>
      </c>
      <c r="BJ752" s="19" t="s">
        <v>76</v>
      </c>
      <c r="BK752" s="186">
        <f>ROUND(I752*H752,2)</f>
        <v>0</v>
      </c>
      <c r="BL752" s="19" t="s">
        <v>253</v>
      </c>
      <c r="BM752" s="185" t="s">
        <v>1298</v>
      </c>
    </row>
    <row r="753" spans="1:47" s="2" customFormat="1" ht="10.199999999999999">
      <c r="A753" s="36"/>
      <c r="B753" s="37"/>
      <c r="C753" s="38"/>
      <c r="D753" s="187" t="s">
        <v>139</v>
      </c>
      <c r="E753" s="38"/>
      <c r="F753" s="188" t="s">
        <v>1297</v>
      </c>
      <c r="G753" s="38"/>
      <c r="H753" s="38"/>
      <c r="I753" s="189"/>
      <c r="J753" s="38"/>
      <c r="K753" s="38"/>
      <c r="L753" s="41"/>
      <c r="M753" s="235"/>
      <c r="N753" s="236"/>
      <c r="O753" s="237"/>
      <c r="P753" s="237"/>
      <c r="Q753" s="237"/>
      <c r="R753" s="237"/>
      <c r="S753" s="237"/>
      <c r="T753" s="238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T753" s="19" t="s">
        <v>139</v>
      </c>
      <c r="AU753" s="19" t="s">
        <v>78</v>
      </c>
    </row>
    <row r="754" spans="1:47" s="2" customFormat="1" ht="6.9" customHeight="1">
      <c r="A754" s="36"/>
      <c r="B754" s="49"/>
      <c r="C754" s="50"/>
      <c r="D754" s="50"/>
      <c r="E754" s="50"/>
      <c r="F754" s="50"/>
      <c r="G754" s="50"/>
      <c r="H754" s="50"/>
      <c r="I754" s="50"/>
      <c r="J754" s="50"/>
      <c r="K754" s="50"/>
      <c r="L754" s="41"/>
      <c r="M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</row>
  </sheetData>
  <sheetProtection algorithmName="SHA-512" hashValue="YoUKFtvD6jdWjHC/nd1MB2iPFBOJpAZhVF1q0ZWbByhqluB718gE/L06QDShJS3eIyy/bzaHJjVB+wPTbpX//A==" saltValue="VqbJaJL95UvNT7R8lfiQVw+bXovawOP1igzq+1E3l/NrasKBOtaQxX2KNcU6EPDoQ96bweYhjTUJdl9UN0cjuA==" spinCount="100000" sheet="1" objects="1" scenarios="1" formatColumns="0" formatRows="0" autoFilter="0"/>
  <autoFilter ref="C100:K753" xr:uid="{00000000-0009-0000-0000-000001000000}"/>
  <mergeCells count="9">
    <mergeCell ref="E50:H50"/>
    <mergeCell ref="E91:H91"/>
    <mergeCell ref="E93:H93"/>
    <mergeCell ref="L2:V2"/>
    <mergeCell ref="E7:H7"/>
    <mergeCell ref="E9:H9"/>
    <mergeCell ref="E18:H18"/>
    <mergeCell ref="E27:H27"/>
    <mergeCell ref="E48:H48"/>
  </mergeCells>
  <hyperlinks>
    <hyperlink ref="F106" r:id="rId1" xr:uid="{00000000-0004-0000-0100-000000000000}"/>
    <hyperlink ref="F110" r:id="rId2" xr:uid="{00000000-0004-0000-0100-000001000000}"/>
    <hyperlink ref="F114" r:id="rId3" xr:uid="{00000000-0004-0000-0100-000002000000}"/>
    <hyperlink ref="F118" r:id="rId4" xr:uid="{00000000-0004-0000-0100-000003000000}"/>
    <hyperlink ref="F122" r:id="rId5" xr:uid="{00000000-0004-0000-0100-000004000000}"/>
    <hyperlink ref="F126" r:id="rId6" xr:uid="{00000000-0004-0000-0100-000005000000}"/>
    <hyperlink ref="F130" r:id="rId7" xr:uid="{00000000-0004-0000-0100-000006000000}"/>
    <hyperlink ref="F134" r:id="rId8" xr:uid="{00000000-0004-0000-0100-000007000000}"/>
    <hyperlink ref="F138" r:id="rId9" xr:uid="{00000000-0004-0000-0100-000008000000}"/>
    <hyperlink ref="F142" r:id="rId10" xr:uid="{00000000-0004-0000-0100-000009000000}"/>
    <hyperlink ref="F147" r:id="rId11" xr:uid="{00000000-0004-0000-0100-00000A000000}"/>
    <hyperlink ref="F152" r:id="rId12" xr:uid="{00000000-0004-0000-0100-00000B000000}"/>
    <hyperlink ref="F156" r:id="rId13" xr:uid="{00000000-0004-0000-0100-00000C000000}"/>
    <hyperlink ref="F160" r:id="rId14" xr:uid="{00000000-0004-0000-0100-00000D000000}"/>
    <hyperlink ref="F168" r:id="rId15" xr:uid="{00000000-0004-0000-0100-00000E000000}"/>
    <hyperlink ref="F178" r:id="rId16" xr:uid="{00000000-0004-0000-0100-00000F000000}"/>
    <hyperlink ref="F187" r:id="rId17" xr:uid="{00000000-0004-0000-0100-000010000000}"/>
    <hyperlink ref="F191" r:id="rId18" xr:uid="{00000000-0004-0000-0100-000011000000}"/>
    <hyperlink ref="F199" r:id="rId19" xr:uid="{00000000-0004-0000-0100-000012000000}"/>
    <hyperlink ref="F203" r:id="rId20" xr:uid="{00000000-0004-0000-0100-000013000000}"/>
    <hyperlink ref="F206" r:id="rId21" xr:uid="{00000000-0004-0000-0100-000014000000}"/>
    <hyperlink ref="F210" r:id="rId22" xr:uid="{00000000-0004-0000-0100-000015000000}"/>
    <hyperlink ref="F219" r:id="rId23" xr:uid="{00000000-0004-0000-0100-000016000000}"/>
    <hyperlink ref="F223" r:id="rId24" xr:uid="{00000000-0004-0000-0100-000017000000}"/>
    <hyperlink ref="F227" r:id="rId25" xr:uid="{00000000-0004-0000-0100-000018000000}"/>
    <hyperlink ref="F231" r:id="rId26" xr:uid="{00000000-0004-0000-0100-000019000000}"/>
    <hyperlink ref="F235" r:id="rId27" xr:uid="{00000000-0004-0000-0100-00001A000000}"/>
    <hyperlink ref="F239" r:id="rId28" xr:uid="{00000000-0004-0000-0100-00001B000000}"/>
    <hyperlink ref="F243" r:id="rId29" xr:uid="{00000000-0004-0000-0100-00001C000000}"/>
    <hyperlink ref="F247" r:id="rId30" xr:uid="{00000000-0004-0000-0100-00001D000000}"/>
    <hyperlink ref="F251" r:id="rId31" xr:uid="{00000000-0004-0000-0100-00001E000000}"/>
    <hyperlink ref="F255" r:id="rId32" xr:uid="{00000000-0004-0000-0100-00001F000000}"/>
    <hyperlink ref="F259" r:id="rId33" xr:uid="{00000000-0004-0000-0100-000020000000}"/>
    <hyperlink ref="F267" r:id="rId34" xr:uid="{00000000-0004-0000-0100-000021000000}"/>
    <hyperlink ref="F275" r:id="rId35" xr:uid="{00000000-0004-0000-0100-000022000000}"/>
    <hyperlink ref="F285" r:id="rId36" xr:uid="{00000000-0004-0000-0100-000023000000}"/>
    <hyperlink ref="F288" r:id="rId37" xr:uid="{00000000-0004-0000-0100-000024000000}"/>
    <hyperlink ref="F291" r:id="rId38" xr:uid="{00000000-0004-0000-0100-000025000000}"/>
    <hyperlink ref="F294" r:id="rId39" xr:uid="{00000000-0004-0000-0100-000026000000}"/>
    <hyperlink ref="F298" r:id="rId40" xr:uid="{00000000-0004-0000-0100-000027000000}"/>
    <hyperlink ref="F302" r:id="rId41" xr:uid="{00000000-0004-0000-0100-000028000000}"/>
    <hyperlink ref="F307" r:id="rId42" xr:uid="{00000000-0004-0000-0100-000029000000}"/>
    <hyperlink ref="F318" r:id="rId43" xr:uid="{00000000-0004-0000-0100-00002A000000}"/>
    <hyperlink ref="F322" r:id="rId44" xr:uid="{00000000-0004-0000-0100-00002B000000}"/>
    <hyperlink ref="F329" r:id="rId45" xr:uid="{00000000-0004-0000-0100-00002C000000}"/>
    <hyperlink ref="F574" r:id="rId46" xr:uid="{00000000-0004-0000-0100-00002D000000}"/>
    <hyperlink ref="F581" r:id="rId47" xr:uid="{00000000-0004-0000-0100-00002E000000}"/>
    <hyperlink ref="F585" r:id="rId48" xr:uid="{00000000-0004-0000-0100-00002F000000}"/>
    <hyperlink ref="F589" r:id="rId49" xr:uid="{00000000-0004-0000-0100-000030000000}"/>
    <hyperlink ref="F593" r:id="rId50" xr:uid="{00000000-0004-0000-0100-000031000000}"/>
    <hyperlink ref="F601" r:id="rId51" xr:uid="{00000000-0004-0000-0100-000032000000}"/>
    <hyperlink ref="F605" r:id="rId52" xr:uid="{00000000-0004-0000-0100-000033000000}"/>
    <hyperlink ref="F609" r:id="rId53" xr:uid="{00000000-0004-0000-0100-000034000000}"/>
    <hyperlink ref="F612" r:id="rId54" xr:uid="{00000000-0004-0000-0100-000035000000}"/>
    <hyperlink ref="F615" r:id="rId55" xr:uid="{00000000-0004-0000-0100-000036000000}"/>
    <hyperlink ref="F618" r:id="rId56" xr:uid="{00000000-0004-0000-0100-000037000000}"/>
    <hyperlink ref="F625" r:id="rId57" xr:uid="{00000000-0004-0000-0100-000038000000}"/>
    <hyperlink ref="F632" r:id="rId58" xr:uid="{00000000-0004-0000-0100-000039000000}"/>
    <hyperlink ref="F641" r:id="rId59" xr:uid="{00000000-0004-0000-0100-00003A000000}"/>
    <hyperlink ref="F649" r:id="rId60" xr:uid="{00000000-0004-0000-0100-00003B000000}"/>
    <hyperlink ref="F653" r:id="rId61" xr:uid="{00000000-0004-0000-0100-00003C000000}"/>
    <hyperlink ref="F656" r:id="rId62" xr:uid="{00000000-0004-0000-0100-00003D000000}"/>
    <hyperlink ref="F664" r:id="rId63" xr:uid="{00000000-0004-0000-0100-00003E000000}"/>
    <hyperlink ref="F667" r:id="rId64" xr:uid="{00000000-0004-0000-0100-00003F000000}"/>
    <hyperlink ref="F671" r:id="rId65" xr:uid="{00000000-0004-0000-0100-000040000000}"/>
    <hyperlink ref="F674" r:id="rId66" xr:uid="{00000000-0004-0000-0100-000041000000}"/>
    <hyperlink ref="F677" r:id="rId67" xr:uid="{00000000-0004-0000-0100-000042000000}"/>
    <hyperlink ref="F685" r:id="rId68" xr:uid="{00000000-0004-0000-0100-000043000000}"/>
    <hyperlink ref="F697" r:id="rId69" xr:uid="{00000000-0004-0000-0100-000044000000}"/>
    <hyperlink ref="F704" r:id="rId70" xr:uid="{00000000-0004-0000-0100-000045000000}"/>
    <hyperlink ref="F712" r:id="rId71" xr:uid="{00000000-0004-0000-0100-000046000000}"/>
    <hyperlink ref="F715" r:id="rId72" xr:uid="{00000000-0004-0000-0100-000047000000}"/>
    <hyperlink ref="F719" r:id="rId73" xr:uid="{00000000-0004-0000-0100-000048000000}"/>
    <hyperlink ref="F723" r:id="rId74" xr:uid="{00000000-0004-0000-0100-000049000000}"/>
    <hyperlink ref="F727" r:id="rId75" xr:uid="{00000000-0004-0000-0100-00004A000000}"/>
    <hyperlink ref="F732" r:id="rId76" xr:uid="{00000000-0004-0000-0100-00004B000000}"/>
    <hyperlink ref="F736" r:id="rId77" xr:uid="{00000000-0004-0000-0100-00004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656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9" t="s">
        <v>81</v>
      </c>
    </row>
    <row r="3" spans="1:46" s="1" customFormat="1" ht="6.9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78</v>
      </c>
    </row>
    <row r="4" spans="1:46" s="1" customFormat="1" ht="24.9" customHeight="1">
      <c r="B4" s="22"/>
      <c r="D4" s="105" t="s">
        <v>85</v>
      </c>
      <c r="L4" s="22"/>
      <c r="M4" s="106" t="s">
        <v>10</v>
      </c>
      <c r="AT4" s="19" t="s">
        <v>4</v>
      </c>
    </row>
    <row r="5" spans="1:46" s="1" customFormat="1" ht="6.9" customHeight="1">
      <c r="B5" s="22"/>
      <c r="L5" s="22"/>
    </row>
    <row r="6" spans="1:46" s="1" customFormat="1" ht="12" customHeight="1">
      <c r="B6" s="22"/>
      <c r="D6" s="107" t="s">
        <v>15</v>
      </c>
      <c r="L6" s="22"/>
    </row>
    <row r="7" spans="1:46" s="1" customFormat="1" ht="16.5" customHeight="1">
      <c r="B7" s="22"/>
      <c r="E7" s="366" t="str">
        <f>'Rekapitulace stavby'!K6</f>
        <v>11223 Plzeň, ZU, Jungmannova - rekonstrukce sociálního zázemí</v>
      </c>
      <c r="F7" s="367"/>
      <c r="G7" s="367"/>
      <c r="H7" s="367"/>
      <c r="L7" s="22"/>
    </row>
    <row r="8" spans="1:46" s="2" customFormat="1" ht="12" customHeight="1">
      <c r="A8" s="36"/>
      <c r="B8" s="41"/>
      <c r="C8" s="36"/>
      <c r="D8" s="107" t="s">
        <v>86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68" t="s">
        <v>1299</v>
      </c>
      <c r="F9" s="369"/>
      <c r="G9" s="369"/>
      <c r="H9" s="369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0.199999999999999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17</v>
      </c>
      <c r="E11" s="36"/>
      <c r="F11" s="109" t="s">
        <v>18</v>
      </c>
      <c r="G11" s="36"/>
      <c r="H11" s="36"/>
      <c r="I11" s="107" t="s">
        <v>19</v>
      </c>
      <c r="J11" s="109" t="s">
        <v>18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20</v>
      </c>
      <c r="E12" s="36"/>
      <c r="F12" s="109" t="s">
        <v>21</v>
      </c>
      <c r="G12" s="36"/>
      <c r="H12" s="36"/>
      <c r="I12" s="107" t="s">
        <v>22</v>
      </c>
      <c r="J12" s="110" t="str">
        <f>'Rekapitulace stavby'!AN8</f>
        <v>26. 9. 2023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8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18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21</v>
      </c>
      <c r="F15" s="36"/>
      <c r="G15" s="36"/>
      <c r="H15" s="36"/>
      <c r="I15" s="107" t="s">
        <v>26</v>
      </c>
      <c r="J15" s="109" t="s">
        <v>18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27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0" t="str">
        <f>'Rekapitulace stavby'!E14</f>
        <v>Vyplň údaj</v>
      </c>
      <c r="F18" s="371"/>
      <c r="G18" s="371"/>
      <c r="H18" s="371"/>
      <c r="I18" s="107" t="s">
        <v>26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29</v>
      </c>
      <c r="E20" s="36"/>
      <c r="F20" s="36"/>
      <c r="G20" s="36"/>
      <c r="H20" s="36"/>
      <c r="I20" s="107" t="s">
        <v>25</v>
      </c>
      <c r="J20" s="109" t="s">
        <v>18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21</v>
      </c>
      <c r="F21" s="36"/>
      <c r="G21" s="36"/>
      <c r="H21" s="36"/>
      <c r="I21" s="107" t="s">
        <v>26</v>
      </c>
      <c r="J21" s="109" t="s">
        <v>18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31</v>
      </c>
      <c r="E23" s="36"/>
      <c r="F23" s="36"/>
      <c r="G23" s="36"/>
      <c r="H23" s="36"/>
      <c r="I23" s="107" t="s">
        <v>25</v>
      </c>
      <c r="J23" s="109" t="s">
        <v>18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21</v>
      </c>
      <c r="F24" s="36"/>
      <c r="G24" s="36"/>
      <c r="H24" s="36"/>
      <c r="I24" s="107" t="s">
        <v>26</v>
      </c>
      <c r="J24" s="109" t="s">
        <v>18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32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72" t="s">
        <v>18</v>
      </c>
      <c r="F27" s="372"/>
      <c r="G27" s="372"/>
      <c r="H27" s="372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34</v>
      </c>
      <c r="E30" s="36"/>
      <c r="F30" s="36"/>
      <c r="G30" s="36"/>
      <c r="H30" s="36"/>
      <c r="I30" s="36"/>
      <c r="J30" s="116">
        <f>ROUND(J100,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" customHeight="1">
      <c r="A32" s="36"/>
      <c r="B32" s="41"/>
      <c r="C32" s="36"/>
      <c r="D32" s="36"/>
      <c r="E32" s="36"/>
      <c r="F32" s="117" t="s">
        <v>36</v>
      </c>
      <c r="G32" s="36"/>
      <c r="H32" s="36"/>
      <c r="I32" s="117" t="s">
        <v>35</v>
      </c>
      <c r="J32" s="117" t="s">
        <v>37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" customHeight="1">
      <c r="A33" s="36"/>
      <c r="B33" s="41"/>
      <c r="C33" s="36"/>
      <c r="D33" s="118" t="s">
        <v>38</v>
      </c>
      <c r="E33" s="107" t="s">
        <v>39</v>
      </c>
      <c r="F33" s="119">
        <f>ROUND((SUM(BE100:BE655)),  2)</f>
        <v>0</v>
      </c>
      <c r="G33" s="36"/>
      <c r="H33" s="36"/>
      <c r="I33" s="120">
        <v>0.21</v>
      </c>
      <c r="J33" s="119">
        <f>ROUND(((SUM(BE100:BE655))*I33),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" customHeight="1">
      <c r="A34" s="36"/>
      <c r="B34" s="41"/>
      <c r="C34" s="36"/>
      <c r="D34" s="36"/>
      <c r="E34" s="107" t="s">
        <v>40</v>
      </c>
      <c r="F34" s="119">
        <f>ROUND((SUM(BF100:BF655)),  2)</f>
        <v>0</v>
      </c>
      <c r="G34" s="36"/>
      <c r="H34" s="36"/>
      <c r="I34" s="120">
        <v>0.15</v>
      </c>
      <c r="J34" s="119">
        <f>ROUND(((SUM(BF100:BF655))*I34),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" hidden="1" customHeight="1">
      <c r="A35" s="36"/>
      <c r="B35" s="41"/>
      <c r="C35" s="36"/>
      <c r="D35" s="36"/>
      <c r="E35" s="107" t="s">
        <v>41</v>
      </c>
      <c r="F35" s="119">
        <f>ROUND((SUM(BG100:BG655)),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" hidden="1" customHeight="1">
      <c r="A36" s="36"/>
      <c r="B36" s="41"/>
      <c r="C36" s="36"/>
      <c r="D36" s="36"/>
      <c r="E36" s="107" t="s">
        <v>42</v>
      </c>
      <c r="F36" s="119">
        <f>ROUND((SUM(BH100:BH655)),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" hidden="1" customHeight="1">
      <c r="A37" s="36"/>
      <c r="B37" s="41"/>
      <c r="C37" s="36"/>
      <c r="D37" s="36"/>
      <c r="E37" s="107" t="s">
        <v>43</v>
      </c>
      <c r="F37" s="119">
        <f>ROUND((SUM(BI100:BI655)),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44</v>
      </c>
      <c r="E39" s="123"/>
      <c r="F39" s="123"/>
      <c r="G39" s="124" t="s">
        <v>45</v>
      </c>
      <c r="H39" s="125" t="s">
        <v>46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" customHeight="1">
      <c r="A45" s="36"/>
      <c r="B45" s="37"/>
      <c r="C45" s="25" t="s">
        <v>88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15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3" t="str">
        <f>E7</f>
        <v>11223 Plzeň, ZU, Jungmannova - rekonstrukce sociálního zázemí</v>
      </c>
      <c r="F48" s="374"/>
      <c r="G48" s="374"/>
      <c r="H48" s="374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45" t="str">
        <f>E9</f>
        <v>06 - SO 06 3.NP WC 2 - WC 2</v>
      </c>
      <c r="F50" s="375"/>
      <c r="G50" s="375"/>
      <c r="H50" s="375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20</v>
      </c>
      <c r="D52" s="38"/>
      <c r="E52" s="38"/>
      <c r="F52" s="29" t="str">
        <f>F12</f>
        <v xml:space="preserve"> </v>
      </c>
      <c r="G52" s="38"/>
      <c r="H52" s="38"/>
      <c r="I52" s="31" t="s">
        <v>22</v>
      </c>
      <c r="J52" s="61" t="str">
        <f>IF(J12="","",J12)</f>
        <v>26. 9. 2023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15" customHeight="1">
      <c r="A54" s="36"/>
      <c r="B54" s="37"/>
      <c r="C54" s="31" t="s">
        <v>24</v>
      </c>
      <c r="D54" s="38"/>
      <c r="E54" s="38"/>
      <c r="F54" s="29" t="str">
        <f>E15</f>
        <v xml:space="preserve"> </v>
      </c>
      <c r="G54" s="38"/>
      <c r="H54" s="38"/>
      <c r="I54" s="31" t="s">
        <v>29</v>
      </c>
      <c r="J54" s="34" t="str">
        <f>E21</f>
        <v xml:space="preserve">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15" customHeight="1">
      <c r="A55" s="36"/>
      <c r="B55" s="37"/>
      <c r="C55" s="31" t="s">
        <v>27</v>
      </c>
      <c r="D55" s="38"/>
      <c r="E55" s="38"/>
      <c r="F55" s="29" t="str">
        <f>IF(E18="","",E18)</f>
        <v>Vyplň údaj</v>
      </c>
      <c r="G55" s="38"/>
      <c r="H55" s="38"/>
      <c r="I55" s="31" t="s">
        <v>31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89</v>
      </c>
      <c r="D57" s="133"/>
      <c r="E57" s="133"/>
      <c r="F57" s="133"/>
      <c r="G57" s="133"/>
      <c r="H57" s="133"/>
      <c r="I57" s="133"/>
      <c r="J57" s="134" t="s">
        <v>90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8" customHeight="1">
      <c r="A59" s="36"/>
      <c r="B59" s="37"/>
      <c r="C59" s="135" t="s">
        <v>66</v>
      </c>
      <c r="D59" s="38"/>
      <c r="E59" s="38"/>
      <c r="F59" s="38"/>
      <c r="G59" s="38"/>
      <c r="H59" s="38"/>
      <c r="I59" s="38"/>
      <c r="J59" s="79">
        <f>J100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91</v>
      </c>
    </row>
    <row r="60" spans="1:47" s="9" customFormat="1" ht="24.9" customHeight="1">
      <c r="B60" s="136"/>
      <c r="C60" s="137"/>
      <c r="D60" s="138" t="s">
        <v>92</v>
      </c>
      <c r="E60" s="139"/>
      <c r="F60" s="139"/>
      <c r="G60" s="139"/>
      <c r="H60" s="139"/>
      <c r="I60" s="139"/>
      <c r="J60" s="140">
        <f>J101</f>
        <v>0</v>
      </c>
      <c r="K60" s="137"/>
      <c r="L60" s="141"/>
    </row>
    <row r="61" spans="1:47" s="10" customFormat="1" ht="19.95" customHeight="1">
      <c r="B61" s="142"/>
      <c r="C61" s="143"/>
      <c r="D61" s="144" t="s">
        <v>93</v>
      </c>
      <c r="E61" s="145"/>
      <c r="F61" s="145"/>
      <c r="G61" s="145"/>
      <c r="H61" s="145"/>
      <c r="I61" s="145"/>
      <c r="J61" s="146">
        <f>J102</f>
        <v>0</v>
      </c>
      <c r="K61" s="143"/>
      <c r="L61" s="147"/>
    </row>
    <row r="62" spans="1:47" s="10" customFormat="1" ht="19.95" customHeight="1">
      <c r="B62" s="142"/>
      <c r="C62" s="143"/>
      <c r="D62" s="144" t="s">
        <v>94</v>
      </c>
      <c r="E62" s="145"/>
      <c r="F62" s="145"/>
      <c r="G62" s="145"/>
      <c r="H62" s="145"/>
      <c r="I62" s="145"/>
      <c r="J62" s="146">
        <f>J119</f>
        <v>0</v>
      </c>
      <c r="K62" s="143"/>
      <c r="L62" s="147"/>
    </row>
    <row r="63" spans="1:47" s="10" customFormat="1" ht="19.95" customHeight="1">
      <c r="B63" s="142"/>
      <c r="C63" s="143"/>
      <c r="D63" s="144" t="s">
        <v>95</v>
      </c>
      <c r="E63" s="145"/>
      <c r="F63" s="145"/>
      <c r="G63" s="145"/>
      <c r="H63" s="145"/>
      <c r="I63" s="145"/>
      <c r="J63" s="146">
        <f>J124</f>
        <v>0</v>
      </c>
      <c r="K63" s="143"/>
      <c r="L63" s="147"/>
    </row>
    <row r="64" spans="1:47" s="10" customFormat="1" ht="19.95" customHeight="1">
      <c r="B64" s="142"/>
      <c r="C64" s="143"/>
      <c r="D64" s="144" t="s">
        <v>96</v>
      </c>
      <c r="E64" s="145"/>
      <c r="F64" s="145"/>
      <c r="G64" s="145"/>
      <c r="H64" s="145"/>
      <c r="I64" s="145"/>
      <c r="J64" s="146">
        <f>J188</f>
        <v>0</v>
      </c>
      <c r="K64" s="143"/>
      <c r="L64" s="147"/>
    </row>
    <row r="65" spans="2:12" s="10" customFormat="1" ht="19.95" customHeight="1">
      <c r="B65" s="142"/>
      <c r="C65" s="143"/>
      <c r="D65" s="144" t="s">
        <v>97</v>
      </c>
      <c r="E65" s="145"/>
      <c r="F65" s="145"/>
      <c r="G65" s="145"/>
      <c r="H65" s="145"/>
      <c r="I65" s="145"/>
      <c r="J65" s="146">
        <f>J252</f>
        <v>0</v>
      </c>
      <c r="K65" s="143"/>
      <c r="L65" s="147"/>
    </row>
    <row r="66" spans="2:12" s="10" customFormat="1" ht="19.95" customHeight="1">
      <c r="B66" s="142"/>
      <c r="C66" s="143"/>
      <c r="D66" s="144" t="s">
        <v>98</v>
      </c>
      <c r="E66" s="145"/>
      <c r="F66" s="145"/>
      <c r="G66" s="145"/>
      <c r="H66" s="145"/>
      <c r="I66" s="145"/>
      <c r="J66" s="146">
        <f>J269</f>
        <v>0</v>
      </c>
      <c r="K66" s="143"/>
      <c r="L66" s="147"/>
    </row>
    <row r="67" spans="2:12" s="9" customFormat="1" ht="24.9" customHeight="1">
      <c r="B67" s="136"/>
      <c r="C67" s="137"/>
      <c r="D67" s="138" t="s">
        <v>99</v>
      </c>
      <c r="E67" s="139"/>
      <c r="F67" s="139"/>
      <c r="G67" s="139"/>
      <c r="H67" s="139"/>
      <c r="I67" s="139"/>
      <c r="J67" s="140">
        <f>J273</f>
        <v>0</v>
      </c>
      <c r="K67" s="137"/>
      <c r="L67" s="141"/>
    </row>
    <row r="68" spans="2:12" s="10" customFormat="1" ht="19.95" customHeight="1">
      <c r="B68" s="142"/>
      <c r="C68" s="143"/>
      <c r="D68" s="144" t="s">
        <v>100</v>
      </c>
      <c r="E68" s="145"/>
      <c r="F68" s="145"/>
      <c r="G68" s="145"/>
      <c r="H68" s="145"/>
      <c r="I68" s="145"/>
      <c r="J68" s="146">
        <f>J274</f>
        <v>0</v>
      </c>
      <c r="K68" s="143"/>
      <c r="L68" s="147"/>
    </row>
    <row r="69" spans="2:12" s="10" customFormat="1" ht="19.95" customHeight="1">
      <c r="B69" s="142"/>
      <c r="C69" s="143"/>
      <c r="D69" s="144" t="s">
        <v>101</v>
      </c>
      <c r="E69" s="145"/>
      <c r="F69" s="145"/>
      <c r="G69" s="145"/>
      <c r="H69" s="145"/>
      <c r="I69" s="145"/>
      <c r="J69" s="146">
        <f>J292</f>
        <v>0</v>
      </c>
      <c r="K69" s="143"/>
      <c r="L69" s="147"/>
    </row>
    <row r="70" spans="2:12" s="10" customFormat="1" ht="19.95" customHeight="1">
      <c r="B70" s="142"/>
      <c r="C70" s="143"/>
      <c r="D70" s="144" t="s">
        <v>1300</v>
      </c>
      <c r="E70" s="145"/>
      <c r="F70" s="145"/>
      <c r="G70" s="145"/>
      <c r="H70" s="145"/>
      <c r="I70" s="145"/>
      <c r="J70" s="146">
        <f>J303</f>
        <v>0</v>
      </c>
      <c r="K70" s="143"/>
      <c r="L70" s="147"/>
    </row>
    <row r="71" spans="2:12" s="10" customFormat="1" ht="19.95" customHeight="1">
      <c r="B71" s="142"/>
      <c r="C71" s="143"/>
      <c r="D71" s="144" t="s">
        <v>104</v>
      </c>
      <c r="E71" s="145"/>
      <c r="F71" s="145"/>
      <c r="G71" s="145"/>
      <c r="H71" s="145"/>
      <c r="I71" s="145"/>
      <c r="J71" s="146">
        <f>J366</f>
        <v>0</v>
      </c>
      <c r="K71" s="143"/>
      <c r="L71" s="147"/>
    </row>
    <row r="72" spans="2:12" s="10" customFormat="1" ht="19.95" customHeight="1">
      <c r="B72" s="142"/>
      <c r="C72" s="143"/>
      <c r="D72" s="144" t="s">
        <v>105</v>
      </c>
      <c r="E72" s="145"/>
      <c r="F72" s="145"/>
      <c r="G72" s="145"/>
      <c r="H72" s="145"/>
      <c r="I72" s="145"/>
      <c r="J72" s="146">
        <f>J409</f>
        <v>0</v>
      </c>
      <c r="K72" s="143"/>
      <c r="L72" s="147"/>
    </row>
    <row r="73" spans="2:12" s="10" customFormat="1" ht="19.95" customHeight="1">
      <c r="B73" s="142"/>
      <c r="C73" s="143"/>
      <c r="D73" s="144" t="s">
        <v>106</v>
      </c>
      <c r="E73" s="145"/>
      <c r="F73" s="145"/>
      <c r="G73" s="145"/>
      <c r="H73" s="145"/>
      <c r="I73" s="145"/>
      <c r="J73" s="146">
        <f>J456</f>
        <v>0</v>
      </c>
      <c r="K73" s="143"/>
      <c r="L73" s="147"/>
    </row>
    <row r="74" spans="2:12" s="10" customFormat="1" ht="19.95" customHeight="1">
      <c r="B74" s="142"/>
      <c r="C74" s="143"/>
      <c r="D74" s="144" t="s">
        <v>107</v>
      </c>
      <c r="E74" s="145"/>
      <c r="F74" s="145"/>
      <c r="G74" s="145"/>
      <c r="H74" s="145"/>
      <c r="I74" s="145"/>
      <c r="J74" s="146">
        <f>J469</f>
        <v>0</v>
      </c>
      <c r="K74" s="143"/>
      <c r="L74" s="147"/>
    </row>
    <row r="75" spans="2:12" s="10" customFormat="1" ht="19.95" customHeight="1">
      <c r="B75" s="142"/>
      <c r="C75" s="143"/>
      <c r="D75" s="144" t="s">
        <v>108</v>
      </c>
      <c r="E75" s="145"/>
      <c r="F75" s="145"/>
      <c r="G75" s="145"/>
      <c r="H75" s="145"/>
      <c r="I75" s="145"/>
      <c r="J75" s="146">
        <f>J484</f>
        <v>0</v>
      </c>
      <c r="K75" s="143"/>
      <c r="L75" s="147"/>
    </row>
    <row r="76" spans="2:12" s="10" customFormat="1" ht="19.95" customHeight="1">
      <c r="B76" s="142"/>
      <c r="C76" s="143"/>
      <c r="D76" s="144" t="s">
        <v>109</v>
      </c>
      <c r="E76" s="145"/>
      <c r="F76" s="145"/>
      <c r="G76" s="145"/>
      <c r="H76" s="145"/>
      <c r="I76" s="145"/>
      <c r="J76" s="146">
        <f>J500</f>
        <v>0</v>
      </c>
      <c r="K76" s="143"/>
      <c r="L76" s="147"/>
    </row>
    <row r="77" spans="2:12" s="10" customFormat="1" ht="19.95" customHeight="1">
      <c r="B77" s="142"/>
      <c r="C77" s="143"/>
      <c r="D77" s="144" t="s">
        <v>110</v>
      </c>
      <c r="E77" s="145"/>
      <c r="F77" s="145"/>
      <c r="G77" s="145"/>
      <c r="H77" s="145"/>
      <c r="I77" s="145"/>
      <c r="J77" s="146">
        <f>J562</f>
        <v>0</v>
      </c>
      <c r="K77" s="143"/>
      <c r="L77" s="147"/>
    </row>
    <row r="78" spans="2:12" s="10" customFormat="1" ht="19.95" customHeight="1">
      <c r="B78" s="142"/>
      <c r="C78" s="143"/>
      <c r="D78" s="144" t="s">
        <v>111</v>
      </c>
      <c r="E78" s="145"/>
      <c r="F78" s="145"/>
      <c r="G78" s="145"/>
      <c r="H78" s="145"/>
      <c r="I78" s="145"/>
      <c r="J78" s="146">
        <f>J618</f>
        <v>0</v>
      </c>
      <c r="K78" s="143"/>
      <c r="L78" s="147"/>
    </row>
    <row r="79" spans="2:12" s="10" customFormat="1" ht="19.95" customHeight="1">
      <c r="B79" s="142"/>
      <c r="C79" s="143"/>
      <c r="D79" s="144" t="s">
        <v>112</v>
      </c>
      <c r="E79" s="145"/>
      <c r="F79" s="145"/>
      <c r="G79" s="145"/>
      <c r="H79" s="145"/>
      <c r="I79" s="145"/>
      <c r="J79" s="146">
        <f>J631</f>
        <v>0</v>
      </c>
      <c r="K79" s="143"/>
      <c r="L79" s="147"/>
    </row>
    <row r="80" spans="2:12" s="10" customFormat="1" ht="19.95" customHeight="1">
      <c r="B80" s="142"/>
      <c r="C80" s="143"/>
      <c r="D80" s="144" t="s">
        <v>113</v>
      </c>
      <c r="E80" s="145"/>
      <c r="F80" s="145"/>
      <c r="G80" s="145"/>
      <c r="H80" s="145"/>
      <c r="I80" s="145"/>
      <c r="J80" s="146">
        <f>J639</f>
        <v>0</v>
      </c>
      <c r="K80" s="143"/>
      <c r="L80" s="147"/>
    </row>
    <row r="81" spans="1:31" s="2" customFormat="1" ht="21.7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31" s="2" customFormat="1" ht="6.9" customHeight="1">
      <c r="A82" s="36"/>
      <c r="B82" s="49"/>
      <c r="C82" s="50"/>
      <c r="D82" s="50"/>
      <c r="E82" s="50"/>
      <c r="F82" s="50"/>
      <c r="G82" s="50"/>
      <c r="H82" s="50"/>
      <c r="I82" s="50"/>
      <c r="J82" s="50"/>
      <c r="K82" s="50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6" spans="1:31" s="2" customFormat="1" ht="6.9" customHeight="1">
      <c r="A86" s="36"/>
      <c r="B86" s="51"/>
      <c r="C86" s="52"/>
      <c r="D86" s="52"/>
      <c r="E86" s="52"/>
      <c r="F86" s="52"/>
      <c r="G86" s="52"/>
      <c r="H86" s="52"/>
      <c r="I86" s="52"/>
      <c r="J86" s="52"/>
      <c r="K86" s="52"/>
      <c r="L86" s="10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31" s="2" customFormat="1" ht="24.9" customHeight="1">
      <c r="A87" s="36"/>
      <c r="B87" s="37"/>
      <c r="C87" s="25" t="s">
        <v>114</v>
      </c>
      <c r="D87" s="38"/>
      <c r="E87" s="38"/>
      <c r="F87" s="38"/>
      <c r="G87" s="38"/>
      <c r="H87" s="38"/>
      <c r="I87" s="38"/>
      <c r="J87" s="38"/>
      <c r="K87" s="38"/>
      <c r="L87" s="10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6.9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10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12" customHeight="1">
      <c r="A89" s="36"/>
      <c r="B89" s="37"/>
      <c r="C89" s="31" t="s">
        <v>15</v>
      </c>
      <c r="D89" s="38"/>
      <c r="E89" s="38"/>
      <c r="F89" s="38"/>
      <c r="G89" s="38"/>
      <c r="H89" s="38"/>
      <c r="I89" s="38"/>
      <c r="J89" s="38"/>
      <c r="K89" s="38"/>
      <c r="L89" s="10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6.5" customHeight="1">
      <c r="A90" s="36"/>
      <c r="B90" s="37"/>
      <c r="C90" s="38"/>
      <c r="D90" s="38"/>
      <c r="E90" s="373" t="str">
        <f>E7</f>
        <v>11223 Plzeň, ZU, Jungmannova - rekonstrukce sociálního zázemí</v>
      </c>
      <c r="F90" s="374"/>
      <c r="G90" s="374"/>
      <c r="H90" s="374"/>
      <c r="I90" s="38"/>
      <c r="J90" s="38"/>
      <c r="K90" s="38"/>
      <c r="L90" s="10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2" customHeight="1">
      <c r="A91" s="36"/>
      <c r="B91" s="37"/>
      <c r="C91" s="31" t="s">
        <v>86</v>
      </c>
      <c r="D91" s="38"/>
      <c r="E91" s="38"/>
      <c r="F91" s="38"/>
      <c r="G91" s="38"/>
      <c r="H91" s="38"/>
      <c r="I91" s="38"/>
      <c r="J91" s="38"/>
      <c r="K91" s="38"/>
      <c r="L91" s="108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16.5" customHeight="1">
      <c r="A92" s="36"/>
      <c r="B92" s="37"/>
      <c r="C92" s="38"/>
      <c r="D92" s="38"/>
      <c r="E92" s="345" t="str">
        <f>E9</f>
        <v>06 - SO 06 3.NP WC 2 - WC 2</v>
      </c>
      <c r="F92" s="375"/>
      <c r="G92" s="375"/>
      <c r="H92" s="375"/>
      <c r="I92" s="38"/>
      <c r="J92" s="38"/>
      <c r="K92" s="38"/>
      <c r="L92" s="108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6.9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108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2" customHeight="1">
      <c r="A94" s="36"/>
      <c r="B94" s="37"/>
      <c r="C94" s="31" t="s">
        <v>20</v>
      </c>
      <c r="D94" s="38"/>
      <c r="E94" s="38"/>
      <c r="F94" s="29" t="str">
        <f>F12</f>
        <v xml:space="preserve"> </v>
      </c>
      <c r="G94" s="38"/>
      <c r="H94" s="38"/>
      <c r="I94" s="31" t="s">
        <v>22</v>
      </c>
      <c r="J94" s="61" t="str">
        <f>IF(J12="","",J12)</f>
        <v>26. 9. 2023</v>
      </c>
      <c r="K94" s="38"/>
      <c r="L94" s="108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6.9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108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5.15" customHeight="1">
      <c r="A96" s="36"/>
      <c r="B96" s="37"/>
      <c r="C96" s="31" t="s">
        <v>24</v>
      </c>
      <c r="D96" s="38"/>
      <c r="E96" s="38"/>
      <c r="F96" s="29" t="str">
        <f>E15</f>
        <v xml:space="preserve"> </v>
      </c>
      <c r="G96" s="38"/>
      <c r="H96" s="38"/>
      <c r="I96" s="31" t="s">
        <v>29</v>
      </c>
      <c r="J96" s="34" t="str">
        <f>E21</f>
        <v xml:space="preserve"> </v>
      </c>
      <c r="K96" s="38"/>
      <c r="L96" s="108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65" s="2" customFormat="1" ht="15.15" customHeight="1">
      <c r="A97" s="36"/>
      <c r="B97" s="37"/>
      <c r="C97" s="31" t="s">
        <v>27</v>
      </c>
      <c r="D97" s="38"/>
      <c r="E97" s="38"/>
      <c r="F97" s="29" t="str">
        <f>IF(E18="","",E18)</f>
        <v>Vyplň údaj</v>
      </c>
      <c r="G97" s="38"/>
      <c r="H97" s="38"/>
      <c r="I97" s="31" t="s">
        <v>31</v>
      </c>
      <c r="J97" s="34" t="str">
        <f>E24</f>
        <v xml:space="preserve"> </v>
      </c>
      <c r="K97" s="38"/>
      <c r="L97" s="108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65" s="2" customFormat="1" ht="10.35" customHeight="1">
      <c r="A98" s="36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108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65" s="11" customFormat="1" ht="29.25" customHeight="1">
      <c r="A99" s="148"/>
      <c r="B99" s="149"/>
      <c r="C99" s="150" t="s">
        <v>115</v>
      </c>
      <c r="D99" s="151" t="s">
        <v>53</v>
      </c>
      <c r="E99" s="151" t="s">
        <v>49</v>
      </c>
      <c r="F99" s="151" t="s">
        <v>50</v>
      </c>
      <c r="G99" s="151" t="s">
        <v>116</v>
      </c>
      <c r="H99" s="151" t="s">
        <v>117</v>
      </c>
      <c r="I99" s="151" t="s">
        <v>118</v>
      </c>
      <c r="J99" s="151" t="s">
        <v>90</v>
      </c>
      <c r="K99" s="152" t="s">
        <v>119</v>
      </c>
      <c r="L99" s="153"/>
      <c r="M99" s="70" t="s">
        <v>18</v>
      </c>
      <c r="N99" s="71" t="s">
        <v>38</v>
      </c>
      <c r="O99" s="71" t="s">
        <v>120</v>
      </c>
      <c r="P99" s="71" t="s">
        <v>121</v>
      </c>
      <c r="Q99" s="71" t="s">
        <v>122</v>
      </c>
      <c r="R99" s="71" t="s">
        <v>123</v>
      </c>
      <c r="S99" s="71" t="s">
        <v>124</v>
      </c>
      <c r="T99" s="72" t="s">
        <v>125</v>
      </c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</row>
    <row r="100" spans="1:65" s="2" customFormat="1" ht="22.8" customHeight="1">
      <c r="A100" s="36"/>
      <c r="B100" s="37"/>
      <c r="C100" s="77" t="s">
        <v>126</v>
      </c>
      <c r="D100" s="38"/>
      <c r="E100" s="38"/>
      <c r="F100" s="38"/>
      <c r="G100" s="38"/>
      <c r="H100" s="38"/>
      <c r="I100" s="38"/>
      <c r="J100" s="154">
        <f>BK100</f>
        <v>0</v>
      </c>
      <c r="K100" s="38"/>
      <c r="L100" s="41"/>
      <c r="M100" s="73"/>
      <c r="N100" s="155"/>
      <c r="O100" s="74"/>
      <c r="P100" s="156">
        <f>P101+P273</f>
        <v>0</v>
      </c>
      <c r="Q100" s="74"/>
      <c r="R100" s="156">
        <f>R101+R273</f>
        <v>8.7255523999999998</v>
      </c>
      <c r="S100" s="74"/>
      <c r="T100" s="157">
        <f>T101+T273</f>
        <v>13.8695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67</v>
      </c>
      <c r="AU100" s="19" t="s">
        <v>91</v>
      </c>
      <c r="BK100" s="158">
        <f>BK101+BK273</f>
        <v>0</v>
      </c>
    </row>
    <row r="101" spans="1:65" s="12" customFormat="1" ht="25.95" customHeight="1">
      <c r="B101" s="159"/>
      <c r="C101" s="160"/>
      <c r="D101" s="161" t="s">
        <v>67</v>
      </c>
      <c r="E101" s="162" t="s">
        <v>127</v>
      </c>
      <c r="F101" s="162" t="s">
        <v>128</v>
      </c>
      <c r="G101" s="160"/>
      <c r="H101" s="160"/>
      <c r="I101" s="163"/>
      <c r="J101" s="164">
        <f>BK101</f>
        <v>0</v>
      </c>
      <c r="K101" s="160"/>
      <c r="L101" s="165"/>
      <c r="M101" s="166"/>
      <c r="N101" s="167"/>
      <c r="O101" s="167"/>
      <c r="P101" s="168">
        <f>P102+P119+P124+P188+P252+P269</f>
        <v>0</v>
      </c>
      <c r="Q101" s="167"/>
      <c r="R101" s="168">
        <f>R102+R119+R124+R188+R252+R269</f>
        <v>5.0937772999999993</v>
      </c>
      <c r="S101" s="167"/>
      <c r="T101" s="169">
        <f>T102+T119+T124+T188+T252+T269</f>
        <v>13.6753</v>
      </c>
      <c r="AR101" s="170" t="s">
        <v>76</v>
      </c>
      <c r="AT101" s="171" t="s">
        <v>67</v>
      </c>
      <c r="AU101" s="171" t="s">
        <v>68</v>
      </c>
      <c r="AY101" s="170" t="s">
        <v>129</v>
      </c>
      <c r="BK101" s="172">
        <f>BK102+BK119+BK124+BK188+BK252+BK269</f>
        <v>0</v>
      </c>
    </row>
    <row r="102" spans="1:65" s="12" customFormat="1" ht="22.8" customHeight="1">
      <c r="B102" s="159"/>
      <c r="C102" s="160"/>
      <c r="D102" s="161" t="s">
        <v>67</v>
      </c>
      <c r="E102" s="173" t="s">
        <v>130</v>
      </c>
      <c r="F102" s="173" t="s">
        <v>131</v>
      </c>
      <c r="G102" s="160"/>
      <c r="H102" s="160"/>
      <c r="I102" s="163"/>
      <c r="J102" s="174">
        <f>BK102</f>
        <v>0</v>
      </c>
      <c r="K102" s="160"/>
      <c r="L102" s="165"/>
      <c r="M102" s="166"/>
      <c r="N102" s="167"/>
      <c r="O102" s="167"/>
      <c r="P102" s="168">
        <f>SUM(P103:P118)</f>
        <v>0</v>
      </c>
      <c r="Q102" s="167"/>
      <c r="R102" s="168">
        <f>SUM(R103:R118)</f>
        <v>0.61485920000000005</v>
      </c>
      <c r="S102" s="167"/>
      <c r="T102" s="169">
        <f>SUM(T103:T118)</f>
        <v>0</v>
      </c>
      <c r="AR102" s="170" t="s">
        <v>76</v>
      </c>
      <c r="AT102" s="171" t="s">
        <v>67</v>
      </c>
      <c r="AU102" s="171" t="s">
        <v>76</v>
      </c>
      <c r="AY102" s="170" t="s">
        <v>129</v>
      </c>
      <c r="BK102" s="172">
        <f>SUM(BK103:BK118)</f>
        <v>0</v>
      </c>
    </row>
    <row r="103" spans="1:65" s="2" customFormat="1" ht="21.75" customHeight="1">
      <c r="A103" s="36"/>
      <c r="B103" s="37"/>
      <c r="C103" s="175" t="s">
        <v>76</v>
      </c>
      <c r="D103" s="175" t="s">
        <v>132</v>
      </c>
      <c r="E103" s="176" t="s">
        <v>133</v>
      </c>
      <c r="F103" s="177" t="s">
        <v>134</v>
      </c>
      <c r="G103" s="178" t="s">
        <v>135</v>
      </c>
      <c r="H103" s="179">
        <v>4</v>
      </c>
      <c r="I103" s="180"/>
      <c r="J103" s="179">
        <f>ROUND(I103*H103,2)</f>
        <v>0</v>
      </c>
      <c r="K103" s="177" t="s">
        <v>136</v>
      </c>
      <c r="L103" s="41"/>
      <c r="M103" s="181" t="s">
        <v>18</v>
      </c>
      <c r="N103" s="182" t="s">
        <v>39</v>
      </c>
      <c r="O103" s="66"/>
      <c r="P103" s="183">
        <f>O103*H103</f>
        <v>0</v>
      </c>
      <c r="Q103" s="183">
        <v>2.6280000000000001E-2</v>
      </c>
      <c r="R103" s="183">
        <f>Q103*H103</f>
        <v>0.10512000000000001</v>
      </c>
      <c r="S103" s="183">
        <v>0</v>
      </c>
      <c r="T103" s="184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5" t="s">
        <v>137</v>
      </c>
      <c r="AT103" s="185" t="s">
        <v>132</v>
      </c>
      <c r="AU103" s="185" t="s">
        <v>78</v>
      </c>
      <c r="AY103" s="19" t="s">
        <v>129</v>
      </c>
      <c r="BE103" s="186">
        <f>IF(N103="základní",J103,0)</f>
        <v>0</v>
      </c>
      <c r="BF103" s="186">
        <f>IF(N103="snížená",J103,0)</f>
        <v>0</v>
      </c>
      <c r="BG103" s="186">
        <f>IF(N103="zákl. přenesená",J103,0)</f>
        <v>0</v>
      </c>
      <c r="BH103" s="186">
        <f>IF(N103="sníž. přenesená",J103,0)</f>
        <v>0</v>
      </c>
      <c r="BI103" s="186">
        <f>IF(N103="nulová",J103,0)</f>
        <v>0</v>
      </c>
      <c r="BJ103" s="19" t="s">
        <v>76</v>
      </c>
      <c r="BK103" s="186">
        <f>ROUND(I103*H103,2)</f>
        <v>0</v>
      </c>
      <c r="BL103" s="19" t="s">
        <v>137</v>
      </c>
      <c r="BM103" s="185" t="s">
        <v>1301</v>
      </c>
    </row>
    <row r="104" spans="1:65" s="2" customFormat="1" ht="19.2">
      <c r="A104" s="36"/>
      <c r="B104" s="37"/>
      <c r="C104" s="38"/>
      <c r="D104" s="187" t="s">
        <v>139</v>
      </c>
      <c r="E104" s="38"/>
      <c r="F104" s="188" t="s">
        <v>140</v>
      </c>
      <c r="G104" s="38"/>
      <c r="H104" s="38"/>
      <c r="I104" s="189"/>
      <c r="J104" s="38"/>
      <c r="K104" s="38"/>
      <c r="L104" s="41"/>
      <c r="M104" s="190"/>
      <c r="N104" s="191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139</v>
      </c>
      <c r="AU104" s="19" t="s">
        <v>78</v>
      </c>
    </row>
    <row r="105" spans="1:65" s="2" customFormat="1" ht="10.199999999999999">
      <c r="A105" s="36"/>
      <c r="B105" s="37"/>
      <c r="C105" s="38"/>
      <c r="D105" s="192" t="s">
        <v>141</v>
      </c>
      <c r="E105" s="38"/>
      <c r="F105" s="193" t="s">
        <v>142</v>
      </c>
      <c r="G105" s="38"/>
      <c r="H105" s="38"/>
      <c r="I105" s="189"/>
      <c r="J105" s="38"/>
      <c r="K105" s="38"/>
      <c r="L105" s="41"/>
      <c r="M105" s="190"/>
      <c r="N105" s="191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141</v>
      </c>
      <c r="AU105" s="19" t="s">
        <v>78</v>
      </c>
    </row>
    <row r="106" spans="1:65" s="13" customFormat="1" ht="10.199999999999999">
      <c r="B106" s="194"/>
      <c r="C106" s="195"/>
      <c r="D106" s="187" t="s">
        <v>143</v>
      </c>
      <c r="E106" s="196" t="s">
        <v>18</v>
      </c>
      <c r="F106" s="197" t="s">
        <v>137</v>
      </c>
      <c r="G106" s="195"/>
      <c r="H106" s="198">
        <v>4</v>
      </c>
      <c r="I106" s="199"/>
      <c r="J106" s="195"/>
      <c r="K106" s="195"/>
      <c r="L106" s="200"/>
      <c r="M106" s="201"/>
      <c r="N106" s="202"/>
      <c r="O106" s="202"/>
      <c r="P106" s="202"/>
      <c r="Q106" s="202"/>
      <c r="R106" s="202"/>
      <c r="S106" s="202"/>
      <c r="T106" s="203"/>
      <c r="AT106" s="204" t="s">
        <v>143</v>
      </c>
      <c r="AU106" s="204" t="s">
        <v>78</v>
      </c>
      <c r="AV106" s="13" t="s">
        <v>78</v>
      </c>
      <c r="AW106" s="13" t="s">
        <v>30</v>
      </c>
      <c r="AX106" s="13" t="s">
        <v>76</v>
      </c>
      <c r="AY106" s="204" t="s">
        <v>129</v>
      </c>
    </row>
    <row r="107" spans="1:65" s="2" customFormat="1" ht="16.5" customHeight="1">
      <c r="A107" s="36"/>
      <c r="B107" s="37"/>
      <c r="C107" s="175" t="s">
        <v>78</v>
      </c>
      <c r="D107" s="175" t="s">
        <v>132</v>
      </c>
      <c r="E107" s="176" t="s">
        <v>152</v>
      </c>
      <c r="F107" s="177" t="s">
        <v>153</v>
      </c>
      <c r="G107" s="178" t="s">
        <v>154</v>
      </c>
      <c r="H107" s="179">
        <v>0.02</v>
      </c>
      <c r="I107" s="180"/>
      <c r="J107" s="179">
        <f>ROUND(I107*H107,2)</f>
        <v>0</v>
      </c>
      <c r="K107" s="177" t="s">
        <v>136</v>
      </c>
      <c r="L107" s="41"/>
      <c r="M107" s="181" t="s">
        <v>18</v>
      </c>
      <c r="N107" s="182" t="s">
        <v>39</v>
      </c>
      <c r="O107" s="66"/>
      <c r="P107" s="183">
        <f>O107*H107</f>
        <v>0</v>
      </c>
      <c r="Q107" s="183">
        <v>1.0900000000000001</v>
      </c>
      <c r="R107" s="183">
        <f>Q107*H107</f>
        <v>2.1800000000000003E-2</v>
      </c>
      <c r="S107" s="183">
        <v>0</v>
      </c>
      <c r="T107" s="184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85" t="s">
        <v>137</v>
      </c>
      <c r="AT107" s="185" t="s">
        <v>132</v>
      </c>
      <c r="AU107" s="185" t="s">
        <v>78</v>
      </c>
      <c r="AY107" s="19" t="s">
        <v>129</v>
      </c>
      <c r="BE107" s="186">
        <f>IF(N107="základní",J107,0)</f>
        <v>0</v>
      </c>
      <c r="BF107" s="186">
        <f>IF(N107="snížená",J107,0)</f>
        <v>0</v>
      </c>
      <c r="BG107" s="186">
        <f>IF(N107="zákl. přenesená",J107,0)</f>
        <v>0</v>
      </c>
      <c r="BH107" s="186">
        <f>IF(N107="sníž. přenesená",J107,0)</f>
        <v>0</v>
      </c>
      <c r="BI107" s="186">
        <f>IF(N107="nulová",J107,0)</f>
        <v>0</v>
      </c>
      <c r="BJ107" s="19" t="s">
        <v>76</v>
      </c>
      <c r="BK107" s="186">
        <f>ROUND(I107*H107,2)</f>
        <v>0</v>
      </c>
      <c r="BL107" s="19" t="s">
        <v>137</v>
      </c>
      <c r="BM107" s="185" t="s">
        <v>1302</v>
      </c>
    </row>
    <row r="108" spans="1:65" s="2" customFormat="1" ht="10.199999999999999">
      <c r="A108" s="36"/>
      <c r="B108" s="37"/>
      <c r="C108" s="38"/>
      <c r="D108" s="187" t="s">
        <v>139</v>
      </c>
      <c r="E108" s="38"/>
      <c r="F108" s="188" t="s">
        <v>156</v>
      </c>
      <c r="G108" s="38"/>
      <c r="H108" s="38"/>
      <c r="I108" s="189"/>
      <c r="J108" s="38"/>
      <c r="K108" s="38"/>
      <c r="L108" s="41"/>
      <c r="M108" s="190"/>
      <c r="N108" s="191"/>
      <c r="O108" s="66"/>
      <c r="P108" s="66"/>
      <c r="Q108" s="66"/>
      <c r="R108" s="66"/>
      <c r="S108" s="66"/>
      <c r="T108" s="67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9" t="s">
        <v>139</v>
      </c>
      <c r="AU108" s="19" t="s">
        <v>78</v>
      </c>
    </row>
    <row r="109" spans="1:65" s="2" customFormat="1" ht="10.199999999999999">
      <c r="A109" s="36"/>
      <c r="B109" s="37"/>
      <c r="C109" s="38"/>
      <c r="D109" s="192" t="s">
        <v>141</v>
      </c>
      <c r="E109" s="38"/>
      <c r="F109" s="193" t="s">
        <v>157</v>
      </c>
      <c r="G109" s="38"/>
      <c r="H109" s="38"/>
      <c r="I109" s="189"/>
      <c r="J109" s="38"/>
      <c r="K109" s="38"/>
      <c r="L109" s="41"/>
      <c r="M109" s="190"/>
      <c r="N109" s="191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141</v>
      </c>
      <c r="AU109" s="19" t="s">
        <v>78</v>
      </c>
    </row>
    <row r="110" spans="1:65" s="13" customFormat="1" ht="10.199999999999999">
      <c r="B110" s="194"/>
      <c r="C110" s="195"/>
      <c r="D110" s="187" t="s">
        <v>143</v>
      </c>
      <c r="E110" s="196" t="s">
        <v>18</v>
      </c>
      <c r="F110" s="197" t="s">
        <v>1303</v>
      </c>
      <c r="G110" s="195"/>
      <c r="H110" s="198">
        <v>0.02</v>
      </c>
      <c r="I110" s="199"/>
      <c r="J110" s="195"/>
      <c r="K110" s="195"/>
      <c r="L110" s="200"/>
      <c r="M110" s="201"/>
      <c r="N110" s="202"/>
      <c r="O110" s="202"/>
      <c r="P110" s="202"/>
      <c r="Q110" s="202"/>
      <c r="R110" s="202"/>
      <c r="S110" s="202"/>
      <c r="T110" s="203"/>
      <c r="AT110" s="204" t="s">
        <v>143</v>
      </c>
      <c r="AU110" s="204" t="s">
        <v>78</v>
      </c>
      <c r="AV110" s="13" t="s">
        <v>78</v>
      </c>
      <c r="AW110" s="13" t="s">
        <v>30</v>
      </c>
      <c r="AX110" s="13" t="s">
        <v>76</v>
      </c>
      <c r="AY110" s="204" t="s">
        <v>129</v>
      </c>
    </row>
    <row r="111" spans="1:65" s="2" customFormat="1" ht="16.5" customHeight="1">
      <c r="A111" s="36"/>
      <c r="B111" s="37"/>
      <c r="C111" s="175" t="s">
        <v>130</v>
      </c>
      <c r="D111" s="175" t="s">
        <v>132</v>
      </c>
      <c r="E111" s="176" t="s">
        <v>195</v>
      </c>
      <c r="F111" s="177" t="s">
        <v>196</v>
      </c>
      <c r="G111" s="178" t="s">
        <v>161</v>
      </c>
      <c r="H111" s="179">
        <v>0.66</v>
      </c>
      <c r="I111" s="180"/>
      <c r="J111" s="179">
        <f>ROUND(I111*H111,2)</f>
        <v>0</v>
      </c>
      <c r="K111" s="177" t="s">
        <v>136</v>
      </c>
      <c r="L111" s="41"/>
      <c r="M111" s="181" t="s">
        <v>18</v>
      </c>
      <c r="N111" s="182" t="s">
        <v>39</v>
      </c>
      <c r="O111" s="66"/>
      <c r="P111" s="183">
        <f>O111*H111</f>
        <v>0</v>
      </c>
      <c r="Q111" s="183">
        <v>0.17818000000000001</v>
      </c>
      <c r="R111" s="183">
        <f>Q111*H111</f>
        <v>0.1175988</v>
      </c>
      <c r="S111" s="183">
        <v>0</v>
      </c>
      <c r="T111" s="184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85" t="s">
        <v>137</v>
      </c>
      <c r="AT111" s="185" t="s">
        <v>132</v>
      </c>
      <c r="AU111" s="185" t="s">
        <v>78</v>
      </c>
      <c r="AY111" s="19" t="s">
        <v>129</v>
      </c>
      <c r="BE111" s="186">
        <f>IF(N111="základní",J111,0)</f>
        <v>0</v>
      </c>
      <c r="BF111" s="186">
        <f>IF(N111="snížená",J111,0)</f>
        <v>0</v>
      </c>
      <c r="BG111" s="186">
        <f>IF(N111="zákl. přenesená",J111,0)</f>
        <v>0</v>
      </c>
      <c r="BH111" s="186">
        <f>IF(N111="sníž. přenesená",J111,0)</f>
        <v>0</v>
      </c>
      <c r="BI111" s="186">
        <f>IF(N111="nulová",J111,0)</f>
        <v>0</v>
      </c>
      <c r="BJ111" s="19" t="s">
        <v>76</v>
      </c>
      <c r="BK111" s="186">
        <f>ROUND(I111*H111,2)</f>
        <v>0</v>
      </c>
      <c r="BL111" s="19" t="s">
        <v>137</v>
      </c>
      <c r="BM111" s="185" t="s">
        <v>1304</v>
      </c>
    </row>
    <row r="112" spans="1:65" s="2" customFormat="1" ht="10.199999999999999">
      <c r="A112" s="36"/>
      <c r="B112" s="37"/>
      <c r="C112" s="38"/>
      <c r="D112" s="187" t="s">
        <v>139</v>
      </c>
      <c r="E112" s="38"/>
      <c r="F112" s="188" t="s">
        <v>198</v>
      </c>
      <c r="G112" s="38"/>
      <c r="H112" s="38"/>
      <c r="I112" s="189"/>
      <c r="J112" s="38"/>
      <c r="K112" s="38"/>
      <c r="L112" s="41"/>
      <c r="M112" s="190"/>
      <c r="N112" s="191"/>
      <c r="O112" s="66"/>
      <c r="P112" s="66"/>
      <c r="Q112" s="66"/>
      <c r="R112" s="66"/>
      <c r="S112" s="66"/>
      <c r="T112" s="67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9" t="s">
        <v>139</v>
      </c>
      <c r="AU112" s="19" t="s">
        <v>78</v>
      </c>
    </row>
    <row r="113" spans="1:65" s="2" customFormat="1" ht="10.199999999999999">
      <c r="A113" s="36"/>
      <c r="B113" s="37"/>
      <c r="C113" s="38"/>
      <c r="D113" s="192" t="s">
        <v>141</v>
      </c>
      <c r="E113" s="38"/>
      <c r="F113" s="193" t="s">
        <v>199</v>
      </c>
      <c r="G113" s="38"/>
      <c r="H113" s="38"/>
      <c r="I113" s="189"/>
      <c r="J113" s="38"/>
      <c r="K113" s="38"/>
      <c r="L113" s="41"/>
      <c r="M113" s="190"/>
      <c r="N113" s="191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141</v>
      </c>
      <c r="AU113" s="19" t="s">
        <v>78</v>
      </c>
    </row>
    <row r="114" spans="1:65" s="13" customFormat="1" ht="10.199999999999999">
      <c r="B114" s="194"/>
      <c r="C114" s="195"/>
      <c r="D114" s="187" t="s">
        <v>143</v>
      </c>
      <c r="E114" s="196" t="s">
        <v>18</v>
      </c>
      <c r="F114" s="197" t="s">
        <v>1305</v>
      </c>
      <c r="G114" s="195"/>
      <c r="H114" s="198">
        <v>0.66</v>
      </c>
      <c r="I114" s="199"/>
      <c r="J114" s="195"/>
      <c r="K114" s="195"/>
      <c r="L114" s="200"/>
      <c r="M114" s="201"/>
      <c r="N114" s="202"/>
      <c r="O114" s="202"/>
      <c r="P114" s="202"/>
      <c r="Q114" s="202"/>
      <c r="R114" s="202"/>
      <c r="S114" s="202"/>
      <c r="T114" s="203"/>
      <c r="AT114" s="204" t="s">
        <v>143</v>
      </c>
      <c r="AU114" s="204" t="s">
        <v>78</v>
      </c>
      <c r="AV114" s="13" t="s">
        <v>78</v>
      </c>
      <c r="AW114" s="13" t="s">
        <v>30</v>
      </c>
      <c r="AX114" s="13" t="s">
        <v>76</v>
      </c>
      <c r="AY114" s="204" t="s">
        <v>129</v>
      </c>
    </row>
    <row r="115" spans="1:65" s="2" customFormat="1" ht="16.5" customHeight="1">
      <c r="A115" s="36"/>
      <c r="B115" s="37"/>
      <c r="C115" s="175" t="s">
        <v>137</v>
      </c>
      <c r="D115" s="175" t="s">
        <v>132</v>
      </c>
      <c r="E115" s="176" t="s">
        <v>202</v>
      </c>
      <c r="F115" s="177" t="s">
        <v>203</v>
      </c>
      <c r="G115" s="178" t="s">
        <v>161</v>
      </c>
      <c r="H115" s="179">
        <v>4.4400000000000004</v>
      </c>
      <c r="I115" s="180"/>
      <c r="J115" s="179">
        <f>ROUND(I115*H115,2)</f>
        <v>0</v>
      </c>
      <c r="K115" s="177" t="s">
        <v>136</v>
      </c>
      <c r="L115" s="41"/>
      <c r="M115" s="181" t="s">
        <v>18</v>
      </c>
      <c r="N115" s="182" t="s">
        <v>39</v>
      </c>
      <c r="O115" s="66"/>
      <c r="P115" s="183">
        <f>O115*H115</f>
        <v>0</v>
      </c>
      <c r="Q115" s="183">
        <v>8.3409999999999998E-2</v>
      </c>
      <c r="R115" s="183">
        <f>Q115*H115</f>
        <v>0.37034040000000001</v>
      </c>
      <c r="S115" s="183">
        <v>0</v>
      </c>
      <c r="T115" s="184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85" t="s">
        <v>137</v>
      </c>
      <c r="AT115" s="185" t="s">
        <v>132</v>
      </c>
      <c r="AU115" s="185" t="s">
        <v>78</v>
      </c>
      <c r="AY115" s="19" t="s">
        <v>129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19" t="s">
        <v>76</v>
      </c>
      <c r="BK115" s="186">
        <f>ROUND(I115*H115,2)</f>
        <v>0</v>
      </c>
      <c r="BL115" s="19" t="s">
        <v>137</v>
      </c>
      <c r="BM115" s="185" t="s">
        <v>1306</v>
      </c>
    </row>
    <row r="116" spans="1:65" s="2" customFormat="1" ht="10.199999999999999">
      <c r="A116" s="36"/>
      <c r="B116" s="37"/>
      <c r="C116" s="38"/>
      <c r="D116" s="187" t="s">
        <v>139</v>
      </c>
      <c r="E116" s="38"/>
      <c r="F116" s="188" t="s">
        <v>205</v>
      </c>
      <c r="G116" s="38"/>
      <c r="H116" s="38"/>
      <c r="I116" s="189"/>
      <c r="J116" s="38"/>
      <c r="K116" s="38"/>
      <c r="L116" s="41"/>
      <c r="M116" s="190"/>
      <c r="N116" s="191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139</v>
      </c>
      <c r="AU116" s="19" t="s">
        <v>78</v>
      </c>
    </row>
    <row r="117" spans="1:65" s="2" customFormat="1" ht="10.199999999999999">
      <c r="A117" s="36"/>
      <c r="B117" s="37"/>
      <c r="C117" s="38"/>
      <c r="D117" s="192" t="s">
        <v>141</v>
      </c>
      <c r="E117" s="38"/>
      <c r="F117" s="193" t="s">
        <v>206</v>
      </c>
      <c r="G117" s="38"/>
      <c r="H117" s="38"/>
      <c r="I117" s="189"/>
      <c r="J117" s="38"/>
      <c r="K117" s="38"/>
      <c r="L117" s="41"/>
      <c r="M117" s="190"/>
      <c r="N117" s="191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141</v>
      </c>
      <c r="AU117" s="19" t="s">
        <v>78</v>
      </c>
    </row>
    <row r="118" spans="1:65" s="13" customFormat="1" ht="10.199999999999999">
      <c r="B118" s="194"/>
      <c r="C118" s="195"/>
      <c r="D118" s="187" t="s">
        <v>143</v>
      </c>
      <c r="E118" s="196" t="s">
        <v>18</v>
      </c>
      <c r="F118" s="197" t="s">
        <v>1307</v>
      </c>
      <c r="G118" s="195"/>
      <c r="H118" s="198">
        <v>4.4400000000000004</v>
      </c>
      <c r="I118" s="199"/>
      <c r="J118" s="195"/>
      <c r="K118" s="195"/>
      <c r="L118" s="200"/>
      <c r="M118" s="201"/>
      <c r="N118" s="202"/>
      <c r="O118" s="202"/>
      <c r="P118" s="202"/>
      <c r="Q118" s="202"/>
      <c r="R118" s="202"/>
      <c r="S118" s="202"/>
      <c r="T118" s="203"/>
      <c r="AT118" s="204" t="s">
        <v>143</v>
      </c>
      <c r="AU118" s="204" t="s">
        <v>78</v>
      </c>
      <c r="AV118" s="13" t="s">
        <v>78</v>
      </c>
      <c r="AW118" s="13" t="s">
        <v>30</v>
      </c>
      <c r="AX118" s="13" t="s">
        <v>76</v>
      </c>
      <c r="AY118" s="204" t="s">
        <v>129</v>
      </c>
    </row>
    <row r="119" spans="1:65" s="12" customFormat="1" ht="22.8" customHeight="1">
      <c r="B119" s="159"/>
      <c r="C119" s="160"/>
      <c r="D119" s="161" t="s">
        <v>67</v>
      </c>
      <c r="E119" s="173" t="s">
        <v>137</v>
      </c>
      <c r="F119" s="173" t="s">
        <v>208</v>
      </c>
      <c r="G119" s="160"/>
      <c r="H119" s="160"/>
      <c r="I119" s="163"/>
      <c r="J119" s="174">
        <f>BK119</f>
        <v>0</v>
      </c>
      <c r="K119" s="160"/>
      <c r="L119" s="165"/>
      <c r="M119" s="166"/>
      <c r="N119" s="167"/>
      <c r="O119" s="167"/>
      <c r="P119" s="168">
        <f>SUM(P120:P123)</f>
        <v>0</v>
      </c>
      <c r="Q119" s="167"/>
      <c r="R119" s="168">
        <f>SUM(R120:R123)</f>
        <v>0.13668000000000002</v>
      </c>
      <c r="S119" s="167"/>
      <c r="T119" s="169">
        <f>SUM(T120:T123)</f>
        <v>0</v>
      </c>
      <c r="AR119" s="170" t="s">
        <v>76</v>
      </c>
      <c r="AT119" s="171" t="s">
        <v>67</v>
      </c>
      <c r="AU119" s="171" t="s">
        <v>76</v>
      </c>
      <c r="AY119" s="170" t="s">
        <v>129</v>
      </c>
      <c r="BK119" s="172">
        <f>SUM(BK120:BK123)</f>
        <v>0</v>
      </c>
    </row>
    <row r="120" spans="1:65" s="2" customFormat="1" ht="16.5" customHeight="1">
      <c r="A120" s="36"/>
      <c r="B120" s="37"/>
      <c r="C120" s="175" t="s">
        <v>166</v>
      </c>
      <c r="D120" s="175" t="s">
        <v>132</v>
      </c>
      <c r="E120" s="176" t="s">
        <v>210</v>
      </c>
      <c r="F120" s="177" t="s">
        <v>211</v>
      </c>
      <c r="G120" s="178" t="s">
        <v>135</v>
      </c>
      <c r="H120" s="179">
        <v>6</v>
      </c>
      <c r="I120" s="180"/>
      <c r="J120" s="179">
        <f>ROUND(I120*H120,2)</f>
        <v>0</v>
      </c>
      <c r="K120" s="177" t="s">
        <v>136</v>
      </c>
      <c r="L120" s="41"/>
      <c r="M120" s="181" t="s">
        <v>18</v>
      </c>
      <c r="N120" s="182" t="s">
        <v>39</v>
      </c>
      <c r="O120" s="66"/>
      <c r="P120" s="183">
        <f>O120*H120</f>
        <v>0</v>
      </c>
      <c r="Q120" s="183">
        <v>2.2780000000000002E-2</v>
      </c>
      <c r="R120" s="183">
        <f>Q120*H120</f>
        <v>0.13668000000000002</v>
      </c>
      <c r="S120" s="183">
        <v>0</v>
      </c>
      <c r="T120" s="184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5" t="s">
        <v>137</v>
      </c>
      <c r="AT120" s="185" t="s">
        <v>132</v>
      </c>
      <c r="AU120" s="185" t="s">
        <v>78</v>
      </c>
      <c r="AY120" s="19" t="s">
        <v>129</v>
      </c>
      <c r="BE120" s="186">
        <f>IF(N120="základní",J120,0)</f>
        <v>0</v>
      </c>
      <c r="BF120" s="186">
        <f>IF(N120="snížená",J120,0)</f>
        <v>0</v>
      </c>
      <c r="BG120" s="186">
        <f>IF(N120="zákl. přenesená",J120,0)</f>
        <v>0</v>
      </c>
      <c r="BH120" s="186">
        <f>IF(N120="sníž. přenesená",J120,0)</f>
        <v>0</v>
      </c>
      <c r="BI120" s="186">
        <f>IF(N120="nulová",J120,0)</f>
        <v>0</v>
      </c>
      <c r="BJ120" s="19" t="s">
        <v>76</v>
      </c>
      <c r="BK120" s="186">
        <f>ROUND(I120*H120,2)</f>
        <v>0</v>
      </c>
      <c r="BL120" s="19" t="s">
        <v>137</v>
      </c>
      <c r="BM120" s="185" t="s">
        <v>1308</v>
      </c>
    </row>
    <row r="121" spans="1:65" s="2" customFormat="1" ht="10.199999999999999">
      <c r="A121" s="36"/>
      <c r="B121" s="37"/>
      <c r="C121" s="38"/>
      <c r="D121" s="187" t="s">
        <v>139</v>
      </c>
      <c r="E121" s="38"/>
      <c r="F121" s="188" t="s">
        <v>213</v>
      </c>
      <c r="G121" s="38"/>
      <c r="H121" s="38"/>
      <c r="I121" s="189"/>
      <c r="J121" s="38"/>
      <c r="K121" s="38"/>
      <c r="L121" s="41"/>
      <c r="M121" s="190"/>
      <c r="N121" s="191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139</v>
      </c>
      <c r="AU121" s="19" t="s">
        <v>78</v>
      </c>
    </row>
    <row r="122" spans="1:65" s="2" customFormat="1" ht="10.199999999999999">
      <c r="A122" s="36"/>
      <c r="B122" s="37"/>
      <c r="C122" s="38"/>
      <c r="D122" s="192" t="s">
        <v>141</v>
      </c>
      <c r="E122" s="38"/>
      <c r="F122" s="193" t="s">
        <v>214</v>
      </c>
      <c r="G122" s="38"/>
      <c r="H122" s="38"/>
      <c r="I122" s="189"/>
      <c r="J122" s="38"/>
      <c r="K122" s="38"/>
      <c r="L122" s="41"/>
      <c r="M122" s="190"/>
      <c r="N122" s="191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141</v>
      </c>
      <c r="AU122" s="19" t="s">
        <v>78</v>
      </c>
    </row>
    <row r="123" spans="1:65" s="13" customFormat="1" ht="10.199999999999999">
      <c r="B123" s="194"/>
      <c r="C123" s="195"/>
      <c r="D123" s="187" t="s">
        <v>143</v>
      </c>
      <c r="E123" s="196" t="s">
        <v>18</v>
      </c>
      <c r="F123" s="197" t="s">
        <v>1309</v>
      </c>
      <c r="G123" s="195"/>
      <c r="H123" s="198">
        <v>6</v>
      </c>
      <c r="I123" s="199"/>
      <c r="J123" s="195"/>
      <c r="K123" s="195"/>
      <c r="L123" s="200"/>
      <c r="M123" s="201"/>
      <c r="N123" s="202"/>
      <c r="O123" s="202"/>
      <c r="P123" s="202"/>
      <c r="Q123" s="202"/>
      <c r="R123" s="202"/>
      <c r="S123" s="202"/>
      <c r="T123" s="203"/>
      <c r="AT123" s="204" t="s">
        <v>143</v>
      </c>
      <c r="AU123" s="204" t="s">
        <v>78</v>
      </c>
      <c r="AV123" s="13" t="s">
        <v>78</v>
      </c>
      <c r="AW123" s="13" t="s">
        <v>30</v>
      </c>
      <c r="AX123" s="13" t="s">
        <v>76</v>
      </c>
      <c r="AY123" s="204" t="s">
        <v>129</v>
      </c>
    </row>
    <row r="124" spans="1:65" s="12" customFormat="1" ht="22.8" customHeight="1">
      <c r="B124" s="159"/>
      <c r="C124" s="160"/>
      <c r="D124" s="161" t="s">
        <v>67</v>
      </c>
      <c r="E124" s="173" t="s">
        <v>144</v>
      </c>
      <c r="F124" s="173" t="s">
        <v>216</v>
      </c>
      <c r="G124" s="160"/>
      <c r="H124" s="160"/>
      <c r="I124" s="163"/>
      <c r="J124" s="174">
        <f>BK124</f>
        <v>0</v>
      </c>
      <c r="K124" s="160"/>
      <c r="L124" s="165"/>
      <c r="M124" s="166"/>
      <c r="N124" s="167"/>
      <c r="O124" s="167"/>
      <c r="P124" s="168">
        <f>SUM(P125:P187)</f>
        <v>0</v>
      </c>
      <c r="Q124" s="167"/>
      <c r="R124" s="168">
        <f>SUM(R125:R187)</f>
        <v>4.3394840999999991</v>
      </c>
      <c r="S124" s="167"/>
      <c r="T124" s="169">
        <f>SUM(T125:T187)</f>
        <v>0</v>
      </c>
      <c r="AR124" s="170" t="s">
        <v>76</v>
      </c>
      <c r="AT124" s="171" t="s">
        <v>67</v>
      </c>
      <c r="AU124" s="171" t="s">
        <v>76</v>
      </c>
      <c r="AY124" s="170" t="s">
        <v>129</v>
      </c>
      <c r="BK124" s="172">
        <f>SUM(BK125:BK187)</f>
        <v>0</v>
      </c>
    </row>
    <row r="125" spans="1:65" s="2" customFormat="1" ht="16.5" customHeight="1">
      <c r="A125" s="36"/>
      <c r="B125" s="37"/>
      <c r="C125" s="175" t="s">
        <v>144</v>
      </c>
      <c r="D125" s="175" t="s">
        <v>132</v>
      </c>
      <c r="E125" s="176" t="s">
        <v>218</v>
      </c>
      <c r="F125" s="177" t="s">
        <v>219</v>
      </c>
      <c r="G125" s="178" t="s">
        <v>161</v>
      </c>
      <c r="H125" s="179">
        <v>37.68</v>
      </c>
      <c r="I125" s="180"/>
      <c r="J125" s="179">
        <f>ROUND(I125*H125,2)</f>
        <v>0</v>
      </c>
      <c r="K125" s="177" t="s">
        <v>136</v>
      </c>
      <c r="L125" s="41"/>
      <c r="M125" s="181" t="s">
        <v>18</v>
      </c>
      <c r="N125" s="182" t="s">
        <v>39</v>
      </c>
      <c r="O125" s="66"/>
      <c r="P125" s="183">
        <f>O125*H125</f>
        <v>0</v>
      </c>
      <c r="Q125" s="183">
        <v>2.5999999999999998E-4</v>
      </c>
      <c r="R125" s="183">
        <f>Q125*H125</f>
        <v>9.7967999999999996E-3</v>
      </c>
      <c r="S125" s="183">
        <v>0</v>
      </c>
      <c r="T125" s="184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85" t="s">
        <v>137</v>
      </c>
      <c r="AT125" s="185" t="s">
        <v>132</v>
      </c>
      <c r="AU125" s="185" t="s">
        <v>78</v>
      </c>
      <c r="AY125" s="19" t="s">
        <v>129</v>
      </c>
      <c r="BE125" s="186">
        <f>IF(N125="základní",J125,0)</f>
        <v>0</v>
      </c>
      <c r="BF125" s="186">
        <f>IF(N125="snížená",J125,0)</f>
        <v>0</v>
      </c>
      <c r="BG125" s="186">
        <f>IF(N125="zákl. přenesená",J125,0)</f>
        <v>0</v>
      </c>
      <c r="BH125" s="186">
        <f>IF(N125="sníž. přenesená",J125,0)</f>
        <v>0</v>
      </c>
      <c r="BI125" s="186">
        <f>IF(N125="nulová",J125,0)</f>
        <v>0</v>
      </c>
      <c r="BJ125" s="19" t="s">
        <v>76</v>
      </c>
      <c r="BK125" s="186">
        <f>ROUND(I125*H125,2)</f>
        <v>0</v>
      </c>
      <c r="BL125" s="19" t="s">
        <v>137</v>
      </c>
      <c r="BM125" s="185" t="s">
        <v>1310</v>
      </c>
    </row>
    <row r="126" spans="1:65" s="2" customFormat="1" ht="10.199999999999999">
      <c r="A126" s="36"/>
      <c r="B126" s="37"/>
      <c r="C126" s="38"/>
      <c r="D126" s="187" t="s">
        <v>139</v>
      </c>
      <c r="E126" s="38"/>
      <c r="F126" s="188" t="s">
        <v>221</v>
      </c>
      <c r="G126" s="38"/>
      <c r="H126" s="38"/>
      <c r="I126" s="189"/>
      <c r="J126" s="38"/>
      <c r="K126" s="38"/>
      <c r="L126" s="41"/>
      <c r="M126" s="190"/>
      <c r="N126" s="191"/>
      <c r="O126" s="66"/>
      <c r="P126" s="66"/>
      <c r="Q126" s="66"/>
      <c r="R126" s="66"/>
      <c r="S126" s="66"/>
      <c r="T126" s="67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9" t="s">
        <v>139</v>
      </c>
      <c r="AU126" s="19" t="s">
        <v>78</v>
      </c>
    </row>
    <row r="127" spans="1:65" s="2" customFormat="1" ht="10.199999999999999">
      <c r="A127" s="36"/>
      <c r="B127" s="37"/>
      <c r="C127" s="38"/>
      <c r="D127" s="192" t="s">
        <v>141</v>
      </c>
      <c r="E127" s="38"/>
      <c r="F127" s="193" t="s">
        <v>222</v>
      </c>
      <c r="G127" s="38"/>
      <c r="H127" s="38"/>
      <c r="I127" s="189"/>
      <c r="J127" s="38"/>
      <c r="K127" s="38"/>
      <c r="L127" s="41"/>
      <c r="M127" s="190"/>
      <c r="N127" s="191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141</v>
      </c>
      <c r="AU127" s="19" t="s">
        <v>78</v>
      </c>
    </row>
    <row r="128" spans="1:65" s="13" customFormat="1" ht="10.199999999999999">
      <c r="B128" s="194"/>
      <c r="C128" s="195"/>
      <c r="D128" s="187" t="s">
        <v>143</v>
      </c>
      <c r="E128" s="196" t="s">
        <v>18</v>
      </c>
      <c r="F128" s="197" t="s">
        <v>1311</v>
      </c>
      <c r="G128" s="195"/>
      <c r="H128" s="198">
        <v>37.68</v>
      </c>
      <c r="I128" s="199"/>
      <c r="J128" s="195"/>
      <c r="K128" s="195"/>
      <c r="L128" s="200"/>
      <c r="M128" s="201"/>
      <c r="N128" s="202"/>
      <c r="O128" s="202"/>
      <c r="P128" s="202"/>
      <c r="Q128" s="202"/>
      <c r="R128" s="202"/>
      <c r="S128" s="202"/>
      <c r="T128" s="203"/>
      <c r="AT128" s="204" t="s">
        <v>143</v>
      </c>
      <c r="AU128" s="204" t="s">
        <v>78</v>
      </c>
      <c r="AV128" s="13" t="s">
        <v>78</v>
      </c>
      <c r="AW128" s="13" t="s">
        <v>30</v>
      </c>
      <c r="AX128" s="13" t="s">
        <v>76</v>
      </c>
      <c r="AY128" s="204" t="s">
        <v>129</v>
      </c>
    </row>
    <row r="129" spans="1:65" s="2" customFormat="1" ht="16.5" customHeight="1">
      <c r="A129" s="36"/>
      <c r="B129" s="37"/>
      <c r="C129" s="175" t="s">
        <v>179</v>
      </c>
      <c r="D129" s="175" t="s">
        <v>132</v>
      </c>
      <c r="E129" s="176" t="s">
        <v>225</v>
      </c>
      <c r="F129" s="177" t="s">
        <v>226</v>
      </c>
      <c r="G129" s="178" t="s">
        <v>161</v>
      </c>
      <c r="H129" s="179">
        <v>1.8</v>
      </c>
      <c r="I129" s="180"/>
      <c r="J129" s="179">
        <f>ROUND(I129*H129,2)</f>
        <v>0</v>
      </c>
      <c r="K129" s="177" t="s">
        <v>136</v>
      </c>
      <c r="L129" s="41"/>
      <c r="M129" s="181" t="s">
        <v>18</v>
      </c>
      <c r="N129" s="182" t="s">
        <v>39</v>
      </c>
      <c r="O129" s="66"/>
      <c r="P129" s="183">
        <f>O129*H129</f>
        <v>0</v>
      </c>
      <c r="Q129" s="183">
        <v>4.3800000000000002E-3</v>
      </c>
      <c r="R129" s="183">
        <f>Q129*H129</f>
        <v>7.8840000000000004E-3</v>
      </c>
      <c r="S129" s="183">
        <v>0</v>
      </c>
      <c r="T129" s="184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85" t="s">
        <v>137</v>
      </c>
      <c r="AT129" s="185" t="s">
        <v>132</v>
      </c>
      <c r="AU129" s="185" t="s">
        <v>78</v>
      </c>
      <c r="AY129" s="19" t="s">
        <v>129</v>
      </c>
      <c r="BE129" s="186">
        <f>IF(N129="základní",J129,0)</f>
        <v>0</v>
      </c>
      <c r="BF129" s="186">
        <f>IF(N129="snížená",J129,0)</f>
        <v>0</v>
      </c>
      <c r="BG129" s="186">
        <f>IF(N129="zákl. přenesená",J129,0)</f>
        <v>0</v>
      </c>
      <c r="BH129" s="186">
        <f>IF(N129="sníž. přenesená",J129,0)</f>
        <v>0</v>
      </c>
      <c r="BI129" s="186">
        <f>IF(N129="nulová",J129,0)</f>
        <v>0</v>
      </c>
      <c r="BJ129" s="19" t="s">
        <v>76</v>
      </c>
      <c r="BK129" s="186">
        <f>ROUND(I129*H129,2)</f>
        <v>0</v>
      </c>
      <c r="BL129" s="19" t="s">
        <v>137</v>
      </c>
      <c r="BM129" s="185" t="s">
        <v>1312</v>
      </c>
    </row>
    <row r="130" spans="1:65" s="2" customFormat="1" ht="10.199999999999999">
      <c r="A130" s="36"/>
      <c r="B130" s="37"/>
      <c r="C130" s="38"/>
      <c r="D130" s="187" t="s">
        <v>139</v>
      </c>
      <c r="E130" s="38"/>
      <c r="F130" s="188" t="s">
        <v>228</v>
      </c>
      <c r="G130" s="38"/>
      <c r="H130" s="38"/>
      <c r="I130" s="189"/>
      <c r="J130" s="38"/>
      <c r="K130" s="38"/>
      <c r="L130" s="41"/>
      <c r="M130" s="190"/>
      <c r="N130" s="191"/>
      <c r="O130" s="66"/>
      <c r="P130" s="66"/>
      <c r="Q130" s="66"/>
      <c r="R130" s="66"/>
      <c r="S130" s="66"/>
      <c r="T130" s="67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9" t="s">
        <v>139</v>
      </c>
      <c r="AU130" s="19" t="s">
        <v>78</v>
      </c>
    </row>
    <row r="131" spans="1:65" s="2" customFormat="1" ht="10.199999999999999">
      <c r="A131" s="36"/>
      <c r="B131" s="37"/>
      <c r="C131" s="38"/>
      <c r="D131" s="192" t="s">
        <v>141</v>
      </c>
      <c r="E131" s="38"/>
      <c r="F131" s="193" t="s">
        <v>229</v>
      </c>
      <c r="G131" s="38"/>
      <c r="H131" s="38"/>
      <c r="I131" s="189"/>
      <c r="J131" s="38"/>
      <c r="K131" s="38"/>
      <c r="L131" s="41"/>
      <c r="M131" s="190"/>
      <c r="N131" s="191"/>
      <c r="O131" s="66"/>
      <c r="P131" s="66"/>
      <c r="Q131" s="66"/>
      <c r="R131" s="66"/>
      <c r="S131" s="66"/>
      <c r="T131" s="67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9" t="s">
        <v>141</v>
      </c>
      <c r="AU131" s="19" t="s">
        <v>78</v>
      </c>
    </row>
    <row r="132" spans="1:65" s="13" customFormat="1" ht="10.199999999999999">
      <c r="B132" s="194"/>
      <c r="C132" s="195"/>
      <c r="D132" s="187" t="s">
        <v>143</v>
      </c>
      <c r="E132" s="196" t="s">
        <v>18</v>
      </c>
      <c r="F132" s="197" t="s">
        <v>1313</v>
      </c>
      <c r="G132" s="195"/>
      <c r="H132" s="198">
        <v>1.8</v>
      </c>
      <c r="I132" s="199"/>
      <c r="J132" s="195"/>
      <c r="K132" s="195"/>
      <c r="L132" s="200"/>
      <c r="M132" s="201"/>
      <c r="N132" s="202"/>
      <c r="O132" s="202"/>
      <c r="P132" s="202"/>
      <c r="Q132" s="202"/>
      <c r="R132" s="202"/>
      <c r="S132" s="202"/>
      <c r="T132" s="203"/>
      <c r="AT132" s="204" t="s">
        <v>143</v>
      </c>
      <c r="AU132" s="204" t="s">
        <v>78</v>
      </c>
      <c r="AV132" s="13" t="s">
        <v>78</v>
      </c>
      <c r="AW132" s="13" t="s">
        <v>30</v>
      </c>
      <c r="AX132" s="13" t="s">
        <v>76</v>
      </c>
      <c r="AY132" s="204" t="s">
        <v>129</v>
      </c>
    </row>
    <row r="133" spans="1:65" s="2" customFormat="1" ht="16.5" customHeight="1">
      <c r="A133" s="36"/>
      <c r="B133" s="37"/>
      <c r="C133" s="175" t="s">
        <v>187</v>
      </c>
      <c r="D133" s="175" t="s">
        <v>132</v>
      </c>
      <c r="E133" s="176" t="s">
        <v>232</v>
      </c>
      <c r="F133" s="177" t="s">
        <v>233</v>
      </c>
      <c r="G133" s="178" t="s">
        <v>161</v>
      </c>
      <c r="H133" s="179">
        <v>47.28</v>
      </c>
      <c r="I133" s="180"/>
      <c r="J133" s="179">
        <f>ROUND(I133*H133,2)</f>
        <v>0</v>
      </c>
      <c r="K133" s="177" t="s">
        <v>136</v>
      </c>
      <c r="L133" s="41"/>
      <c r="M133" s="181" t="s">
        <v>18</v>
      </c>
      <c r="N133" s="182" t="s">
        <v>39</v>
      </c>
      <c r="O133" s="66"/>
      <c r="P133" s="183">
        <f>O133*H133</f>
        <v>0</v>
      </c>
      <c r="Q133" s="183">
        <v>4.0000000000000001E-3</v>
      </c>
      <c r="R133" s="183">
        <f>Q133*H133</f>
        <v>0.18912000000000001</v>
      </c>
      <c r="S133" s="183">
        <v>0</v>
      </c>
      <c r="T133" s="184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85" t="s">
        <v>137</v>
      </c>
      <c r="AT133" s="185" t="s">
        <v>132</v>
      </c>
      <c r="AU133" s="185" t="s">
        <v>78</v>
      </c>
      <c r="AY133" s="19" t="s">
        <v>129</v>
      </c>
      <c r="BE133" s="186">
        <f>IF(N133="základní",J133,0)</f>
        <v>0</v>
      </c>
      <c r="BF133" s="186">
        <f>IF(N133="snížená",J133,0)</f>
        <v>0</v>
      </c>
      <c r="BG133" s="186">
        <f>IF(N133="zákl. přenesená",J133,0)</f>
        <v>0</v>
      </c>
      <c r="BH133" s="186">
        <f>IF(N133="sníž. přenesená",J133,0)</f>
        <v>0</v>
      </c>
      <c r="BI133" s="186">
        <f>IF(N133="nulová",J133,0)</f>
        <v>0</v>
      </c>
      <c r="BJ133" s="19" t="s">
        <v>76</v>
      </c>
      <c r="BK133" s="186">
        <f>ROUND(I133*H133,2)</f>
        <v>0</v>
      </c>
      <c r="BL133" s="19" t="s">
        <v>137</v>
      </c>
      <c r="BM133" s="185" t="s">
        <v>1314</v>
      </c>
    </row>
    <row r="134" spans="1:65" s="2" customFormat="1" ht="10.199999999999999">
      <c r="A134" s="36"/>
      <c r="B134" s="37"/>
      <c r="C134" s="38"/>
      <c r="D134" s="187" t="s">
        <v>139</v>
      </c>
      <c r="E134" s="38"/>
      <c r="F134" s="188" t="s">
        <v>235</v>
      </c>
      <c r="G134" s="38"/>
      <c r="H134" s="38"/>
      <c r="I134" s="189"/>
      <c r="J134" s="38"/>
      <c r="K134" s="38"/>
      <c r="L134" s="41"/>
      <c r="M134" s="190"/>
      <c r="N134" s="191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139</v>
      </c>
      <c r="AU134" s="19" t="s">
        <v>78</v>
      </c>
    </row>
    <row r="135" spans="1:65" s="2" customFormat="1" ht="10.199999999999999">
      <c r="A135" s="36"/>
      <c r="B135" s="37"/>
      <c r="C135" s="38"/>
      <c r="D135" s="192" t="s">
        <v>141</v>
      </c>
      <c r="E135" s="38"/>
      <c r="F135" s="193" t="s">
        <v>236</v>
      </c>
      <c r="G135" s="38"/>
      <c r="H135" s="38"/>
      <c r="I135" s="189"/>
      <c r="J135" s="38"/>
      <c r="K135" s="38"/>
      <c r="L135" s="41"/>
      <c r="M135" s="190"/>
      <c r="N135" s="191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141</v>
      </c>
      <c r="AU135" s="19" t="s">
        <v>78</v>
      </c>
    </row>
    <row r="136" spans="1:65" s="15" customFormat="1" ht="10.199999999999999">
      <c r="B136" s="216"/>
      <c r="C136" s="217"/>
      <c r="D136" s="187" t="s">
        <v>143</v>
      </c>
      <c r="E136" s="218" t="s">
        <v>18</v>
      </c>
      <c r="F136" s="219" t="s">
        <v>1315</v>
      </c>
      <c r="G136" s="217"/>
      <c r="H136" s="218" t="s">
        <v>18</v>
      </c>
      <c r="I136" s="220"/>
      <c r="J136" s="217"/>
      <c r="K136" s="217"/>
      <c r="L136" s="221"/>
      <c r="M136" s="222"/>
      <c r="N136" s="223"/>
      <c r="O136" s="223"/>
      <c r="P136" s="223"/>
      <c r="Q136" s="223"/>
      <c r="R136" s="223"/>
      <c r="S136" s="223"/>
      <c r="T136" s="224"/>
      <c r="AT136" s="225" t="s">
        <v>143</v>
      </c>
      <c r="AU136" s="225" t="s">
        <v>78</v>
      </c>
      <c r="AV136" s="15" t="s">
        <v>76</v>
      </c>
      <c r="AW136" s="15" t="s">
        <v>30</v>
      </c>
      <c r="AX136" s="15" t="s">
        <v>68</v>
      </c>
      <c r="AY136" s="225" t="s">
        <v>129</v>
      </c>
    </row>
    <row r="137" spans="1:65" s="13" customFormat="1" ht="10.199999999999999">
      <c r="B137" s="194"/>
      <c r="C137" s="195"/>
      <c r="D137" s="187" t="s">
        <v>143</v>
      </c>
      <c r="E137" s="196" t="s">
        <v>18</v>
      </c>
      <c r="F137" s="197" t="s">
        <v>1316</v>
      </c>
      <c r="G137" s="195"/>
      <c r="H137" s="198">
        <v>9.14</v>
      </c>
      <c r="I137" s="199"/>
      <c r="J137" s="195"/>
      <c r="K137" s="195"/>
      <c r="L137" s="200"/>
      <c r="M137" s="201"/>
      <c r="N137" s="202"/>
      <c r="O137" s="202"/>
      <c r="P137" s="202"/>
      <c r="Q137" s="202"/>
      <c r="R137" s="202"/>
      <c r="S137" s="202"/>
      <c r="T137" s="203"/>
      <c r="AT137" s="204" t="s">
        <v>143</v>
      </c>
      <c r="AU137" s="204" t="s">
        <v>78</v>
      </c>
      <c r="AV137" s="13" t="s">
        <v>78</v>
      </c>
      <c r="AW137" s="13" t="s">
        <v>30</v>
      </c>
      <c r="AX137" s="13" t="s">
        <v>68</v>
      </c>
      <c r="AY137" s="204" t="s">
        <v>129</v>
      </c>
    </row>
    <row r="138" spans="1:65" s="13" customFormat="1" ht="10.199999999999999">
      <c r="B138" s="194"/>
      <c r="C138" s="195"/>
      <c r="D138" s="187" t="s">
        <v>143</v>
      </c>
      <c r="E138" s="196" t="s">
        <v>18</v>
      </c>
      <c r="F138" s="197" t="s">
        <v>1317</v>
      </c>
      <c r="G138" s="195"/>
      <c r="H138" s="198">
        <v>8.52</v>
      </c>
      <c r="I138" s="199"/>
      <c r="J138" s="195"/>
      <c r="K138" s="195"/>
      <c r="L138" s="200"/>
      <c r="M138" s="201"/>
      <c r="N138" s="202"/>
      <c r="O138" s="202"/>
      <c r="P138" s="202"/>
      <c r="Q138" s="202"/>
      <c r="R138" s="202"/>
      <c r="S138" s="202"/>
      <c r="T138" s="203"/>
      <c r="AT138" s="204" t="s">
        <v>143</v>
      </c>
      <c r="AU138" s="204" t="s">
        <v>78</v>
      </c>
      <c r="AV138" s="13" t="s">
        <v>78</v>
      </c>
      <c r="AW138" s="13" t="s">
        <v>30</v>
      </c>
      <c r="AX138" s="13" t="s">
        <v>68</v>
      </c>
      <c r="AY138" s="204" t="s">
        <v>129</v>
      </c>
    </row>
    <row r="139" spans="1:65" s="13" customFormat="1" ht="10.199999999999999">
      <c r="B139" s="194"/>
      <c r="C139" s="195"/>
      <c r="D139" s="187" t="s">
        <v>143</v>
      </c>
      <c r="E139" s="196" t="s">
        <v>18</v>
      </c>
      <c r="F139" s="197" t="s">
        <v>1318</v>
      </c>
      <c r="G139" s="195"/>
      <c r="H139" s="198">
        <v>4.4800000000000004</v>
      </c>
      <c r="I139" s="199"/>
      <c r="J139" s="195"/>
      <c r="K139" s="195"/>
      <c r="L139" s="200"/>
      <c r="M139" s="201"/>
      <c r="N139" s="202"/>
      <c r="O139" s="202"/>
      <c r="P139" s="202"/>
      <c r="Q139" s="202"/>
      <c r="R139" s="202"/>
      <c r="S139" s="202"/>
      <c r="T139" s="203"/>
      <c r="AT139" s="204" t="s">
        <v>143</v>
      </c>
      <c r="AU139" s="204" t="s">
        <v>78</v>
      </c>
      <c r="AV139" s="13" t="s">
        <v>78</v>
      </c>
      <c r="AW139" s="13" t="s">
        <v>30</v>
      </c>
      <c r="AX139" s="13" t="s">
        <v>68</v>
      </c>
      <c r="AY139" s="204" t="s">
        <v>129</v>
      </c>
    </row>
    <row r="140" spans="1:65" s="13" customFormat="1" ht="10.199999999999999">
      <c r="B140" s="194"/>
      <c r="C140" s="195"/>
      <c r="D140" s="187" t="s">
        <v>143</v>
      </c>
      <c r="E140" s="196" t="s">
        <v>18</v>
      </c>
      <c r="F140" s="197" t="s">
        <v>1319</v>
      </c>
      <c r="G140" s="195"/>
      <c r="H140" s="198">
        <v>4.5599999999999996</v>
      </c>
      <c r="I140" s="199"/>
      <c r="J140" s="195"/>
      <c r="K140" s="195"/>
      <c r="L140" s="200"/>
      <c r="M140" s="201"/>
      <c r="N140" s="202"/>
      <c r="O140" s="202"/>
      <c r="P140" s="202"/>
      <c r="Q140" s="202"/>
      <c r="R140" s="202"/>
      <c r="S140" s="202"/>
      <c r="T140" s="203"/>
      <c r="AT140" s="204" t="s">
        <v>143</v>
      </c>
      <c r="AU140" s="204" t="s">
        <v>78</v>
      </c>
      <c r="AV140" s="13" t="s">
        <v>78</v>
      </c>
      <c r="AW140" s="13" t="s">
        <v>30</v>
      </c>
      <c r="AX140" s="13" t="s">
        <v>68</v>
      </c>
      <c r="AY140" s="204" t="s">
        <v>129</v>
      </c>
    </row>
    <row r="141" spans="1:65" s="13" customFormat="1" ht="10.199999999999999">
      <c r="B141" s="194"/>
      <c r="C141" s="195"/>
      <c r="D141" s="187" t="s">
        <v>143</v>
      </c>
      <c r="E141" s="196" t="s">
        <v>18</v>
      </c>
      <c r="F141" s="197" t="s">
        <v>1320</v>
      </c>
      <c r="G141" s="195"/>
      <c r="H141" s="198">
        <v>11.2</v>
      </c>
      <c r="I141" s="199"/>
      <c r="J141" s="195"/>
      <c r="K141" s="195"/>
      <c r="L141" s="200"/>
      <c r="M141" s="201"/>
      <c r="N141" s="202"/>
      <c r="O141" s="202"/>
      <c r="P141" s="202"/>
      <c r="Q141" s="202"/>
      <c r="R141" s="202"/>
      <c r="S141" s="202"/>
      <c r="T141" s="203"/>
      <c r="AT141" s="204" t="s">
        <v>143</v>
      </c>
      <c r="AU141" s="204" t="s">
        <v>78</v>
      </c>
      <c r="AV141" s="13" t="s">
        <v>78</v>
      </c>
      <c r="AW141" s="13" t="s">
        <v>30</v>
      </c>
      <c r="AX141" s="13" t="s">
        <v>68</v>
      </c>
      <c r="AY141" s="204" t="s">
        <v>129</v>
      </c>
    </row>
    <row r="142" spans="1:65" s="13" customFormat="1" ht="10.199999999999999">
      <c r="B142" s="194"/>
      <c r="C142" s="195"/>
      <c r="D142" s="187" t="s">
        <v>143</v>
      </c>
      <c r="E142" s="196" t="s">
        <v>18</v>
      </c>
      <c r="F142" s="197" t="s">
        <v>1321</v>
      </c>
      <c r="G142" s="195"/>
      <c r="H142" s="198">
        <v>4.8</v>
      </c>
      <c r="I142" s="199"/>
      <c r="J142" s="195"/>
      <c r="K142" s="195"/>
      <c r="L142" s="200"/>
      <c r="M142" s="201"/>
      <c r="N142" s="202"/>
      <c r="O142" s="202"/>
      <c r="P142" s="202"/>
      <c r="Q142" s="202"/>
      <c r="R142" s="202"/>
      <c r="S142" s="202"/>
      <c r="T142" s="203"/>
      <c r="AT142" s="204" t="s">
        <v>143</v>
      </c>
      <c r="AU142" s="204" t="s">
        <v>78</v>
      </c>
      <c r="AV142" s="13" t="s">
        <v>78</v>
      </c>
      <c r="AW142" s="13" t="s">
        <v>30</v>
      </c>
      <c r="AX142" s="13" t="s">
        <v>68</v>
      </c>
      <c r="AY142" s="204" t="s">
        <v>129</v>
      </c>
    </row>
    <row r="143" spans="1:65" s="13" customFormat="1" ht="10.199999999999999">
      <c r="B143" s="194"/>
      <c r="C143" s="195"/>
      <c r="D143" s="187" t="s">
        <v>143</v>
      </c>
      <c r="E143" s="196" t="s">
        <v>18</v>
      </c>
      <c r="F143" s="197" t="s">
        <v>1322</v>
      </c>
      <c r="G143" s="195"/>
      <c r="H143" s="198">
        <v>4.58</v>
      </c>
      <c r="I143" s="199"/>
      <c r="J143" s="195"/>
      <c r="K143" s="195"/>
      <c r="L143" s="200"/>
      <c r="M143" s="201"/>
      <c r="N143" s="202"/>
      <c r="O143" s="202"/>
      <c r="P143" s="202"/>
      <c r="Q143" s="202"/>
      <c r="R143" s="202"/>
      <c r="S143" s="202"/>
      <c r="T143" s="203"/>
      <c r="AT143" s="204" t="s">
        <v>143</v>
      </c>
      <c r="AU143" s="204" t="s">
        <v>78</v>
      </c>
      <c r="AV143" s="13" t="s">
        <v>78</v>
      </c>
      <c r="AW143" s="13" t="s">
        <v>30</v>
      </c>
      <c r="AX143" s="13" t="s">
        <v>68</v>
      </c>
      <c r="AY143" s="204" t="s">
        <v>129</v>
      </c>
    </row>
    <row r="144" spans="1:65" s="14" customFormat="1" ht="10.199999999999999">
      <c r="B144" s="205"/>
      <c r="C144" s="206"/>
      <c r="D144" s="187" t="s">
        <v>143</v>
      </c>
      <c r="E144" s="207" t="s">
        <v>18</v>
      </c>
      <c r="F144" s="208" t="s">
        <v>241</v>
      </c>
      <c r="G144" s="206"/>
      <c r="H144" s="209">
        <v>47.279999999999994</v>
      </c>
      <c r="I144" s="210"/>
      <c r="J144" s="206"/>
      <c r="K144" s="206"/>
      <c r="L144" s="211"/>
      <c r="M144" s="212"/>
      <c r="N144" s="213"/>
      <c r="O144" s="213"/>
      <c r="P144" s="213"/>
      <c r="Q144" s="213"/>
      <c r="R144" s="213"/>
      <c r="S144" s="213"/>
      <c r="T144" s="214"/>
      <c r="AT144" s="215" t="s">
        <v>143</v>
      </c>
      <c r="AU144" s="215" t="s">
        <v>78</v>
      </c>
      <c r="AV144" s="14" t="s">
        <v>137</v>
      </c>
      <c r="AW144" s="14" t="s">
        <v>30</v>
      </c>
      <c r="AX144" s="14" t="s">
        <v>76</v>
      </c>
      <c r="AY144" s="215" t="s">
        <v>129</v>
      </c>
    </row>
    <row r="145" spans="1:65" s="2" customFormat="1" ht="16.5" customHeight="1">
      <c r="A145" s="36"/>
      <c r="B145" s="37"/>
      <c r="C145" s="175" t="s">
        <v>194</v>
      </c>
      <c r="D145" s="175" t="s">
        <v>132</v>
      </c>
      <c r="E145" s="176" t="s">
        <v>242</v>
      </c>
      <c r="F145" s="177" t="s">
        <v>243</v>
      </c>
      <c r="G145" s="178" t="s">
        <v>161</v>
      </c>
      <c r="H145" s="179">
        <v>81.96</v>
      </c>
      <c r="I145" s="180"/>
      <c r="J145" s="179">
        <f>ROUND(I145*H145,2)</f>
        <v>0</v>
      </c>
      <c r="K145" s="177" t="s">
        <v>136</v>
      </c>
      <c r="L145" s="41"/>
      <c r="M145" s="181" t="s">
        <v>18</v>
      </c>
      <c r="N145" s="182" t="s">
        <v>39</v>
      </c>
      <c r="O145" s="66"/>
      <c r="P145" s="183">
        <f>O145*H145</f>
        <v>0</v>
      </c>
      <c r="Q145" s="183">
        <v>1.54E-2</v>
      </c>
      <c r="R145" s="183">
        <f>Q145*H145</f>
        <v>1.262184</v>
      </c>
      <c r="S145" s="183">
        <v>0</v>
      </c>
      <c r="T145" s="184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85" t="s">
        <v>137</v>
      </c>
      <c r="AT145" s="185" t="s">
        <v>132</v>
      </c>
      <c r="AU145" s="185" t="s">
        <v>78</v>
      </c>
      <c r="AY145" s="19" t="s">
        <v>129</v>
      </c>
      <c r="BE145" s="186">
        <f>IF(N145="základní",J145,0)</f>
        <v>0</v>
      </c>
      <c r="BF145" s="186">
        <f>IF(N145="snížená",J145,0)</f>
        <v>0</v>
      </c>
      <c r="BG145" s="186">
        <f>IF(N145="zákl. přenesená",J145,0)</f>
        <v>0</v>
      </c>
      <c r="BH145" s="186">
        <f>IF(N145="sníž. přenesená",J145,0)</f>
        <v>0</v>
      </c>
      <c r="BI145" s="186">
        <f>IF(N145="nulová",J145,0)</f>
        <v>0</v>
      </c>
      <c r="BJ145" s="19" t="s">
        <v>76</v>
      </c>
      <c r="BK145" s="186">
        <f>ROUND(I145*H145,2)</f>
        <v>0</v>
      </c>
      <c r="BL145" s="19" t="s">
        <v>137</v>
      </c>
      <c r="BM145" s="185" t="s">
        <v>1323</v>
      </c>
    </row>
    <row r="146" spans="1:65" s="2" customFormat="1" ht="10.199999999999999">
      <c r="A146" s="36"/>
      <c r="B146" s="37"/>
      <c r="C146" s="38"/>
      <c r="D146" s="187" t="s">
        <v>139</v>
      </c>
      <c r="E146" s="38"/>
      <c r="F146" s="188" t="s">
        <v>245</v>
      </c>
      <c r="G146" s="38"/>
      <c r="H146" s="38"/>
      <c r="I146" s="189"/>
      <c r="J146" s="38"/>
      <c r="K146" s="38"/>
      <c r="L146" s="41"/>
      <c r="M146" s="190"/>
      <c r="N146" s="191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139</v>
      </c>
      <c r="AU146" s="19" t="s">
        <v>78</v>
      </c>
    </row>
    <row r="147" spans="1:65" s="2" customFormat="1" ht="10.199999999999999">
      <c r="A147" s="36"/>
      <c r="B147" s="37"/>
      <c r="C147" s="38"/>
      <c r="D147" s="192" t="s">
        <v>141</v>
      </c>
      <c r="E147" s="38"/>
      <c r="F147" s="193" t="s">
        <v>246</v>
      </c>
      <c r="G147" s="38"/>
      <c r="H147" s="38"/>
      <c r="I147" s="189"/>
      <c r="J147" s="38"/>
      <c r="K147" s="38"/>
      <c r="L147" s="41"/>
      <c r="M147" s="190"/>
      <c r="N147" s="191"/>
      <c r="O147" s="66"/>
      <c r="P147" s="66"/>
      <c r="Q147" s="66"/>
      <c r="R147" s="66"/>
      <c r="S147" s="66"/>
      <c r="T147" s="67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9" t="s">
        <v>141</v>
      </c>
      <c r="AU147" s="19" t="s">
        <v>78</v>
      </c>
    </row>
    <row r="148" spans="1:65" s="15" customFormat="1" ht="10.199999999999999">
      <c r="B148" s="216"/>
      <c r="C148" s="217"/>
      <c r="D148" s="187" t="s">
        <v>143</v>
      </c>
      <c r="E148" s="218" t="s">
        <v>18</v>
      </c>
      <c r="F148" s="219" t="s">
        <v>1324</v>
      </c>
      <c r="G148" s="217"/>
      <c r="H148" s="218" t="s">
        <v>18</v>
      </c>
      <c r="I148" s="220"/>
      <c r="J148" s="217"/>
      <c r="K148" s="217"/>
      <c r="L148" s="221"/>
      <c r="M148" s="222"/>
      <c r="N148" s="223"/>
      <c r="O148" s="223"/>
      <c r="P148" s="223"/>
      <c r="Q148" s="223"/>
      <c r="R148" s="223"/>
      <c r="S148" s="223"/>
      <c r="T148" s="224"/>
      <c r="AT148" s="225" t="s">
        <v>143</v>
      </c>
      <c r="AU148" s="225" t="s">
        <v>78</v>
      </c>
      <c r="AV148" s="15" t="s">
        <v>76</v>
      </c>
      <c r="AW148" s="15" t="s">
        <v>30</v>
      </c>
      <c r="AX148" s="15" t="s">
        <v>68</v>
      </c>
      <c r="AY148" s="225" t="s">
        <v>129</v>
      </c>
    </row>
    <row r="149" spans="1:65" s="13" customFormat="1" ht="10.199999999999999">
      <c r="B149" s="194"/>
      <c r="C149" s="195"/>
      <c r="D149" s="187" t="s">
        <v>143</v>
      </c>
      <c r="E149" s="196" t="s">
        <v>18</v>
      </c>
      <c r="F149" s="197" t="s">
        <v>1325</v>
      </c>
      <c r="G149" s="195"/>
      <c r="H149" s="198">
        <v>16.04</v>
      </c>
      <c r="I149" s="199"/>
      <c r="J149" s="195"/>
      <c r="K149" s="195"/>
      <c r="L149" s="200"/>
      <c r="M149" s="201"/>
      <c r="N149" s="202"/>
      <c r="O149" s="202"/>
      <c r="P149" s="202"/>
      <c r="Q149" s="202"/>
      <c r="R149" s="202"/>
      <c r="S149" s="202"/>
      <c r="T149" s="203"/>
      <c r="AT149" s="204" t="s">
        <v>143</v>
      </c>
      <c r="AU149" s="204" t="s">
        <v>78</v>
      </c>
      <c r="AV149" s="13" t="s">
        <v>78</v>
      </c>
      <c r="AW149" s="13" t="s">
        <v>30</v>
      </c>
      <c r="AX149" s="13" t="s">
        <v>68</v>
      </c>
      <c r="AY149" s="204" t="s">
        <v>129</v>
      </c>
    </row>
    <row r="150" spans="1:65" s="13" customFormat="1" ht="10.199999999999999">
      <c r="B150" s="194"/>
      <c r="C150" s="195"/>
      <c r="D150" s="187" t="s">
        <v>143</v>
      </c>
      <c r="E150" s="196" t="s">
        <v>18</v>
      </c>
      <c r="F150" s="197" t="s">
        <v>1326</v>
      </c>
      <c r="G150" s="195"/>
      <c r="H150" s="198">
        <v>13.56</v>
      </c>
      <c r="I150" s="199"/>
      <c r="J150" s="195"/>
      <c r="K150" s="195"/>
      <c r="L150" s="200"/>
      <c r="M150" s="201"/>
      <c r="N150" s="202"/>
      <c r="O150" s="202"/>
      <c r="P150" s="202"/>
      <c r="Q150" s="202"/>
      <c r="R150" s="202"/>
      <c r="S150" s="202"/>
      <c r="T150" s="203"/>
      <c r="AT150" s="204" t="s">
        <v>143</v>
      </c>
      <c r="AU150" s="204" t="s">
        <v>78</v>
      </c>
      <c r="AV150" s="13" t="s">
        <v>78</v>
      </c>
      <c r="AW150" s="13" t="s">
        <v>30</v>
      </c>
      <c r="AX150" s="13" t="s">
        <v>68</v>
      </c>
      <c r="AY150" s="204" t="s">
        <v>129</v>
      </c>
    </row>
    <row r="151" spans="1:65" s="13" customFormat="1" ht="10.199999999999999">
      <c r="B151" s="194"/>
      <c r="C151" s="195"/>
      <c r="D151" s="187" t="s">
        <v>143</v>
      </c>
      <c r="E151" s="196" t="s">
        <v>18</v>
      </c>
      <c r="F151" s="197" t="s">
        <v>1327</v>
      </c>
      <c r="G151" s="195"/>
      <c r="H151" s="198">
        <v>8.0299999999999994</v>
      </c>
      <c r="I151" s="199"/>
      <c r="J151" s="195"/>
      <c r="K151" s="195"/>
      <c r="L151" s="200"/>
      <c r="M151" s="201"/>
      <c r="N151" s="202"/>
      <c r="O151" s="202"/>
      <c r="P151" s="202"/>
      <c r="Q151" s="202"/>
      <c r="R151" s="202"/>
      <c r="S151" s="202"/>
      <c r="T151" s="203"/>
      <c r="AT151" s="204" t="s">
        <v>143</v>
      </c>
      <c r="AU151" s="204" t="s">
        <v>78</v>
      </c>
      <c r="AV151" s="13" t="s">
        <v>78</v>
      </c>
      <c r="AW151" s="13" t="s">
        <v>30</v>
      </c>
      <c r="AX151" s="13" t="s">
        <v>68</v>
      </c>
      <c r="AY151" s="204" t="s">
        <v>129</v>
      </c>
    </row>
    <row r="152" spans="1:65" s="13" customFormat="1" ht="10.199999999999999">
      <c r="B152" s="194"/>
      <c r="C152" s="195"/>
      <c r="D152" s="187" t="s">
        <v>143</v>
      </c>
      <c r="E152" s="196" t="s">
        <v>18</v>
      </c>
      <c r="F152" s="197" t="s">
        <v>1328</v>
      </c>
      <c r="G152" s="195"/>
      <c r="H152" s="198">
        <v>8.1999999999999993</v>
      </c>
      <c r="I152" s="199"/>
      <c r="J152" s="195"/>
      <c r="K152" s="195"/>
      <c r="L152" s="200"/>
      <c r="M152" s="201"/>
      <c r="N152" s="202"/>
      <c r="O152" s="202"/>
      <c r="P152" s="202"/>
      <c r="Q152" s="202"/>
      <c r="R152" s="202"/>
      <c r="S152" s="202"/>
      <c r="T152" s="203"/>
      <c r="AT152" s="204" t="s">
        <v>143</v>
      </c>
      <c r="AU152" s="204" t="s">
        <v>78</v>
      </c>
      <c r="AV152" s="13" t="s">
        <v>78</v>
      </c>
      <c r="AW152" s="13" t="s">
        <v>30</v>
      </c>
      <c r="AX152" s="13" t="s">
        <v>68</v>
      </c>
      <c r="AY152" s="204" t="s">
        <v>129</v>
      </c>
    </row>
    <row r="153" spans="1:65" s="13" customFormat="1" ht="10.199999999999999">
      <c r="B153" s="194"/>
      <c r="C153" s="195"/>
      <c r="D153" s="187" t="s">
        <v>143</v>
      </c>
      <c r="E153" s="196" t="s">
        <v>18</v>
      </c>
      <c r="F153" s="197" t="s">
        <v>1329</v>
      </c>
      <c r="G153" s="195"/>
      <c r="H153" s="198">
        <v>19.190000000000001</v>
      </c>
      <c r="I153" s="199"/>
      <c r="J153" s="195"/>
      <c r="K153" s="195"/>
      <c r="L153" s="200"/>
      <c r="M153" s="201"/>
      <c r="N153" s="202"/>
      <c r="O153" s="202"/>
      <c r="P153" s="202"/>
      <c r="Q153" s="202"/>
      <c r="R153" s="202"/>
      <c r="S153" s="202"/>
      <c r="T153" s="203"/>
      <c r="AT153" s="204" t="s">
        <v>143</v>
      </c>
      <c r="AU153" s="204" t="s">
        <v>78</v>
      </c>
      <c r="AV153" s="13" t="s">
        <v>78</v>
      </c>
      <c r="AW153" s="13" t="s">
        <v>30</v>
      </c>
      <c r="AX153" s="13" t="s">
        <v>68</v>
      </c>
      <c r="AY153" s="204" t="s">
        <v>129</v>
      </c>
    </row>
    <row r="154" spans="1:65" s="13" customFormat="1" ht="10.199999999999999">
      <c r="B154" s="194"/>
      <c r="C154" s="195"/>
      <c r="D154" s="187" t="s">
        <v>143</v>
      </c>
      <c r="E154" s="196" t="s">
        <v>18</v>
      </c>
      <c r="F154" s="197" t="s">
        <v>1330</v>
      </c>
      <c r="G154" s="195"/>
      <c r="H154" s="198">
        <v>8.6999999999999993</v>
      </c>
      <c r="I154" s="199"/>
      <c r="J154" s="195"/>
      <c r="K154" s="195"/>
      <c r="L154" s="200"/>
      <c r="M154" s="201"/>
      <c r="N154" s="202"/>
      <c r="O154" s="202"/>
      <c r="P154" s="202"/>
      <c r="Q154" s="202"/>
      <c r="R154" s="202"/>
      <c r="S154" s="202"/>
      <c r="T154" s="203"/>
      <c r="AT154" s="204" t="s">
        <v>143</v>
      </c>
      <c r="AU154" s="204" t="s">
        <v>78</v>
      </c>
      <c r="AV154" s="13" t="s">
        <v>78</v>
      </c>
      <c r="AW154" s="13" t="s">
        <v>30</v>
      </c>
      <c r="AX154" s="13" t="s">
        <v>68</v>
      </c>
      <c r="AY154" s="204" t="s">
        <v>129</v>
      </c>
    </row>
    <row r="155" spans="1:65" s="13" customFormat="1" ht="10.199999999999999">
      <c r="B155" s="194"/>
      <c r="C155" s="195"/>
      <c r="D155" s="187" t="s">
        <v>143</v>
      </c>
      <c r="E155" s="196" t="s">
        <v>18</v>
      </c>
      <c r="F155" s="197" t="s">
        <v>1331</v>
      </c>
      <c r="G155" s="195"/>
      <c r="H155" s="198">
        <v>8.24</v>
      </c>
      <c r="I155" s="199"/>
      <c r="J155" s="195"/>
      <c r="K155" s="195"/>
      <c r="L155" s="200"/>
      <c r="M155" s="201"/>
      <c r="N155" s="202"/>
      <c r="O155" s="202"/>
      <c r="P155" s="202"/>
      <c r="Q155" s="202"/>
      <c r="R155" s="202"/>
      <c r="S155" s="202"/>
      <c r="T155" s="203"/>
      <c r="AT155" s="204" t="s">
        <v>143</v>
      </c>
      <c r="AU155" s="204" t="s">
        <v>78</v>
      </c>
      <c r="AV155" s="13" t="s">
        <v>78</v>
      </c>
      <c r="AW155" s="13" t="s">
        <v>30</v>
      </c>
      <c r="AX155" s="13" t="s">
        <v>68</v>
      </c>
      <c r="AY155" s="204" t="s">
        <v>129</v>
      </c>
    </row>
    <row r="156" spans="1:65" s="14" customFormat="1" ht="10.199999999999999">
      <c r="B156" s="205"/>
      <c r="C156" s="206"/>
      <c r="D156" s="187" t="s">
        <v>143</v>
      </c>
      <c r="E156" s="207" t="s">
        <v>18</v>
      </c>
      <c r="F156" s="208" t="s">
        <v>241</v>
      </c>
      <c r="G156" s="206"/>
      <c r="H156" s="209">
        <v>81.96</v>
      </c>
      <c r="I156" s="210"/>
      <c r="J156" s="206"/>
      <c r="K156" s="206"/>
      <c r="L156" s="211"/>
      <c r="M156" s="212"/>
      <c r="N156" s="213"/>
      <c r="O156" s="213"/>
      <c r="P156" s="213"/>
      <c r="Q156" s="213"/>
      <c r="R156" s="213"/>
      <c r="S156" s="213"/>
      <c r="T156" s="214"/>
      <c r="AT156" s="215" t="s">
        <v>143</v>
      </c>
      <c r="AU156" s="215" t="s">
        <v>78</v>
      </c>
      <c r="AV156" s="14" t="s">
        <v>137</v>
      </c>
      <c r="AW156" s="14" t="s">
        <v>30</v>
      </c>
      <c r="AX156" s="14" t="s">
        <v>76</v>
      </c>
      <c r="AY156" s="215" t="s">
        <v>129</v>
      </c>
    </row>
    <row r="157" spans="1:65" s="2" customFormat="1" ht="16.5" customHeight="1">
      <c r="A157" s="36"/>
      <c r="B157" s="37"/>
      <c r="C157" s="175" t="s">
        <v>201</v>
      </c>
      <c r="D157" s="175" t="s">
        <v>132</v>
      </c>
      <c r="E157" s="176" t="s">
        <v>272</v>
      </c>
      <c r="F157" s="177" t="s">
        <v>273</v>
      </c>
      <c r="G157" s="178" t="s">
        <v>161</v>
      </c>
      <c r="H157" s="179">
        <v>47.28</v>
      </c>
      <c r="I157" s="180"/>
      <c r="J157" s="179">
        <f>ROUND(I157*H157,2)</f>
        <v>0</v>
      </c>
      <c r="K157" s="177" t="s">
        <v>136</v>
      </c>
      <c r="L157" s="41"/>
      <c r="M157" s="181" t="s">
        <v>18</v>
      </c>
      <c r="N157" s="182" t="s">
        <v>39</v>
      </c>
      <c r="O157" s="66"/>
      <c r="P157" s="183">
        <f>O157*H157</f>
        <v>0</v>
      </c>
      <c r="Q157" s="183">
        <v>5.7000000000000002E-3</v>
      </c>
      <c r="R157" s="183">
        <f>Q157*H157</f>
        <v>0.26949600000000001</v>
      </c>
      <c r="S157" s="183">
        <v>0</v>
      </c>
      <c r="T157" s="184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5" t="s">
        <v>137</v>
      </c>
      <c r="AT157" s="185" t="s">
        <v>132</v>
      </c>
      <c r="AU157" s="185" t="s">
        <v>78</v>
      </c>
      <c r="AY157" s="19" t="s">
        <v>129</v>
      </c>
      <c r="BE157" s="186">
        <f>IF(N157="základní",J157,0)</f>
        <v>0</v>
      </c>
      <c r="BF157" s="186">
        <f>IF(N157="snížená",J157,0)</f>
        <v>0</v>
      </c>
      <c r="BG157" s="186">
        <f>IF(N157="zákl. přenesená",J157,0)</f>
        <v>0</v>
      </c>
      <c r="BH157" s="186">
        <f>IF(N157="sníž. přenesená",J157,0)</f>
        <v>0</v>
      </c>
      <c r="BI157" s="186">
        <f>IF(N157="nulová",J157,0)</f>
        <v>0</v>
      </c>
      <c r="BJ157" s="19" t="s">
        <v>76</v>
      </c>
      <c r="BK157" s="186">
        <f>ROUND(I157*H157,2)</f>
        <v>0</v>
      </c>
      <c r="BL157" s="19" t="s">
        <v>137</v>
      </c>
      <c r="BM157" s="185" t="s">
        <v>1332</v>
      </c>
    </row>
    <row r="158" spans="1:65" s="2" customFormat="1" ht="19.2">
      <c r="A158" s="36"/>
      <c r="B158" s="37"/>
      <c r="C158" s="38"/>
      <c r="D158" s="187" t="s">
        <v>139</v>
      </c>
      <c r="E158" s="38"/>
      <c r="F158" s="188" t="s">
        <v>275</v>
      </c>
      <c r="G158" s="38"/>
      <c r="H158" s="38"/>
      <c r="I158" s="189"/>
      <c r="J158" s="38"/>
      <c r="K158" s="38"/>
      <c r="L158" s="41"/>
      <c r="M158" s="190"/>
      <c r="N158" s="191"/>
      <c r="O158" s="66"/>
      <c r="P158" s="66"/>
      <c r="Q158" s="66"/>
      <c r="R158" s="66"/>
      <c r="S158" s="66"/>
      <c r="T158" s="67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9" t="s">
        <v>139</v>
      </c>
      <c r="AU158" s="19" t="s">
        <v>78</v>
      </c>
    </row>
    <row r="159" spans="1:65" s="2" customFormat="1" ht="10.199999999999999">
      <c r="A159" s="36"/>
      <c r="B159" s="37"/>
      <c r="C159" s="38"/>
      <c r="D159" s="192" t="s">
        <v>141</v>
      </c>
      <c r="E159" s="38"/>
      <c r="F159" s="193" t="s">
        <v>276</v>
      </c>
      <c r="G159" s="38"/>
      <c r="H159" s="38"/>
      <c r="I159" s="189"/>
      <c r="J159" s="38"/>
      <c r="K159" s="38"/>
      <c r="L159" s="41"/>
      <c r="M159" s="190"/>
      <c r="N159" s="191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141</v>
      </c>
      <c r="AU159" s="19" t="s">
        <v>78</v>
      </c>
    </row>
    <row r="160" spans="1:65" s="15" customFormat="1" ht="10.199999999999999">
      <c r="B160" s="216"/>
      <c r="C160" s="217"/>
      <c r="D160" s="187" t="s">
        <v>143</v>
      </c>
      <c r="E160" s="218" t="s">
        <v>18</v>
      </c>
      <c r="F160" s="219" t="s">
        <v>1315</v>
      </c>
      <c r="G160" s="217"/>
      <c r="H160" s="218" t="s">
        <v>18</v>
      </c>
      <c r="I160" s="220"/>
      <c r="J160" s="217"/>
      <c r="K160" s="217"/>
      <c r="L160" s="221"/>
      <c r="M160" s="222"/>
      <c r="N160" s="223"/>
      <c r="O160" s="223"/>
      <c r="P160" s="223"/>
      <c r="Q160" s="223"/>
      <c r="R160" s="223"/>
      <c r="S160" s="223"/>
      <c r="T160" s="224"/>
      <c r="AT160" s="225" t="s">
        <v>143</v>
      </c>
      <c r="AU160" s="225" t="s">
        <v>78</v>
      </c>
      <c r="AV160" s="15" t="s">
        <v>76</v>
      </c>
      <c r="AW160" s="15" t="s">
        <v>30</v>
      </c>
      <c r="AX160" s="15" t="s">
        <v>68</v>
      </c>
      <c r="AY160" s="225" t="s">
        <v>129</v>
      </c>
    </row>
    <row r="161" spans="1:65" s="13" customFormat="1" ht="10.199999999999999">
      <c r="B161" s="194"/>
      <c r="C161" s="195"/>
      <c r="D161" s="187" t="s">
        <v>143</v>
      </c>
      <c r="E161" s="196" t="s">
        <v>18</v>
      </c>
      <c r="F161" s="197" t="s">
        <v>1316</v>
      </c>
      <c r="G161" s="195"/>
      <c r="H161" s="198">
        <v>9.14</v>
      </c>
      <c r="I161" s="199"/>
      <c r="J161" s="195"/>
      <c r="K161" s="195"/>
      <c r="L161" s="200"/>
      <c r="M161" s="201"/>
      <c r="N161" s="202"/>
      <c r="O161" s="202"/>
      <c r="P161" s="202"/>
      <c r="Q161" s="202"/>
      <c r="R161" s="202"/>
      <c r="S161" s="202"/>
      <c r="T161" s="203"/>
      <c r="AT161" s="204" t="s">
        <v>143</v>
      </c>
      <c r="AU161" s="204" t="s">
        <v>78</v>
      </c>
      <c r="AV161" s="13" t="s">
        <v>78</v>
      </c>
      <c r="AW161" s="13" t="s">
        <v>30</v>
      </c>
      <c r="AX161" s="13" t="s">
        <v>68</v>
      </c>
      <c r="AY161" s="204" t="s">
        <v>129</v>
      </c>
    </row>
    <row r="162" spans="1:65" s="13" customFormat="1" ht="10.199999999999999">
      <c r="B162" s="194"/>
      <c r="C162" s="195"/>
      <c r="D162" s="187" t="s">
        <v>143</v>
      </c>
      <c r="E162" s="196" t="s">
        <v>18</v>
      </c>
      <c r="F162" s="197" t="s">
        <v>1317</v>
      </c>
      <c r="G162" s="195"/>
      <c r="H162" s="198">
        <v>8.52</v>
      </c>
      <c r="I162" s="199"/>
      <c r="J162" s="195"/>
      <c r="K162" s="195"/>
      <c r="L162" s="200"/>
      <c r="M162" s="201"/>
      <c r="N162" s="202"/>
      <c r="O162" s="202"/>
      <c r="P162" s="202"/>
      <c r="Q162" s="202"/>
      <c r="R162" s="202"/>
      <c r="S162" s="202"/>
      <c r="T162" s="203"/>
      <c r="AT162" s="204" t="s">
        <v>143</v>
      </c>
      <c r="AU162" s="204" t="s">
        <v>78</v>
      </c>
      <c r="AV162" s="13" t="s">
        <v>78</v>
      </c>
      <c r="AW162" s="13" t="s">
        <v>30</v>
      </c>
      <c r="AX162" s="13" t="s">
        <v>68</v>
      </c>
      <c r="AY162" s="204" t="s">
        <v>129</v>
      </c>
    </row>
    <row r="163" spans="1:65" s="13" customFormat="1" ht="10.199999999999999">
      <c r="B163" s="194"/>
      <c r="C163" s="195"/>
      <c r="D163" s="187" t="s">
        <v>143</v>
      </c>
      <c r="E163" s="196" t="s">
        <v>18</v>
      </c>
      <c r="F163" s="197" t="s">
        <v>1318</v>
      </c>
      <c r="G163" s="195"/>
      <c r="H163" s="198">
        <v>4.4800000000000004</v>
      </c>
      <c r="I163" s="199"/>
      <c r="J163" s="195"/>
      <c r="K163" s="195"/>
      <c r="L163" s="200"/>
      <c r="M163" s="201"/>
      <c r="N163" s="202"/>
      <c r="O163" s="202"/>
      <c r="P163" s="202"/>
      <c r="Q163" s="202"/>
      <c r="R163" s="202"/>
      <c r="S163" s="202"/>
      <c r="T163" s="203"/>
      <c r="AT163" s="204" t="s">
        <v>143</v>
      </c>
      <c r="AU163" s="204" t="s">
        <v>78</v>
      </c>
      <c r="AV163" s="13" t="s">
        <v>78</v>
      </c>
      <c r="AW163" s="13" t="s">
        <v>30</v>
      </c>
      <c r="AX163" s="13" t="s">
        <v>68</v>
      </c>
      <c r="AY163" s="204" t="s">
        <v>129</v>
      </c>
    </row>
    <row r="164" spans="1:65" s="13" customFormat="1" ht="10.199999999999999">
      <c r="B164" s="194"/>
      <c r="C164" s="195"/>
      <c r="D164" s="187" t="s">
        <v>143</v>
      </c>
      <c r="E164" s="196" t="s">
        <v>18</v>
      </c>
      <c r="F164" s="197" t="s">
        <v>1319</v>
      </c>
      <c r="G164" s="195"/>
      <c r="H164" s="198">
        <v>4.5599999999999996</v>
      </c>
      <c r="I164" s="199"/>
      <c r="J164" s="195"/>
      <c r="K164" s="195"/>
      <c r="L164" s="200"/>
      <c r="M164" s="201"/>
      <c r="N164" s="202"/>
      <c r="O164" s="202"/>
      <c r="P164" s="202"/>
      <c r="Q164" s="202"/>
      <c r="R164" s="202"/>
      <c r="S164" s="202"/>
      <c r="T164" s="203"/>
      <c r="AT164" s="204" t="s">
        <v>143</v>
      </c>
      <c r="AU164" s="204" t="s">
        <v>78</v>
      </c>
      <c r="AV164" s="13" t="s">
        <v>78</v>
      </c>
      <c r="AW164" s="13" t="s">
        <v>30</v>
      </c>
      <c r="AX164" s="13" t="s">
        <v>68</v>
      </c>
      <c r="AY164" s="204" t="s">
        <v>129</v>
      </c>
    </row>
    <row r="165" spans="1:65" s="13" customFormat="1" ht="10.199999999999999">
      <c r="B165" s="194"/>
      <c r="C165" s="195"/>
      <c r="D165" s="187" t="s">
        <v>143</v>
      </c>
      <c r="E165" s="196" t="s">
        <v>18</v>
      </c>
      <c r="F165" s="197" t="s">
        <v>1320</v>
      </c>
      <c r="G165" s="195"/>
      <c r="H165" s="198">
        <v>11.2</v>
      </c>
      <c r="I165" s="199"/>
      <c r="J165" s="195"/>
      <c r="K165" s="195"/>
      <c r="L165" s="200"/>
      <c r="M165" s="201"/>
      <c r="N165" s="202"/>
      <c r="O165" s="202"/>
      <c r="P165" s="202"/>
      <c r="Q165" s="202"/>
      <c r="R165" s="202"/>
      <c r="S165" s="202"/>
      <c r="T165" s="203"/>
      <c r="AT165" s="204" t="s">
        <v>143</v>
      </c>
      <c r="AU165" s="204" t="s">
        <v>78</v>
      </c>
      <c r="AV165" s="13" t="s">
        <v>78</v>
      </c>
      <c r="AW165" s="13" t="s">
        <v>30</v>
      </c>
      <c r="AX165" s="13" t="s">
        <v>68</v>
      </c>
      <c r="AY165" s="204" t="s">
        <v>129</v>
      </c>
    </row>
    <row r="166" spans="1:65" s="13" customFormat="1" ht="10.199999999999999">
      <c r="B166" s="194"/>
      <c r="C166" s="195"/>
      <c r="D166" s="187" t="s">
        <v>143</v>
      </c>
      <c r="E166" s="196" t="s">
        <v>18</v>
      </c>
      <c r="F166" s="197" t="s">
        <v>1321</v>
      </c>
      <c r="G166" s="195"/>
      <c r="H166" s="198">
        <v>4.8</v>
      </c>
      <c r="I166" s="199"/>
      <c r="J166" s="195"/>
      <c r="K166" s="195"/>
      <c r="L166" s="200"/>
      <c r="M166" s="201"/>
      <c r="N166" s="202"/>
      <c r="O166" s="202"/>
      <c r="P166" s="202"/>
      <c r="Q166" s="202"/>
      <c r="R166" s="202"/>
      <c r="S166" s="202"/>
      <c r="T166" s="203"/>
      <c r="AT166" s="204" t="s">
        <v>143</v>
      </c>
      <c r="AU166" s="204" t="s">
        <v>78</v>
      </c>
      <c r="AV166" s="13" t="s">
        <v>78</v>
      </c>
      <c r="AW166" s="13" t="s">
        <v>30</v>
      </c>
      <c r="AX166" s="13" t="s">
        <v>68</v>
      </c>
      <c r="AY166" s="204" t="s">
        <v>129</v>
      </c>
    </row>
    <row r="167" spans="1:65" s="13" customFormat="1" ht="10.199999999999999">
      <c r="B167" s="194"/>
      <c r="C167" s="195"/>
      <c r="D167" s="187" t="s">
        <v>143</v>
      </c>
      <c r="E167" s="196" t="s">
        <v>18</v>
      </c>
      <c r="F167" s="197" t="s">
        <v>1322</v>
      </c>
      <c r="G167" s="195"/>
      <c r="H167" s="198">
        <v>4.58</v>
      </c>
      <c r="I167" s="199"/>
      <c r="J167" s="195"/>
      <c r="K167" s="195"/>
      <c r="L167" s="200"/>
      <c r="M167" s="201"/>
      <c r="N167" s="202"/>
      <c r="O167" s="202"/>
      <c r="P167" s="202"/>
      <c r="Q167" s="202"/>
      <c r="R167" s="202"/>
      <c r="S167" s="202"/>
      <c r="T167" s="203"/>
      <c r="AT167" s="204" t="s">
        <v>143</v>
      </c>
      <c r="AU167" s="204" t="s">
        <v>78</v>
      </c>
      <c r="AV167" s="13" t="s">
        <v>78</v>
      </c>
      <c r="AW167" s="13" t="s">
        <v>30</v>
      </c>
      <c r="AX167" s="13" t="s">
        <v>68</v>
      </c>
      <c r="AY167" s="204" t="s">
        <v>129</v>
      </c>
    </row>
    <row r="168" spans="1:65" s="14" customFormat="1" ht="10.199999999999999">
      <c r="B168" s="205"/>
      <c r="C168" s="206"/>
      <c r="D168" s="187" t="s">
        <v>143</v>
      </c>
      <c r="E168" s="207" t="s">
        <v>18</v>
      </c>
      <c r="F168" s="208" t="s">
        <v>241</v>
      </c>
      <c r="G168" s="206"/>
      <c r="H168" s="209">
        <v>47.279999999999994</v>
      </c>
      <c r="I168" s="210"/>
      <c r="J168" s="206"/>
      <c r="K168" s="206"/>
      <c r="L168" s="211"/>
      <c r="M168" s="212"/>
      <c r="N168" s="213"/>
      <c r="O168" s="213"/>
      <c r="P168" s="213"/>
      <c r="Q168" s="213"/>
      <c r="R168" s="213"/>
      <c r="S168" s="213"/>
      <c r="T168" s="214"/>
      <c r="AT168" s="215" t="s">
        <v>143</v>
      </c>
      <c r="AU168" s="215" t="s">
        <v>78</v>
      </c>
      <c r="AV168" s="14" t="s">
        <v>137</v>
      </c>
      <c r="AW168" s="14" t="s">
        <v>30</v>
      </c>
      <c r="AX168" s="14" t="s">
        <v>76</v>
      </c>
      <c r="AY168" s="215" t="s">
        <v>129</v>
      </c>
    </row>
    <row r="169" spans="1:65" s="2" customFormat="1" ht="21.75" customHeight="1">
      <c r="A169" s="36"/>
      <c r="B169" s="37"/>
      <c r="C169" s="175" t="s">
        <v>209</v>
      </c>
      <c r="D169" s="175" t="s">
        <v>132</v>
      </c>
      <c r="E169" s="176" t="s">
        <v>278</v>
      </c>
      <c r="F169" s="177" t="s">
        <v>279</v>
      </c>
      <c r="G169" s="178" t="s">
        <v>147</v>
      </c>
      <c r="H169" s="179">
        <v>0.94</v>
      </c>
      <c r="I169" s="180"/>
      <c r="J169" s="179">
        <f>ROUND(I169*H169,2)</f>
        <v>0</v>
      </c>
      <c r="K169" s="177" t="s">
        <v>136</v>
      </c>
      <c r="L169" s="41"/>
      <c r="M169" s="181" t="s">
        <v>18</v>
      </c>
      <c r="N169" s="182" t="s">
        <v>39</v>
      </c>
      <c r="O169" s="66"/>
      <c r="P169" s="183">
        <f>O169*H169</f>
        <v>0</v>
      </c>
      <c r="Q169" s="183">
        <v>2.5018699999999998</v>
      </c>
      <c r="R169" s="183">
        <f>Q169*H169</f>
        <v>2.3517577999999997</v>
      </c>
      <c r="S169" s="183">
        <v>0</v>
      </c>
      <c r="T169" s="184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85" t="s">
        <v>137</v>
      </c>
      <c r="AT169" s="185" t="s">
        <v>132</v>
      </c>
      <c r="AU169" s="185" t="s">
        <v>78</v>
      </c>
      <c r="AY169" s="19" t="s">
        <v>129</v>
      </c>
      <c r="BE169" s="186">
        <f>IF(N169="základní",J169,0)</f>
        <v>0</v>
      </c>
      <c r="BF169" s="186">
        <f>IF(N169="snížená",J169,0)</f>
        <v>0</v>
      </c>
      <c r="BG169" s="186">
        <f>IF(N169="zákl. přenesená",J169,0)</f>
        <v>0</v>
      </c>
      <c r="BH169" s="186">
        <f>IF(N169="sníž. přenesená",J169,0)</f>
        <v>0</v>
      </c>
      <c r="BI169" s="186">
        <f>IF(N169="nulová",J169,0)</f>
        <v>0</v>
      </c>
      <c r="BJ169" s="19" t="s">
        <v>76</v>
      </c>
      <c r="BK169" s="186">
        <f>ROUND(I169*H169,2)</f>
        <v>0</v>
      </c>
      <c r="BL169" s="19" t="s">
        <v>137</v>
      </c>
      <c r="BM169" s="185" t="s">
        <v>1333</v>
      </c>
    </row>
    <row r="170" spans="1:65" s="2" customFormat="1" ht="10.199999999999999">
      <c r="A170" s="36"/>
      <c r="B170" s="37"/>
      <c r="C170" s="38"/>
      <c r="D170" s="187" t="s">
        <v>139</v>
      </c>
      <c r="E170" s="38"/>
      <c r="F170" s="188" t="s">
        <v>281</v>
      </c>
      <c r="G170" s="38"/>
      <c r="H170" s="38"/>
      <c r="I170" s="189"/>
      <c r="J170" s="38"/>
      <c r="K170" s="38"/>
      <c r="L170" s="41"/>
      <c r="M170" s="190"/>
      <c r="N170" s="191"/>
      <c r="O170" s="66"/>
      <c r="P170" s="66"/>
      <c r="Q170" s="66"/>
      <c r="R170" s="66"/>
      <c r="S170" s="66"/>
      <c r="T170" s="67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139</v>
      </c>
      <c r="AU170" s="19" t="s">
        <v>78</v>
      </c>
    </row>
    <row r="171" spans="1:65" s="2" customFormat="1" ht="10.199999999999999">
      <c r="A171" s="36"/>
      <c r="B171" s="37"/>
      <c r="C171" s="38"/>
      <c r="D171" s="192" t="s">
        <v>141</v>
      </c>
      <c r="E171" s="38"/>
      <c r="F171" s="193" t="s">
        <v>282</v>
      </c>
      <c r="G171" s="38"/>
      <c r="H171" s="38"/>
      <c r="I171" s="189"/>
      <c r="J171" s="38"/>
      <c r="K171" s="38"/>
      <c r="L171" s="41"/>
      <c r="M171" s="190"/>
      <c r="N171" s="191"/>
      <c r="O171" s="66"/>
      <c r="P171" s="66"/>
      <c r="Q171" s="66"/>
      <c r="R171" s="66"/>
      <c r="S171" s="66"/>
      <c r="T171" s="67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9" t="s">
        <v>141</v>
      </c>
      <c r="AU171" s="19" t="s">
        <v>78</v>
      </c>
    </row>
    <row r="172" spans="1:65" s="13" customFormat="1" ht="10.199999999999999">
      <c r="B172" s="194"/>
      <c r="C172" s="195"/>
      <c r="D172" s="187" t="s">
        <v>143</v>
      </c>
      <c r="E172" s="196" t="s">
        <v>18</v>
      </c>
      <c r="F172" s="197" t="s">
        <v>1334</v>
      </c>
      <c r="G172" s="195"/>
      <c r="H172" s="198">
        <v>0.94</v>
      </c>
      <c r="I172" s="199"/>
      <c r="J172" s="195"/>
      <c r="K172" s="195"/>
      <c r="L172" s="200"/>
      <c r="M172" s="201"/>
      <c r="N172" s="202"/>
      <c r="O172" s="202"/>
      <c r="P172" s="202"/>
      <c r="Q172" s="202"/>
      <c r="R172" s="202"/>
      <c r="S172" s="202"/>
      <c r="T172" s="203"/>
      <c r="AT172" s="204" t="s">
        <v>143</v>
      </c>
      <c r="AU172" s="204" t="s">
        <v>78</v>
      </c>
      <c r="AV172" s="13" t="s">
        <v>78</v>
      </c>
      <c r="AW172" s="13" t="s">
        <v>30</v>
      </c>
      <c r="AX172" s="13" t="s">
        <v>76</v>
      </c>
      <c r="AY172" s="204" t="s">
        <v>129</v>
      </c>
    </row>
    <row r="173" spans="1:65" s="2" customFormat="1" ht="21.75" customHeight="1">
      <c r="A173" s="36"/>
      <c r="B173" s="37"/>
      <c r="C173" s="175" t="s">
        <v>217</v>
      </c>
      <c r="D173" s="175" t="s">
        <v>132</v>
      </c>
      <c r="E173" s="176" t="s">
        <v>285</v>
      </c>
      <c r="F173" s="177" t="s">
        <v>286</v>
      </c>
      <c r="G173" s="178" t="s">
        <v>147</v>
      </c>
      <c r="H173" s="179">
        <v>0.94</v>
      </c>
      <c r="I173" s="180"/>
      <c r="J173" s="179">
        <f>ROUND(I173*H173,2)</f>
        <v>0</v>
      </c>
      <c r="K173" s="177" t="s">
        <v>136</v>
      </c>
      <c r="L173" s="41"/>
      <c r="M173" s="181" t="s">
        <v>18</v>
      </c>
      <c r="N173" s="182" t="s">
        <v>39</v>
      </c>
      <c r="O173" s="66"/>
      <c r="P173" s="183">
        <f>O173*H173</f>
        <v>0</v>
      </c>
      <c r="Q173" s="183">
        <v>0</v>
      </c>
      <c r="R173" s="183">
        <f>Q173*H173</f>
        <v>0</v>
      </c>
      <c r="S173" s="183">
        <v>0</v>
      </c>
      <c r="T173" s="184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85" t="s">
        <v>137</v>
      </c>
      <c r="AT173" s="185" t="s">
        <v>132</v>
      </c>
      <c r="AU173" s="185" t="s">
        <v>78</v>
      </c>
      <c r="AY173" s="19" t="s">
        <v>129</v>
      </c>
      <c r="BE173" s="186">
        <f>IF(N173="základní",J173,0)</f>
        <v>0</v>
      </c>
      <c r="BF173" s="186">
        <f>IF(N173="snížená",J173,0)</f>
        <v>0</v>
      </c>
      <c r="BG173" s="186">
        <f>IF(N173="zákl. přenesená",J173,0)</f>
        <v>0</v>
      </c>
      <c r="BH173" s="186">
        <f>IF(N173="sníž. přenesená",J173,0)</f>
        <v>0</v>
      </c>
      <c r="BI173" s="186">
        <f>IF(N173="nulová",J173,0)</f>
        <v>0</v>
      </c>
      <c r="BJ173" s="19" t="s">
        <v>76</v>
      </c>
      <c r="BK173" s="186">
        <f>ROUND(I173*H173,2)</f>
        <v>0</v>
      </c>
      <c r="BL173" s="19" t="s">
        <v>137</v>
      </c>
      <c r="BM173" s="185" t="s">
        <v>1335</v>
      </c>
    </row>
    <row r="174" spans="1:65" s="2" customFormat="1" ht="19.2">
      <c r="A174" s="36"/>
      <c r="B174" s="37"/>
      <c r="C174" s="38"/>
      <c r="D174" s="187" t="s">
        <v>139</v>
      </c>
      <c r="E174" s="38"/>
      <c r="F174" s="188" t="s">
        <v>288</v>
      </c>
      <c r="G174" s="38"/>
      <c r="H174" s="38"/>
      <c r="I174" s="189"/>
      <c r="J174" s="38"/>
      <c r="K174" s="38"/>
      <c r="L174" s="41"/>
      <c r="M174" s="190"/>
      <c r="N174" s="191"/>
      <c r="O174" s="66"/>
      <c r="P174" s="66"/>
      <c r="Q174" s="66"/>
      <c r="R174" s="66"/>
      <c r="S174" s="66"/>
      <c r="T174" s="67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9" t="s">
        <v>139</v>
      </c>
      <c r="AU174" s="19" t="s">
        <v>78</v>
      </c>
    </row>
    <row r="175" spans="1:65" s="2" customFormat="1" ht="10.199999999999999">
      <c r="A175" s="36"/>
      <c r="B175" s="37"/>
      <c r="C175" s="38"/>
      <c r="D175" s="192" t="s">
        <v>141</v>
      </c>
      <c r="E175" s="38"/>
      <c r="F175" s="193" t="s">
        <v>289</v>
      </c>
      <c r="G175" s="38"/>
      <c r="H175" s="38"/>
      <c r="I175" s="189"/>
      <c r="J175" s="38"/>
      <c r="K175" s="38"/>
      <c r="L175" s="41"/>
      <c r="M175" s="190"/>
      <c r="N175" s="191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141</v>
      </c>
      <c r="AU175" s="19" t="s">
        <v>78</v>
      </c>
    </row>
    <row r="176" spans="1:65" s="2" customFormat="1" ht="16.5" customHeight="1">
      <c r="A176" s="36"/>
      <c r="B176" s="37"/>
      <c r="C176" s="175" t="s">
        <v>224</v>
      </c>
      <c r="D176" s="175" t="s">
        <v>132</v>
      </c>
      <c r="E176" s="176" t="s">
        <v>290</v>
      </c>
      <c r="F176" s="177" t="s">
        <v>291</v>
      </c>
      <c r="G176" s="178" t="s">
        <v>154</v>
      </c>
      <c r="H176" s="179">
        <v>0.15</v>
      </c>
      <c r="I176" s="180"/>
      <c r="J176" s="179">
        <f>ROUND(I176*H176,2)</f>
        <v>0</v>
      </c>
      <c r="K176" s="177" t="s">
        <v>136</v>
      </c>
      <c r="L176" s="41"/>
      <c r="M176" s="181" t="s">
        <v>18</v>
      </c>
      <c r="N176" s="182" t="s">
        <v>39</v>
      </c>
      <c r="O176" s="66"/>
      <c r="P176" s="183">
        <f>O176*H176</f>
        <v>0</v>
      </c>
      <c r="Q176" s="183">
        <v>1.06277</v>
      </c>
      <c r="R176" s="183">
        <f>Q176*H176</f>
        <v>0.15941549999999999</v>
      </c>
      <c r="S176" s="183">
        <v>0</v>
      </c>
      <c r="T176" s="184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5" t="s">
        <v>137</v>
      </c>
      <c r="AT176" s="185" t="s">
        <v>132</v>
      </c>
      <c r="AU176" s="185" t="s">
        <v>78</v>
      </c>
      <c r="AY176" s="19" t="s">
        <v>129</v>
      </c>
      <c r="BE176" s="186">
        <f>IF(N176="základní",J176,0)</f>
        <v>0</v>
      </c>
      <c r="BF176" s="186">
        <f>IF(N176="snížená",J176,0)</f>
        <v>0</v>
      </c>
      <c r="BG176" s="186">
        <f>IF(N176="zákl. přenesená",J176,0)</f>
        <v>0</v>
      </c>
      <c r="BH176" s="186">
        <f>IF(N176="sníž. přenesená",J176,0)</f>
        <v>0</v>
      </c>
      <c r="BI176" s="186">
        <f>IF(N176="nulová",J176,0)</f>
        <v>0</v>
      </c>
      <c r="BJ176" s="19" t="s">
        <v>76</v>
      </c>
      <c r="BK176" s="186">
        <f>ROUND(I176*H176,2)</f>
        <v>0</v>
      </c>
      <c r="BL176" s="19" t="s">
        <v>137</v>
      </c>
      <c r="BM176" s="185" t="s">
        <v>1336</v>
      </c>
    </row>
    <row r="177" spans="1:65" s="2" customFormat="1" ht="10.199999999999999">
      <c r="A177" s="36"/>
      <c r="B177" s="37"/>
      <c r="C177" s="38"/>
      <c r="D177" s="187" t="s">
        <v>139</v>
      </c>
      <c r="E177" s="38"/>
      <c r="F177" s="188" t="s">
        <v>293</v>
      </c>
      <c r="G177" s="38"/>
      <c r="H177" s="38"/>
      <c r="I177" s="189"/>
      <c r="J177" s="38"/>
      <c r="K177" s="38"/>
      <c r="L177" s="41"/>
      <c r="M177" s="190"/>
      <c r="N177" s="191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139</v>
      </c>
      <c r="AU177" s="19" t="s">
        <v>78</v>
      </c>
    </row>
    <row r="178" spans="1:65" s="2" customFormat="1" ht="10.199999999999999">
      <c r="A178" s="36"/>
      <c r="B178" s="37"/>
      <c r="C178" s="38"/>
      <c r="D178" s="192" t="s">
        <v>141</v>
      </c>
      <c r="E178" s="38"/>
      <c r="F178" s="193" t="s">
        <v>294</v>
      </c>
      <c r="G178" s="38"/>
      <c r="H178" s="38"/>
      <c r="I178" s="189"/>
      <c r="J178" s="38"/>
      <c r="K178" s="38"/>
      <c r="L178" s="41"/>
      <c r="M178" s="190"/>
      <c r="N178" s="191"/>
      <c r="O178" s="66"/>
      <c r="P178" s="66"/>
      <c r="Q178" s="66"/>
      <c r="R178" s="66"/>
      <c r="S178" s="66"/>
      <c r="T178" s="67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9" t="s">
        <v>141</v>
      </c>
      <c r="AU178" s="19" t="s">
        <v>78</v>
      </c>
    </row>
    <row r="179" spans="1:65" s="13" customFormat="1" ht="10.199999999999999">
      <c r="B179" s="194"/>
      <c r="C179" s="195"/>
      <c r="D179" s="187" t="s">
        <v>143</v>
      </c>
      <c r="E179" s="196" t="s">
        <v>18</v>
      </c>
      <c r="F179" s="197" t="s">
        <v>1337</v>
      </c>
      <c r="G179" s="195"/>
      <c r="H179" s="198">
        <v>0.15</v>
      </c>
      <c r="I179" s="199"/>
      <c r="J179" s="195"/>
      <c r="K179" s="195"/>
      <c r="L179" s="200"/>
      <c r="M179" s="201"/>
      <c r="N179" s="202"/>
      <c r="O179" s="202"/>
      <c r="P179" s="202"/>
      <c r="Q179" s="202"/>
      <c r="R179" s="202"/>
      <c r="S179" s="202"/>
      <c r="T179" s="203"/>
      <c r="AT179" s="204" t="s">
        <v>143</v>
      </c>
      <c r="AU179" s="204" t="s">
        <v>78</v>
      </c>
      <c r="AV179" s="13" t="s">
        <v>78</v>
      </c>
      <c r="AW179" s="13" t="s">
        <v>30</v>
      </c>
      <c r="AX179" s="13" t="s">
        <v>76</v>
      </c>
      <c r="AY179" s="204" t="s">
        <v>129</v>
      </c>
    </row>
    <row r="180" spans="1:65" s="2" customFormat="1" ht="16.5" customHeight="1">
      <c r="A180" s="36"/>
      <c r="B180" s="37"/>
      <c r="C180" s="175" t="s">
        <v>231</v>
      </c>
      <c r="D180" s="175" t="s">
        <v>132</v>
      </c>
      <c r="E180" s="176" t="s">
        <v>297</v>
      </c>
      <c r="F180" s="177" t="s">
        <v>298</v>
      </c>
      <c r="G180" s="178" t="s">
        <v>135</v>
      </c>
      <c r="H180" s="179">
        <v>7</v>
      </c>
      <c r="I180" s="180"/>
      <c r="J180" s="179">
        <f>ROUND(I180*H180,2)</f>
        <v>0</v>
      </c>
      <c r="K180" s="177" t="s">
        <v>136</v>
      </c>
      <c r="L180" s="41"/>
      <c r="M180" s="181" t="s">
        <v>18</v>
      </c>
      <c r="N180" s="182" t="s">
        <v>39</v>
      </c>
      <c r="O180" s="66"/>
      <c r="P180" s="183">
        <f>O180*H180</f>
        <v>0</v>
      </c>
      <c r="Q180" s="183">
        <v>4.8000000000000001E-4</v>
      </c>
      <c r="R180" s="183">
        <f>Q180*H180</f>
        <v>3.3600000000000001E-3</v>
      </c>
      <c r="S180" s="183">
        <v>0</v>
      </c>
      <c r="T180" s="184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5" t="s">
        <v>137</v>
      </c>
      <c r="AT180" s="185" t="s">
        <v>132</v>
      </c>
      <c r="AU180" s="185" t="s">
        <v>78</v>
      </c>
      <c r="AY180" s="19" t="s">
        <v>129</v>
      </c>
      <c r="BE180" s="186">
        <f>IF(N180="základní",J180,0)</f>
        <v>0</v>
      </c>
      <c r="BF180" s="186">
        <f>IF(N180="snížená",J180,0)</f>
        <v>0</v>
      </c>
      <c r="BG180" s="186">
        <f>IF(N180="zákl. přenesená",J180,0)</f>
        <v>0</v>
      </c>
      <c r="BH180" s="186">
        <f>IF(N180="sníž. přenesená",J180,0)</f>
        <v>0</v>
      </c>
      <c r="BI180" s="186">
        <f>IF(N180="nulová",J180,0)</f>
        <v>0</v>
      </c>
      <c r="BJ180" s="19" t="s">
        <v>76</v>
      </c>
      <c r="BK180" s="186">
        <f>ROUND(I180*H180,2)</f>
        <v>0</v>
      </c>
      <c r="BL180" s="19" t="s">
        <v>137</v>
      </c>
      <c r="BM180" s="185" t="s">
        <v>1338</v>
      </c>
    </row>
    <row r="181" spans="1:65" s="2" customFormat="1" ht="19.2">
      <c r="A181" s="36"/>
      <c r="B181" s="37"/>
      <c r="C181" s="38"/>
      <c r="D181" s="187" t="s">
        <v>139</v>
      </c>
      <c r="E181" s="38"/>
      <c r="F181" s="188" t="s">
        <v>300</v>
      </c>
      <c r="G181" s="38"/>
      <c r="H181" s="38"/>
      <c r="I181" s="189"/>
      <c r="J181" s="38"/>
      <c r="K181" s="38"/>
      <c r="L181" s="41"/>
      <c r="M181" s="190"/>
      <c r="N181" s="191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139</v>
      </c>
      <c r="AU181" s="19" t="s">
        <v>78</v>
      </c>
    </row>
    <row r="182" spans="1:65" s="2" customFormat="1" ht="10.199999999999999">
      <c r="A182" s="36"/>
      <c r="B182" s="37"/>
      <c r="C182" s="38"/>
      <c r="D182" s="192" t="s">
        <v>141</v>
      </c>
      <c r="E182" s="38"/>
      <c r="F182" s="193" t="s">
        <v>301</v>
      </c>
      <c r="G182" s="38"/>
      <c r="H182" s="38"/>
      <c r="I182" s="189"/>
      <c r="J182" s="38"/>
      <c r="K182" s="38"/>
      <c r="L182" s="41"/>
      <c r="M182" s="190"/>
      <c r="N182" s="191"/>
      <c r="O182" s="66"/>
      <c r="P182" s="66"/>
      <c r="Q182" s="66"/>
      <c r="R182" s="66"/>
      <c r="S182" s="66"/>
      <c r="T182" s="67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9" t="s">
        <v>141</v>
      </c>
      <c r="AU182" s="19" t="s">
        <v>78</v>
      </c>
    </row>
    <row r="183" spans="1:65" s="13" customFormat="1" ht="10.199999999999999">
      <c r="B183" s="194"/>
      <c r="C183" s="195"/>
      <c r="D183" s="187" t="s">
        <v>143</v>
      </c>
      <c r="E183" s="196" t="s">
        <v>18</v>
      </c>
      <c r="F183" s="197" t="s">
        <v>1339</v>
      </c>
      <c r="G183" s="195"/>
      <c r="H183" s="198">
        <v>7</v>
      </c>
      <c r="I183" s="199"/>
      <c r="J183" s="195"/>
      <c r="K183" s="195"/>
      <c r="L183" s="200"/>
      <c r="M183" s="201"/>
      <c r="N183" s="202"/>
      <c r="O183" s="202"/>
      <c r="P183" s="202"/>
      <c r="Q183" s="202"/>
      <c r="R183" s="202"/>
      <c r="S183" s="202"/>
      <c r="T183" s="203"/>
      <c r="AT183" s="204" t="s">
        <v>143</v>
      </c>
      <c r="AU183" s="204" t="s">
        <v>78</v>
      </c>
      <c r="AV183" s="13" t="s">
        <v>78</v>
      </c>
      <c r="AW183" s="13" t="s">
        <v>30</v>
      </c>
      <c r="AX183" s="13" t="s">
        <v>76</v>
      </c>
      <c r="AY183" s="204" t="s">
        <v>129</v>
      </c>
    </row>
    <row r="184" spans="1:65" s="2" customFormat="1" ht="16.5" customHeight="1">
      <c r="A184" s="36"/>
      <c r="B184" s="37"/>
      <c r="C184" s="226" t="s">
        <v>8</v>
      </c>
      <c r="D184" s="226" t="s">
        <v>304</v>
      </c>
      <c r="E184" s="227" t="s">
        <v>305</v>
      </c>
      <c r="F184" s="228" t="s">
        <v>306</v>
      </c>
      <c r="G184" s="229" t="s">
        <v>135</v>
      </c>
      <c r="H184" s="230">
        <v>4</v>
      </c>
      <c r="I184" s="231"/>
      <c r="J184" s="230">
        <f>ROUND(I184*H184,2)</f>
        <v>0</v>
      </c>
      <c r="K184" s="228" t="s">
        <v>136</v>
      </c>
      <c r="L184" s="232"/>
      <c r="M184" s="233" t="s">
        <v>18</v>
      </c>
      <c r="N184" s="234" t="s">
        <v>39</v>
      </c>
      <c r="O184" s="66"/>
      <c r="P184" s="183">
        <f>O184*H184</f>
        <v>0</v>
      </c>
      <c r="Q184" s="183">
        <v>1.225E-2</v>
      </c>
      <c r="R184" s="183">
        <f>Q184*H184</f>
        <v>4.9000000000000002E-2</v>
      </c>
      <c r="S184" s="183">
        <v>0</v>
      </c>
      <c r="T184" s="184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85" t="s">
        <v>187</v>
      </c>
      <c r="AT184" s="185" t="s">
        <v>304</v>
      </c>
      <c r="AU184" s="185" t="s">
        <v>78</v>
      </c>
      <c r="AY184" s="19" t="s">
        <v>129</v>
      </c>
      <c r="BE184" s="186">
        <f>IF(N184="základní",J184,0)</f>
        <v>0</v>
      </c>
      <c r="BF184" s="186">
        <f>IF(N184="snížená",J184,0)</f>
        <v>0</v>
      </c>
      <c r="BG184" s="186">
        <f>IF(N184="zákl. přenesená",J184,0)</f>
        <v>0</v>
      </c>
      <c r="BH184" s="186">
        <f>IF(N184="sníž. přenesená",J184,0)</f>
        <v>0</v>
      </c>
      <c r="BI184" s="186">
        <f>IF(N184="nulová",J184,0)</f>
        <v>0</v>
      </c>
      <c r="BJ184" s="19" t="s">
        <v>76</v>
      </c>
      <c r="BK184" s="186">
        <f>ROUND(I184*H184,2)</f>
        <v>0</v>
      </c>
      <c r="BL184" s="19" t="s">
        <v>137</v>
      </c>
      <c r="BM184" s="185" t="s">
        <v>1340</v>
      </c>
    </row>
    <row r="185" spans="1:65" s="2" customFormat="1" ht="10.199999999999999">
      <c r="A185" s="36"/>
      <c r="B185" s="37"/>
      <c r="C185" s="38"/>
      <c r="D185" s="187" t="s">
        <v>139</v>
      </c>
      <c r="E185" s="38"/>
      <c r="F185" s="188" t="s">
        <v>306</v>
      </c>
      <c r="G185" s="38"/>
      <c r="H185" s="38"/>
      <c r="I185" s="189"/>
      <c r="J185" s="38"/>
      <c r="K185" s="38"/>
      <c r="L185" s="41"/>
      <c r="M185" s="190"/>
      <c r="N185" s="191"/>
      <c r="O185" s="66"/>
      <c r="P185" s="66"/>
      <c r="Q185" s="66"/>
      <c r="R185" s="66"/>
      <c r="S185" s="66"/>
      <c r="T185" s="67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9" t="s">
        <v>139</v>
      </c>
      <c r="AU185" s="19" t="s">
        <v>78</v>
      </c>
    </row>
    <row r="186" spans="1:65" s="2" customFormat="1" ht="16.5" customHeight="1">
      <c r="A186" s="36"/>
      <c r="B186" s="37"/>
      <c r="C186" s="226" t="s">
        <v>253</v>
      </c>
      <c r="D186" s="226" t="s">
        <v>304</v>
      </c>
      <c r="E186" s="227" t="s">
        <v>309</v>
      </c>
      <c r="F186" s="228" t="s">
        <v>310</v>
      </c>
      <c r="G186" s="229" t="s">
        <v>135</v>
      </c>
      <c r="H186" s="230">
        <v>3</v>
      </c>
      <c r="I186" s="231"/>
      <c r="J186" s="230">
        <f>ROUND(I186*H186,2)</f>
        <v>0</v>
      </c>
      <c r="K186" s="228" t="s">
        <v>136</v>
      </c>
      <c r="L186" s="232"/>
      <c r="M186" s="233" t="s">
        <v>18</v>
      </c>
      <c r="N186" s="234" t="s">
        <v>39</v>
      </c>
      <c r="O186" s="66"/>
      <c r="P186" s="183">
        <f>O186*H186</f>
        <v>0</v>
      </c>
      <c r="Q186" s="183">
        <v>1.2489999999999999E-2</v>
      </c>
      <c r="R186" s="183">
        <f>Q186*H186</f>
        <v>3.7469999999999996E-2</v>
      </c>
      <c r="S186" s="183">
        <v>0</v>
      </c>
      <c r="T186" s="184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85" t="s">
        <v>187</v>
      </c>
      <c r="AT186" s="185" t="s">
        <v>304</v>
      </c>
      <c r="AU186" s="185" t="s">
        <v>78</v>
      </c>
      <c r="AY186" s="19" t="s">
        <v>129</v>
      </c>
      <c r="BE186" s="186">
        <f>IF(N186="základní",J186,0)</f>
        <v>0</v>
      </c>
      <c r="BF186" s="186">
        <f>IF(N186="snížená",J186,0)</f>
        <v>0</v>
      </c>
      <c r="BG186" s="186">
        <f>IF(N186="zákl. přenesená",J186,0)</f>
        <v>0</v>
      </c>
      <c r="BH186" s="186">
        <f>IF(N186="sníž. přenesená",J186,0)</f>
        <v>0</v>
      </c>
      <c r="BI186" s="186">
        <f>IF(N186="nulová",J186,0)</f>
        <v>0</v>
      </c>
      <c r="BJ186" s="19" t="s">
        <v>76</v>
      </c>
      <c r="BK186" s="186">
        <f>ROUND(I186*H186,2)</f>
        <v>0</v>
      </c>
      <c r="BL186" s="19" t="s">
        <v>137</v>
      </c>
      <c r="BM186" s="185" t="s">
        <v>1341</v>
      </c>
    </row>
    <row r="187" spans="1:65" s="2" customFormat="1" ht="10.199999999999999">
      <c r="A187" s="36"/>
      <c r="B187" s="37"/>
      <c r="C187" s="38"/>
      <c r="D187" s="187" t="s">
        <v>139</v>
      </c>
      <c r="E187" s="38"/>
      <c r="F187" s="188" t="s">
        <v>310</v>
      </c>
      <c r="G187" s="38"/>
      <c r="H187" s="38"/>
      <c r="I187" s="189"/>
      <c r="J187" s="38"/>
      <c r="K187" s="38"/>
      <c r="L187" s="41"/>
      <c r="M187" s="190"/>
      <c r="N187" s="191"/>
      <c r="O187" s="66"/>
      <c r="P187" s="66"/>
      <c r="Q187" s="66"/>
      <c r="R187" s="66"/>
      <c r="S187" s="66"/>
      <c r="T187" s="67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9" t="s">
        <v>139</v>
      </c>
      <c r="AU187" s="19" t="s">
        <v>78</v>
      </c>
    </row>
    <row r="188" spans="1:65" s="12" customFormat="1" ht="22.8" customHeight="1">
      <c r="B188" s="159"/>
      <c r="C188" s="160"/>
      <c r="D188" s="161" t="s">
        <v>67</v>
      </c>
      <c r="E188" s="173" t="s">
        <v>194</v>
      </c>
      <c r="F188" s="173" t="s">
        <v>312</v>
      </c>
      <c r="G188" s="160"/>
      <c r="H188" s="160"/>
      <c r="I188" s="163"/>
      <c r="J188" s="174">
        <f>BK188</f>
        <v>0</v>
      </c>
      <c r="K188" s="160"/>
      <c r="L188" s="165"/>
      <c r="M188" s="166"/>
      <c r="N188" s="167"/>
      <c r="O188" s="167"/>
      <c r="P188" s="168">
        <f>SUM(P189:P251)</f>
        <v>0</v>
      </c>
      <c r="Q188" s="167"/>
      <c r="R188" s="168">
        <f>SUM(R189:R251)</f>
        <v>2.7539999999999999E-3</v>
      </c>
      <c r="S188" s="167"/>
      <c r="T188" s="169">
        <f>SUM(T189:T251)</f>
        <v>13.6753</v>
      </c>
      <c r="AR188" s="170" t="s">
        <v>76</v>
      </c>
      <c r="AT188" s="171" t="s">
        <v>67</v>
      </c>
      <c r="AU188" s="171" t="s">
        <v>76</v>
      </c>
      <c r="AY188" s="170" t="s">
        <v>129</v>
      </c>
      <c r="BK188" s="172">
        <f>SUM(BK189:BK251)</f>
        <v>0</v>
      </c>
    </row>
    <row r="189" spans="1:65" s="2" customFormat="1" ht="21.75" customHeight="1">
      <c r="A189" s="36"/>
      <c r="B189" s="37"/>
      <c r="C189" s="175" t="s">
        <v>264</v>
      </c>
      <c r="D189" s="175" t="s">
        <v>132</v>
      </c>
      <c r="E189" s="176" t="s">
        <v>314</v>
      </c>
      <c r="F189" s="177" t="s">
        <v>315</v>
      </c>
      <c r="G189" s="178" t="s">
        <v>161</v>
      </c>
      <c r="H189" s="179">
        <v>16.2</v>
      </c>
      <c r="I189" s="180"/>
      <c r="J189" s="179">
        <f>ROUND(I189*H189,2)</f>
        <v>0</v>
      </c>
      <c r="K189" s="177" t="s">
        <v>136</v>
      </c>
      <c r="L189" s="41"/>
      <c r="M189" s="181" t="s">
        <v>18</v>
      </c>
      <c r="N189" s="182" t="s">
        <v>39</v>
      </c>
      <c r="O189" s="66"/>
      <c r="P189" s="183">
        <f>O189*H189</f>
        <v>0</v>
      </c>
      <c r="Q189" s="183">
        <v>1.2999999999999999E-4</v>
      </c>
      <c r="R189" s="183">
        <f>Q189*H189</f>
        <v>2.1059999999999998E-3</v>
      </c>
      <c r="S189" s="183">
        <v>0</v>
      </c>
      <c r="T189" s="184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5" t="s">
        <v>137</v>
      </c>
      <c r="AT189" s="185" t="s">
        <v>132</v>
      </c>
      <c r="AU189" s="185" t="s">
        <v>78</v>
      </c>
      <c r="AY189" s="19" t="s">
        <v>129</v>
      </c>
      <c r="BE189" s="186">
        <f>IF(N189="základní",J189,0)</f>
        <v>0</v>
      </c>
      <c r="BF189" s="186">
        <f>IF(N189="snížená",J189,0)</f>
        <v>0</v>
      </c>
      <c r="BG189" s="186">
        <f>IF(N189="zákl. přenesená",J189,0)</f>
        <v>0</v>
      </c>
      <c r="BH189" s="186">
        <f>IF(N189="sníž. přenesená",J189,0)</f>
        <v>0</v>
      </c>
      <c r="BI189" s="186">
        <f>IF(N189="nulová",J189,0)</f>
        <v>0</v>
      </c>
      <c r="BJ189" s="19" t="s">
        <v>76</v>
      </c>
      <c r="BK189" s="186">
        <f>ROUND(I189*H189,2)</f>
        <v>0</v>
      </c>
      <c r="BL189" s="19" t="s">
        <v>137</v>
      </c>
      <c r="BM189" s="185" t="s">
        <v>1342</v>
      </c>
    </row>
    <row r="190" spans="1:65" s="2" customFormat="1" ht="10.199999999999999">
      <c r="A190" s="36"/>
      <c r="B190" s="37"/>
      <c r="C190" s="38"/>
      <c r="D190" s="187" t="s">
        <v>139</v>
      </c>
      <c r="E190" s="38"/>
      <c r="F190" s="188" t="s">
        <v>317</v>
      </c>
      <c r="G190" s="38"/>
      <c r="H190" s="38"/>
      <c r="I190" s="189"/>
      <c r="J190" s="38"/>
      <c r="K190" s="38"/>
      <c r="L190" s="41"/>
      <c r="M190" s="190"/>
      <c r="N190" s="191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139</v>
      </c>
      <c r="AU190" s="19" t="s">
        <v>78</v>
      </c>
    </row>
    <row r="191" spans="1:65" s="2" customFormat="1" ht="10.199999999999999">
      <c r="A191" s="36"/>
      <c r="B191" s="37"/>
      <c r="C191" s="38"/>
      <c r="D191" s="192" t="s">
        <v>141</v>
      </c>
      <c r="E191" s="38"/>
      <c r="F191" s="193" t="s">
        <v>318</v>
      </c>
      <c r="G191" s="38"/>
      <c r="H191" s="38"/>
      <c r="I191" s="189"/>
      <c r="J191" s="38"/>
      <c r="K191" s="38"/>
      <c r="L191" s="41"/>
      <c r="M191" s="190"/>
      <c r="N191" s="191"/>
      <c r="O191" s="66"/>
      <c r="P191" s="66"/>
      <c r="Q191" s="66"/>
      <c r="R191" s="66"/>
      <c r="S191" s="66"/>
      <c r="T191" s="67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9" t="s">
        <v>141</v>
      </c>
      <c r="AU191" s="19" t="s">
        <v>78</v>
      </c>
    </row>
    <row r="192" spans="1:65" s="13" customFormat="1" ht="10.199999999999999">
      <c r="B192" s="194"/>
      <c r="C192" s="195"/>
      <c r="D192" s="187" t="s">
        <v>143</v>
      </c>
      <c r="E192" s="196" t="s">
        <v>18</v>
      </c>
      <c r="F192" s="197" t="s">
        <v>1343</v>
      </c>
      <c r="G192" s="195"/>
      <c r="H192" s="198">
        <v>16.2</v>
      </c>
      <c r="I192" s="199"/>
      <c r="J192" s="195"/>
      <c r="K192" s="195"/>
      <c r="L192" s="200"/>
      <c r="M192" s="201"/>
      <c r="N192" s="202"/>
      <c r="O192" s="202"/>
      <c r="P192" s="202"/>
      <c r="Q192" s="202"/>
      <c r="R192" s="202"/>
      <c r="S192" s="202"/>
      <c r="T192" s="203"/>
      <c r="AT192" s="204" t="s">
        <v>143</v>
      </c>
      <c r="AU192" s="204" t="s">
        <v>78</v>
      </c>
      <c r="AV192" s="13" t="s">
        <v>78</v>
      </c>
      <c r="AW192" s="13" t="s">
        <v>30</v>
      </c>
      <c r="AX192" s="13" t="s">
        <v>76</v>
      </c>
      <c r="AY192" s="204" t="s">
        <v>129</v>
      </c>
    </row>
    <row r="193" spans="1:65" s="2" customFormat="1" ht="16.5" customHeight="1">
      <c r="A193" s="36"/>
      <c r="B193" s="37"/>
      <c r="C193" s="175" t="s">
        <v>271</v>
      </c>
      <c r="D193" s="175" t="s">
        <v>132</v>
      </c>
      <c r="E193" s="176" t="s">
        <v>321</v>
      </c>
      <c r="F193" s="177" t="s">
        <v>322</v>
      </c>
      <c r="G193" s="178" t="s">
        <v>161</v>
      </c>
      <c r="H193" s="179">
        <v>16.2</v>
      </c>
      <c r="I193" s="180"/>
      <c r="J193" s="179">
        <f>ROUND(I193*H193,2)</f>
        <v>0</v>
      </c>
      <c r="K193" s="177" t="s">
        <v>136</v>
      </c>
      <c r="L193" s="41"/>
      <c r="M193" s="181" t="s">
        <v>18</v>
      </c>
      <c r="N193" s="182" t="s">
        <v>39</v>
      </c>
      <c r="O193" s="66"/>
      <c r="P193" s="183">
        <f>O193*H193</f>
        <v>0</v>
      </c>
      <c r="Q193" s="183">
        <v>4.0000000000000003E-5</v>
      </c>
      <c r="R193" s="183">
        <f>Q193*H193</f>
        <v>6.4800000000000003E-4</v>
      </c>
      <c r="S193" s="183">
        <v>0</v>
      </c>
      <c r="T193" s="184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85" t="s">
        <v>137</v>
      </c>
      <c r="AT193" s="185" t="s">
        <v>132</v>
      </c>
      <c r="AU193" s="185" t="s">
        <v>78</v>
      </c>
      <c r="AY193" s="19" t="s">
        <v>129</v>
      </c>
      <c r="BE193" s="186">
        <f>IF(N193="základní",J193,0)</f>
        <v>0</v>
      </c>
      <c r="BF193" s="186">
        <f>IF(N193="snížená",J193,0)</f>
        <v>0</v>
      </c>
      <c r="BG193" s="186">
        <f>IF(N193="zákl. přenesená",J193,0)</f>
        <v>0</v>
      </c>
      <c r="BH193" s="186">
        <f>IF(N193="sníž. přenesená",J193,0)</f>
        <v>0</v>
      </c>
      <c r="BI193" s="186">
        <f>IF(N193="nulová",J193,0)</f>
        <v>0</v>
      </c>
      <c r="BJ193" s="19" t="s">
        <v>76</v>
      </c>
      <c r="BK193" s="186">
        <f>ROUND(I193*H193,2)</f>
        <v>0</v>
      </c>
      <c r="BL193" s="19" t="s">
        <v>137</v>
      </c>
      <c r="BM193" s="185" t="s">
        <v>1344</v>
      </c>
    </row>
    <row r="194" spans="1:65" s="2" customFormat="1" ht="10.199999999999999">
      <c r="A194" s="36"/>
      <c r="B194" s="37"/>
      <c r="C194" s="38"/>
      <c r="D194" s="187" t="s">
        <v>139</v>
      </c>
      <c r="E194" s="38"/>
      <c r="F194" s="188" t="s">
        <v>324</v>
      </c>
      <c r="G194" s="38"/>
      <c r="H194" s="38"/>
      <c r="I194" s="189"/>
      <c r="J194" s="38"/>
      <c r="K194" s="38"/>
      <c r="L194" s="41"/>
      <c r="M194" s="190"/>
      <c r="N194" s="191"/>
      <c r="O194" s="66"/>
      <c r="P194" s="66"/>
      <c r="Q194" s="66"/>
      <c r="R194" s="66"/>
      <c r="S194" s="66"/>
      <c r="T194" s="67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9" t="s">
        <v>139</v>
      </c>
      <c r="AU194" s="19" t="s">
        <v>78</v>
      </c>
    </row>
    <row r="195" spans="1:65" s="2" customFormat="1" ht="10.199999999999999">
      <c r="A195" s="36"/>
      <c r="B195" s="37"/>
      <c r="C195" s="38"/>
      <c r="D195" s="192" t="s">
        <v>141</v>
      </c>
      <c r="E195" s="38"/>
      <c r="F195" s="193" t="s">
        <v>325</v>
      </c>
      <c r="G195" s="38"/>
      <c r="H195" s="38"/>
      <c r="I195" s="189"/>
      <c r="J195" s="38"/>
      <c r="K195" s="38"/>
      <c r="L195" s="41"/>
      <c r="M195" s="190"/>
      <c r="N195" s="191"/>
      <c r="O195" s="66"/>
      <c r="P195" s="66"/>
      <c r="Q195" s="66"/>
      <c r="R195" s="66"/>
      <c r="S195" s="66"/>
      <c r="T195" s="67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T195" s="19" t="s">
        <v>141</v>
      </c>
      <c r="AU195" s="19" t="s">
        <v>78</v>
      </c>
    </row>
    <row r="196" spans="1:65" s="13" customFormat="1" ht="10.199999999999999">
      <c r="B196" s="194"/>
      <c r="C196" s="195"/>
      <c r="D196" s="187" t="s">
        <v>143</v>
      </c>
      <c r="E196" s="196" t="s">
        <v>18</v>
      </c>
      <c r="F196" s="197" t="s">
        <v>1343</v>
      </c>
      <c r="G196" s="195"/>
      <c r="H196" s="198">
        <v>16.2</v>
      </c>
      <c r="I196" s="199"/>
      <c r="J196" s="195"/>
      <c r="K196" s="195"/>
      <c r="L196" s="200"/>
      <c r="M196" s="201"/>
      <c r="N196" s="202"/>
      <c r="O196" s="202"/>
      <c r="P196" s="202"/>
      <c r="Q196" s="202"/>
      <c r="R196" s="202"/>
      <c r="S196" s="202"/>
      <c r="T196" s="203"/>
      <c r="AT196" s="204" t="s">
        <v>143</v>
      </c>
      <c r="AU196" s="204" t="s">
        <v>78</v>
      </c>
      <c r="AV196" s="13" t="s">
        <v>78</v>
      </c>
      <c r="AW196" s="13" t="s">
        <v>30</v>
      </c>
      <c r="AX196" s="13" t="s">
        <v>76</v>
      </c>
      <c r="AY196" s="204" t="s">
        <v>129</v>
      </c>
    </row>
    <row r="197" spans="1:65" s="2" customFormat="1" ht="21.75" customHeight="1">
      <c r="A197" s="36"/>
      <c r="B197" s="37"/>
      <c r="C197" s="175" t="s">
        <v>277</v>
      </c>
      <c r="D197" s="175" t="s">
        <v>132</v>
      </c>
      <c r="E197" s="176" t="s">
        <v>348</v>
      </c>
      <c r="F197" s="177" t="s">
        <v>349</v>
      </c>
      <c r="G197" s="178" t="s">
        <v>147</v>
      </c>
      <c r="H197" s="179">
        <v>0.43</v>
      </c>
      <c r="I197" s="180"/>
      <c r="J197" s="179">
        <f>ROUND(I197*H197,2)</f>
        <v>0</v>
      </c>
      <c r="K197" s="177" t="s">
        <v>136</v>
      </c>
      <c r="L197" s="41"/>
      <c r="M197" s="181" t="s">
        <v>18</v>
      </c>
      <c r="N197" s="182" t="s">
        <v>39</v>
      </c>
      <c r="O197" s="66"/>
      <c r="P197" s="183">
        <f>O197*H197</f>
        <v>0</v>
      </c>
      <c r="Q197" s="183">
        <v>0</v>
      </c>
      <c r="R197" s="183">
        <f>Q197*H197</f>
        <v>0</v>
      </c>
      <c r="S197" s="183">
        <v>2.2000000000000002</v>
      </c>
      <c r="T197" s="184">
        <f>S197*H197</f>
        <v>0.94600000000000006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85" t="s">
        <v>137</v>
      </c>
      <c r="AT197" s="185" t="s">
        <v>132</v>
      </c>
      <c r="AU197" s="185" t="s">
        <v>78</v>
      </c>
      <c r="AY197" s="19" t="s">
        <v>129</v>
      </c>
      <c r="BE197" s="186">
        <f>IF(N197="základní",J197,0)</f>
        <v>0</v>
      </c>
      <c r="BF197" s="186">
        <f>IF(N197="snížená",J197,0)</f>
        <v>0</v>
      </c>
      <c r="BG197" s="186">
        <f>IF(N197="zákl. přenesená",J197,0)</f>
        <v>0</v>
      </c>
      <c r="BH197" s="186">
        <f>IF(N197="sníž. přenesená",J197,0)</f>
        <v>0</v>
      </c>
      <c r="BI197" s="186">
        <f>IF(N197="nulová",J197,0)</f>
        <v>0</v>
      </c>
      <c r="BJ197" s="19" t="s">
        <v>76</v>
      </c>
      <c r="BK197" s="186">
        <f>ROUND(I197*H197,2)</f>
        <v>0</v>
      </c>
      <c r="BL197" s="19" t="s">
        <v>137</v>
      </c>
      <c r="BM197" s="185" t="s">
        <v>1345</v>
      </c>
    </row>
    <row r="198" spans="1:65" s="2" customFormat="1" ht="10.199999999999999">
      <c r="A198" s="36"/>
      <c r="B198" s="37"/>
      <c r="C198" s="38"/>
      <c r="D198" s="187" t="s">
        <v>139</v>
      </c>
      <c r="E198" s="38"/>
      <c r="F198" s="188" t="s">
        <v>351</v>
      </c>
      <c r="G198" s="38"/>
      <c r="H198" s="38"/>
      <c r="I198" s="189"/>
      <c r="J198" s="38"/>
      <c r="K198" s="38"/>
      <c r="L198" s="41"/>
      <c r="M198" s="190"/>
      <c r="N198" s="191"/>
      <c r="O198" s="66"/>
      <c r="P198" s="66"/>
      <c r="Q198" s="66"/>
      <c r="R198" s="66"/>
      <c r="S198" s="66"/>
      <c r="T198" s="67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9" t="s">
        <v>139</v>
      </c>
      <c r="AU198" s="19" t="s">
        <v>78</v>
      </c>
    </row>
    <row r="199" spans="1:65" s="2" customFormat="1" ht="10.199999999999999">
      <c r="A199" s="36"/>
      <c r="B199" s="37"/>
      <c r="C199" s="38"/>
      <c r="D199" s="192" t="s">
        <v>141</v>
      </c>
      <c r="E199" s="38"/>
      <c r="F199" s="193" t="s">
        <v>352</v>
      </c>
      <c r="G199" s="38"/>
      <c r="H199" s="38"/>
      <c r="I199" s="189"/>
      <c r="J199" s="38"/>
      <c r="K199" s="38"/>
      <c r="L199" s="41"/>
      <c r="M199" s="190"/>
      <c r="N199" s="191"/>
      <c r="O199" s="66"/>
      <c r="P199" s="66"/>
      <c r="Q199" s="66"/>
      <c r="R199" s="66"/>
      <c r="S199" s="66"/>
      <c r="T199" s="67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9" t="s">
        <v>141</v>
      </c>
      <c r="AU199" s="19" t="s">
        <v>78</v>
      </c>
    </row>
    <row r="200" spans="1:65" s="13" customFormat="1" ht="10.199999999999999">
      <c r="B200" s="194"/>
      <c r="C200" s="195"/>
      <c r="D200" s="187" t="s">
        <v>143</v>
      </c>
      <c r="E200" s="196" t="s">
        <v>18</v>
      </c>
      <c r="F200" s="197" t="s">
        <v>1346</v>
      </c>
      <c r="G200" s="195"/>
      <c r="H200" s="198">
        <v>0.43</v>
      </c>
      <c r="I200" s="199"/>
      <c r="J200" s="195"/>
      <c r="K200" s="195"/>
      <c r="L200" s="200"/>
      <c r="M200" s="201"/>
      <c r="N200" s="202"/>
      <c r="O200" s="202"/>
      <c r="P200" s="202"/>
      <c r="Q200" s="202"/>
      <c r="R200" s="202"/>
      <c r="S200" s="202"/>
      <c r="T200" s="203"/>
      <c r="AT200" s="204" t="s">
        <v>143</v>
      </c>
      <c r="AU200" s="204" t="s">
        <v>78</v>
      </c>
      <c r="AV200" s="13" t="s">
        <v>78</v>
      </c>
      <c r="AW200" s="13" t="s">
        <v>30</v>
      </c>
      <c r="AX200" s="13" t="s">
        <v>76</v>
      </c>
      <c r="AY200" s="204" t="s">
        <v>129</v>
      </c>
    </row>
    <row r="201" spans="1:65" s="2" customFormat="1" ht="21.75" customHeight="1">
      <c r="A201" s="36"/>
      <c r="B201" s="37"/>
      <c r="C201" s="175" t="s">
        <v>284</v>
      </c>
      <c r="D201" s="175" t="s">
        <v>132</v>
      </c>
      <c r="E201" s="176" t="s">
        <v>355</v>
      </c>
      <c r="F201" s="177" t="s">
        <v>356</v>
      </c>
      <c r="G201" s="178" t="s">
        <v>147</v>
      </c>
      <c r="H201" s="179">
        <v>1.1000000000000001</v>
      </c>
      <c r="I201" s="180"/>
      <c r="J201" s="179">
        <f>ROUND(I201*H201,2)</f>
        <v>0</v>
      </c>
      <c r="K201" s="177" t="s">
        <v>136</v>
      </c>
      <c r="L201" s="41"/>
      <c r="M201" s="181" t="s">
        <v>18</v>
      </c>
      <c r="N201" s="182" t="s">
        <v>39</v>
      </c>
      <c r="O201" s="66"/>
      <c r="P201" s="183">
        <f>O201*H201</f>
        <v>0</v>
      </c>
      <c r="Q201" s="183">
        <v>0</v>
      </c>
      <c r="R201" s="183">
        <f>Q201*H201</f>
        <v>0</v>
      </c>
      <c r="S201" s="183">
        <v>2.2000000000000002</v>
      </c>
      <c r="T201" s="184">
        <f>S201*H201</f>
        <v>2.4200000000000004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5" t="s">
        <v>137</v>
      </c>
      <c r="AT201" s="185" t="s">
        <v>132</v>
      </c>
      <c r="AU201" s="185" t="s">
        <v>78</v>
      </c>
      <c r="AY201" s="19" t="s">
        <v>129</v>
      </c>
      <c r="BE201" s="186">
        <f>IF(N201="základní",J201,0)</f>
        <v>0</v>
      </c>
      <c r="BF201" s="186">
        <f>IF(N201="snížená",J201,0)</f>
        <v>0</v>
      </c>
      <c r="BG201" s="186">
        <f>IF(N201="zákl. přenesená",J201,0)</f>
        <v>0</v>
      </c>
      <c r="BH201" s="186">
        <f>IF(N201="sníž. přenesená",J201,0)</f>
        <v>0</v>
      </c>
      <c r="BI201" s="186">
        <f>IF(N201="nulová",J201,0)</f>
        <v>0</v>
      </c>
      <c r="BJ201" s="19" t="s">
        <v>76</v>
      </c>
      <c r="BK201" s="186">
        <f>ROUND(I201*H201,2)</f>
        <v>0</v>
      </c>
      <c r="BL201" s="19" t="s">
        <v>137</v>
      </c>
      <c r="BM201" s="185" t="s">
        <v>1347</v>
      </c>
    </row>
    <row r="202" spans="1:65" s="2" customFormat="1" ht="10.199999999999999">
      <c r="A202" s="36"/>
      <c r="B202" s="37"/>
      <c r="C202" s="38"/>
      <c r="D202" s="187" t="s">
        <v>139</v>
      </c>
      <c r="E202" s="38"/>
      <c r="F202" s="188" t="s">
        <v>358</v>
      </c>
      <c r="G202" s="38"/>
      <c r="H202" s="38"/>
      <c r="I202" s="189"/>
      <c r="J202" s="38"/>
      <c r="K202" s="38"/>
      <c r="L202" s="41"/>
      <c r="M202" s="190"/>
      <c r="N202" s="191"/>
      <c r="O202" s="66"/>
      <c r="P202" s="66"/>
      <c r="Q202" s="66"/>
      <c r="R202" s="66"/>
      <c r="S202" s="66"/>
      <c r="T202" s="67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9" t="s">
        <v>139</v>
      </c>
      <c r="AU202" s="19" t="s">
        <v>78</v>
      </c>
    </row>
    <row r="203" spans="1:65" s="2" customFormat="1" ht="10.199999999999999">
      <c r="A203" s="36"/>
      <c r="B203" s="37"/>
      <c r="C203" s="38"/>
      <c r="D203" s="192" t="s">
        <v>141</v>
      </c>
      <c r="E203" s="38"/>
      <c r="F203" s="193" t="s">
        <v>359</v>
      </c>
      <c r="G203" s="38"/>
      <c r="H203" s="38"/>
      <c r="I203" s="189"/>
      <c r="J203" s="38"/>
      <c r="K203" s="38"/>
      <c r="L203" s="41"/>
      <c r="M203" s="190"/>
      <c r="N203" s="191"/>
      <c r="O203" s="66"/>
      <c r="P203" s="66"/>
      <c r="Q203" s="66"/>
      <c r="R203" s="66"/>
      <c r="S203" s="66"/>
      <c r="T203" s="67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9" t="s">
        <v>141</v>
      </c>
      <c r="AU203" s="19" t="s">
        <v>78</v>
      </c>
    </row>
    <row r="204" spans="1:65" s="13" customFormat="1" ht="10.199999999999999">
      <c r="B204" s="194"/>
      <c r="C204" s="195"/>
      <c r="D204" s="187" t="s">
        <v>143</v>
      </c>
      <c r="E204" s="196" t="s">
        <v>18</v>
      </c>
      <c r="F204" s="197" t="s">
        <v>1348</v>
      </c>
      <c r="G204" s="195"/>
      <c r="H204" s="198">
        <v>1.1000000000000001</v>
      </c>
      <c r="I204" s="199"/>
      <c r="J204" s="195"/>
      <c r="K204" s="195"/>
      <c r="L204" s="200"/>
      <c r="M204" s="201"/>
      <c r="N204" s="202"/>
      <c r="O204" s="202"/>
      <c r="P204" s="202"/>
      <c r="Q204" s="202"/>
      <c r="R204" s="202"/>
      <c r="S204" s="202"/>
      <c r="T204" s="203"/>
      <c r="AT204" s="204" t="s">
        <v>143</v>
      </c>
      <c r="AU204" s="204" t="s">
        <v>78</v>
      </c>
      <c r="AV204" s="13" t="s">
        <v>78</v>
      </c>
      <c r="AW204" s="13" t="s">
        <v>30</v>
      </c>
      <c r="AX204" s="13" t="s">
        <v>76</v>
      </c>
      <c r="AY204" s="204" t="s">
        <v>129</v>
      </c>
    </row>
    <row r="205" spans="1:65" s="2" customFormat="1" ht="16.5" customHeight="1">
      <c r="A205" s="36"/>
      <c r="B205" s="37"/>
      <c r="C205" s="175" t="s">
        <v>7</v>
      </c>
      <c r="D205" s="175" t="s">
        <v>132</v>
      </c>
      <c r="E205" s="176" t="s">
        <v>362</v>
      </c>
      <c r="F205" s="177" t="s">
        <v>363</v>
      </c>
      <c r="G205" s="178" t="s">
        <v>161</v>
      </c>
      <c r="H205" s="179">
        <v>19.14</v>
      </c>
      <c r="I205" s="180"/>
      <c r="J205" s="179">
        <f>ROUND(I205*H205,2)</f>
        <v>0</v>
      </c>
      <c r="K205" s="177" t="s">
        <v>136</v>
      </c>
      <c r="L205" s="41"/>
      <c r="M205" s="181" t="s">
        <v>18</v>
      </c>
      <c r="N205" s="182" t="s">
        <v>39</v>
      </c>
      <c r="O205" s="66"/>
      <c r="P205" s="183">
        <f>O205*H205</f>
        <v>0</v>
      </c>
      <c r="Q205" s="183">
        <v>0</v>
      </c>
      <c r="R205" s="183">
        <f>Q205*H205</f>
        <v>0</v>
      </c>
      <c r="S205" s="183">
        <v>3.5000000000000003E-2</v>
      </c>
      <c r="T205" s="184">
        <f>S205*H205</f>
        <v>0.66990000000000005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85" t="s">
        <v>137</v>
      </c>
      <c r="AT205" s="185" t="s">
        <v>132</v>
      </c>
      <c r="AU205" s="185" t="s">
        <v>78</v>
      </c>
      <c r="AY205" s="19" t="s">
        <v>129</v>
      </c>
      <c r="BE205" s="186">
        <f>IF(N205="základní",J205,0)</f>
        <v>0</v>
      </c>
      <c r="BF205" s="186">
        <f>IF(N205="snížená",J205,0)</f>
        <v>0</v>
      </c>
      <c r="BG205" s="186">
        <f>IF(N205="zákl. přenesená",J205,0)</f>
        <v>0</v>
      </c>
      <c r="BH205" s="186">
        <f>IF(N205="sníž. přenesená",J205,0)</f>
        <v>0</v>
      </c>
      <c r="BI205" s="186">
        <f>IF(N205="nulová",J205,0)</f>
        <v>0</v>
      </c>
      <c r="BJ205" s="19" t="s">
        <v>76</v>
      </c>
      <c r="BK205" s="186">
        <f>ROUND(I205*H205,2)</f>
        <v>0</v>
      </c>
      <c r="BL205" s="19" t="s">
        <v>137</v>
      </c>
      <c r="BM205" s="185" t="s">
        <v>1349</v>
      </c>
    </row>
    <row r="206" spans="1:65" s="2" customFormat="1" ht="19.2">
      <c r="A206" s="36"/>
      <c r="B206" s="37"/>
      <c r="C206" s="38"/>
      <c r="D206" s="187" t="s">
        <v>139</v>
      </c>
      <c r="E206" s="38"/>
      <c r="F206" s="188" t="s">
        <v>365</v>
      </c>
      <c r="G206" s="38"/>
      <c r="H206" s="38"/>
      <c r="I206" s="189"/>
      <c r="J206" s="38"/>
      <c r="K206" s="38"/>
      <c r="L206" s="41"/>
      <c r="M206" s="190"/>
      <c r="N206" s="191"/>
      <c r="O206" s="66"/>
      <c r="P206" s="66"/>
      <c r="Q206" s="66"/>
      <c r="R206" s="66"/>
      <c r="S206" s="66"/>
      <c r="T206" s="67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9" t="s">
        <v>139</v>
      </c>
      <c r="AU206" s="19" t="s">
        <v>78</v>
      </c>
    </row>
    <row r="207" spans="1:65" s="2" customFormat="1" ht="10.199999999999999">
      <c r="A207" s="36"/>
      <c r="B207" s="37"/>
      <c r="C207" s="38"/>
      <c r="D207" s="192" t="s">
        <v>141</v>
      </c>
      <c r="E207" s="38"/>
      <c r="F207" s="193" t="s">
        <v>366</v>
      </c>
      <c r="G207" s="38"/>
      <c r="H207" s="38"/>
      <c r="I207" s="189"/>
      <c r="J207" s="38"/>
      <c r="K207" s="38"/>
      <c r="L207" s="41"/>
      <c r="M207" s="190"/>
      <c r="N207" s="191"/>
      <c r="O207" s="66"/>
      <c r="P207" s="66"/>
      <c r="Q207" s="66"/>
      <c r="R207" s="66"/>
      <c r="S207" s="66"/>
      <c r="T207" s="67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T207" s="19" t="s">
        <v>141</v>
      </c>
      <c r="AU207" s="19" t="s">
        <v>78</v>
      </c>
    </row>
    <row r="208" spans="1:65" s="13" customFormat="1" ht="10.199999999999999">
      <c r="B208" s="194"/>
      <c r="C208" s="195"/>
      <c r="D208" s="187" t="s">
        <v>143</v>
      </c>
      <c r="E208" s="196" t="s">
        <v>18</v>
      </c>
      <c r="F208" s="197" t="s">
        <v>1350</v>
      </c>
      <c r="G208" s="195"/>
      <c r="H208" s="198">
        <v>19.14</v>
      </c>
      <c r="I208" s="199"/>
      <c r="J208" s="195"/>
      <c r="K208" s="195"/>
      <c r="L208" s="200"/>
      <c r="M208" s="201"/>
      <c r="N208" s="202"/>
      <c r="O208" s="202"/>
      <c r="P208" s="202"/>
      <c r="Q208" s="202"/>
      <c r="R208" s="202"/>
      <c r="S208" s="202"/>
      <c r="T208" s="203"/>
      <c r="AT208" s="204" t="s">
        <v>143</v>
      </c>
      <c r="AU208" s="204" t="s">
        <v>78</v>
      </c>
      <c r="AV208" s="13" t="s">
        <v>78</v>
      </c>
      <c r="AW208" s="13" t="s">
        <v>30</v>
      </c>
      <c r="AX208" s="13" t="s">
        <v>76</v>
      </c>
      <c r="AY208" s="204" t="s">
        <v>129</v>
      </c>
    </row>
    <row r="209" spans="1:65" s="2" customFormat="1" ht="16.5" customHeight="1">
      <c r="A209" s="36"/>
      <c r="B209" s="37"/>
      <c r="C209" s="175" t="s">
        <v>296</v>
      </c>
      <c r="D209" s="175" t="s">
        <v>132</v>
      </c>
      <c r="E209" s="176" t="s">
        <v>369</v>
      </c>
      <c r="F209" s="177" t="s">
        <v>370</v>
      </c>
      <c r="G209" s="178" t="s">
        <v>161</v>
      </c>
      <c r="H209" s="179">
        <v>9.4600000000000009</v>
      </c>
      <c r="I209" s="180"/>
      <c r="J209" s="179">
        <f>ROUND(I209*H209,2)</f>
        <v>0</v>
      </c>
      <c r="K209" s="177" t="s">
        <v>136</v>
      </c>
      <c r="L209" s="41"/>
      <c r="M209" s="181" t="s">
        <v>18</v>
      </c>
      <c r="N209" s="182" t="s">
        <v>39</v>
      </c>
      <c r="O209" s="66"/>
      <c r="P209" s="183">
        <f>O209*H209</f>
        <v>0</v>
      </c>
      <c r="Q209" s="183">
        <v>0</v>
      </c>
      <c r="R209" s="183">
        <f>Q209*H209</f>
        <v>0</v>
      </c>
      <c r="S209" s="183">
        <v>7.5999999999999998E-2</v>
      </c>
      <c r="T209" s="184">
        <f>S209*H209</f>
        <v>0.71896000000000004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85" t="s">
        <v>137</v>
      </c>
      <c r="AT209" s="185" t="s">
        <v>132</v>
      </c>
      <c r="AU209" s="185" t="s">
        <v>78</v>
      </c>
      <c r="AY209" s="19" t="s">
        <v>129</v>
      </c>
      <c r="BE209" s="186">
        <f>IF(N209="základní",J209,0)</f>
        <v>0</v>
      </c>
      <c r="BF209" s="186">
        <f>IF(N209="snížená",J209,0)</f>
        <v>0</v>
      </c>
      <c r="BG209" s="186">
        <f>IF(N209="zákl. přenesená",J209,0)</f>
        <v>0</v>
      </c>
      <c r="BH209" s="186">
        <f>IF(N209="sníž. přenesená",J209,0)</f>
        <v>0</v>
      </c>
      <c r="BI209" s="186">
        <f>IF(N209="nulová",J209,0)</f>
        <v>0</v>
      </c>
      <c r="BJ209" s="19" t="s">
        <v>76</v>
      </c>
      <c r="BK209" s="186">
        <f>ROUND(I209*H209,2)</f>
        <v>0</v>
      </c>
      <c r="BL209" s="19" t="s">
        <v>137</v>
      </c>
      <c r="BM209" s="185" t="s">
        <v>1351</v>
      </c>
    </row>
    <row r="210" spans="1:65" s="2" customFormat="1" ht="10.199999999999999">
      <c r="A210" s="36"/>
      <c r="B210" s="37"/>
      <c r="C210" s="38"/>
      <c r="D210" s="187" t="s">
        <v>139</v>
      </c>
      <c r="E210" s="38"/>
      <c r="F210" s="188" t="s">
        <v>372</v>
      </c>
      <c r="G210" s="38"/>
      <c r="H210" s="38"/>
      <c r="I210" s="189"/>
      <c r="J210" s="38"/>
      <c r="K210" s="38"/>
      <c r="L210" s="41"/>
      <c r="M210" s="190"/>
      <c r="N210" s="191"/>
      <c r="O210" s="66"/>
      <c r="P210" s="66"/>
      <c r="Q210" s="66"/>
      <c r="R210" s="66"/>
      <c r="S210" s="66"/>
      <c r="T210" s="67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9" t="s">
        <v>139</v>
      </c>
      <c r="AU210" s="19" t="s">
        <v>78</v>
      </c>
    </row>
    <row r="211" spans="1:65" s="2" customFormat="1" ht="10.199999999999999">
      <c r="A211" s="36"/>
      <c r="B211" s="37"/>
      <c r="C211" s="38"/>
      <c r="D211" s="192" t="s">
        <v>141</v>
      </c>
      <c r="E211" s="38"/>
      <c r="F211" s="193" t="s">
        <v>373</v>
      </c>
      <c r="G211" s="38"/>
      <c r="H211" s="38"/>
      <c r="I211" s="189"/>
      <c r="J211" s="38"/>
      <c r="K211" s="38"/>
      <c r="L211" s="41"/>
      <c r="M211" s="190"/>
      <c r="N211" s="191"/>
      <c r="O211" s="66"/>
      <c r="P211" s="66"/>
      <c r="Q211" s="66"/>
      <c r="R211" s="66"/>
      <c r="S211" s="66"/>
      <c r="T211" s="67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9" t="s">
        <v>141</v>
      </c>
      <c r="AU211" s="19" t="s">
        <v>78</v>
      </c>
    </row>
    <row r="212" spans="1:65" s="13" customFormat="1" ht="10.199999999999999">
      <c r="B212" s="194"/>
      <c r="C212" s="195"/>
      <c r="D212" s="187" t="s">
        <v>143</v>
      </c>
      <c r="E212" s="196" t="s">
        <v>18</v>
      </c>
      <c r="F212" s="197" t="s">
        <v>1352</v>
      </c>
      <c r="G212" s="195"/>
      <c r="H212" s="198">
        <v>9.4600000000000009</v>
      </c>
      <c r="I212" s="199"/>
      <c r="J212" s="195"/>
      <c r="K212" s="195"/>
      <c r="L212" s="200"/>
      <c r="M212" s="201"/>
      <c r="N212" s="202"/>
      <c r="O212" s="202"/>
      <c r="P212" s="202"/>
      <c r="Q212" s="202"/>
      <c r="R212" s="202"/>
      <c r="S212" s="202"/>
      <c r="T212" s="203"/>
      <c r="AT212" s="204" t="s">
        <v>143</v>
      </c>
      <c r="AU212" s="204" t="s">
        <v>78</v>
      </c>
      <c r="AV212" s="13" t="s">
        <v>78</v>
      </c>
      <c r="AW212" s="13" t="s">
        <v>30</v>
      </c>
      <c r="AX212" s="13" t="s">
        <v>76</v>
      </c>
      <c r="AY212" s="204" t="s">
        <v>129</v>
      </c>
    </row>
    <row r="213" spans="1:65" s="2" customFormat="1" ht="16.5" customHeight="1">
      <c r="A213" s="36"/>
      <c r="B213" s="37"/>
      <c r="C213" s="175" t="s">
        <v>303</v>
      </c>
      <c r="D213" s="175" t="s">
        <v>132</v>
      </c>
      <c r="E213" s="176" t="s">
        <v>376</v>
      </c>
      <c r="F213" s="177" t="s">
        <v>377</v>
      </c>
      <c r="G213" s="178" t="s">
        <v>182</v>
      </c>
      <c r="H213" s="179">
        <v>3.3</v>
      </c>
      <c r="I213" s="180"/>
      <c r="J213" s="179">
        <f>ROUND(I213*H213,2)</f>
        <v>0</v>
      </c>
      <c r="K213" s="177" t="s">
        <v>136</v>
      </c>
      <c r="L213" s="41"/>
      <c r="M213" s="181" t="s">
        <v>18</v>
      </c>
      <c r="N213" s="182" t="s">
        <v>39</v>
      </c>
      <c r="O213" s="66"/>
      <c r="P213" s="183">
        <f>O213*H213</f>
        <v>0</v>
      </c>
      <c r="Q213" s="183">
        <v>0</v>
      </c>
      <c r="R213" s="183">
        <f>Q213*H213</f>
        <v>0</v>
      </c>
      <c r="S213" s="183">
        <v>4.2000000000000003E-2</v>
      </c>
      <c r="T213" s="184">
        <f>S213*H213</f>
        <v>0.1386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85" t="s">
        <v>137</v>
      </c>
      <c r="AT213" s="185" t="s">
        <v>132</v>
      </c>
      <c r="AU213" s="185" t="s">
        <v>78</v>
      </c>
      <c r="AY213" s="19" t="s">
        <v>129</v>
      </c>
      <c r="BE213" s="186">
        <f>IF(N213="základní",J213,0)</f>
        <v>0</v>
      </c>
      <c r="BF213" s="186">
        <f>IF(N213="snížená",J213,0)</f>
        <v>0</v>
      </c>
      <c r="BG213" s="186">
        <f>IF(N213="zákl. přenesená",J213,0)</f>
        <v>0</v>
      </c>
      <c r="BH213" s="186">
        <f>IF(N213="sníž. přenesená",J213,0)</f>
        <v>0</v>
      </c>
      <c r="BI213" s="186">
        <f>IF(N213="nulová",J213,0)</f>
        <v>0</v>
      </c>
      <c r="BJ213" s="19" t="s">
        <v>76</v>
      </c>
      <c r="BK213" s="186">
        <f>ROUND(I213*H213,2)</f>
        <v>0</v>
      </c>
      <c r="BL213" s="19" t="s">
        <v>137</v>
      </c>
      <c r="BM213" s="185" t="s">
        <v>1353</v>
      </c>
    </row>
    <row r="214" spans="1:65" s="2" customFormat="1" ht="19.2">
      <c r="A214" s="36"/>
      <c r="B214" s="37"/>
      <c r="C214" s="38"/>
      <c r="D214" s="187" t="s">
        <v>139</v>
      </c>
      <c r="E214" s="38"/>
      <c r="F214" s="188" t="s">
        <v>379</v>
      </c>
      <c r="G214" s="38"/>
      <c r="H214" s="38"/>
      <c r="I214" s="189"/>
      <c r="J214" s="38"/>
      <c r="K214" s="38"/>
      <c r="L214" s="41"/>
      <c r="M214" s="190"/>
      <c r="N214" s="191"/>
      <c r="O214" s="66"/>
      <c r="P214" s="66"/>
      <c r="Q214" s="66"/>
      <c r="R214" s="66"/>
      <c r="S214" s="66"/>
      <c r="T214" s="67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T214" s="19" t="s">
        <v>139</v>
      </c>
      <c r="AU214" s="19" t="s">
        <v>78</v>
      </c>
    </row>
    <row r="215" spans="1:65" s="2" customFormat="1" ht="10.199999999999999">
      <c r="A215" s="36"/>
      <c r="B215" s="37"/>
      <c r="C215" s="38"/>
      <c r="D215" s="192" t="s">
        <v>141</v>
      </c>
      <c r="E215" s="38"/>
      <c r="F215" s="193" t="s">
        <v>380</v>
      </c>
      <c r="G215" s="38"/>
      <c r="H215" s="38"/>
      <c r="I215" s="189"/>
      <c r="J215" s="38"/>
      <c r="K215" s="38"/>
      <c r="L215" s="41"/>
      <c r="M215" s="190"/>
      <c r="N215" s="191"/>
      <c r="O215" s="66"/>
      <c r="P215" s="66"/>
      <c r="Q215" s="66"/>
      <c r="R215" s="66"/>
      <c r="S215" s="66"/>
      <c r="T215" s="67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9" t="s">
        <v>141</v>
      </c>
      <c r="AU215" s="19" t="s">
        <v>78</v>
      </c>
    </row>
    <row r="216" spans="1:65" s="13" customFormat="1" ht="10.199999999999999">
      <c r="B216" s="194"/>
      <c r="C216" s="195"/>
      <c r="D216" s="187" t="s">
        <v>143</v>
      </c>
      <c r="E216" s="196" t="s">
        <v>18</v>
      </c>
      <c r="F216" s="197" t="s">
        <v>1354</v>
      </c>
      <c r="G216" s="195"/>
      <c r="H216" s="198">
        <v>3.3</v>
      </c>
      <c r="I216" s="199"/>
      <c r="J216" s="195"/>
      <c r="K216" s="195"/>
      <c r="L216" s="200"/>
      <c r="M216" s="201"/>
      <c r="N216" s="202"/>
      <c r="O216" s="202"/>
      <c r="P216" s="202"/>
      <c r="Q216" s="202"/>
      <c r="R216" s="202"/>
      <c r="S216" s="202"/>
      <c r="T216" s="203"/>
      <c r="AT216" s="204" t="s">
        <v>143</v>
      </c>
      <c r="AU216" s="204" t="s">
        <v>78</v>
      </c>
      <c r="AV216" s="13" t="s">
        <v>78</v>
      </c>
      <c r="AW216" s="13" t="s">
        <v>30</v>
      </c>
      <c r="AX216" s="13" t="s">
        <v>76</v>
      </c>
      <c r="AY216" s="204" t="s">
        <v>129</v>
      </c>
    </row>
    <row r="217" spans="1:65" s="2" customFormat="1" ht="21.75" customHeight="1">
      <c r="A217" s="36"/>
      <c r="B217" s="37"/>
      <c r="C217" s="175" t="s">
        <v>308</v>
      </c>
      <c r="D217" s="175" t="s">
        <v>132</v>
      </c>
      <c r="E217" s="176" t="s">
        <v>383</v>
      </c>
      <c r="F217" s="177" t="s">
        <v>384</v>
      </c>
      <c r="G217" s="178" t="s">
        <v>161</v>
      </c>
      <c r="H217" s="179">
        <v>47.28</v>
      </c>
      <c r="I217" s="180"/>
      <c r="J217" s="179">
        <f>ROUND(I217*H217,2)</f>
        <v>0</v>
      </c>
      <c r="K217" s="177" t="s">
        <v>136</v>
      </c>
      <c r="L217" s="41"/>
      <c r="M217" s="181" t="s">
        <v>18</v>
      </c>
      <c r="N217" s="182" t="s">
        <v>39</v>
      </c>
      <c r="O217" s="66"/>
      <c r="P217" s="183">
        <f>O217*H217</f>
        <v>0</v>
      </c>
      <c r="Q217" s="183">
        <v>0</v>
      </c>
      <c r="R217" s="183">
        <f>Q217*H217</f>
        <v>0</v>
      </c>
      <c r="S217" s="183">
        <v>4.0000000000000001E-3</v>
      </c>
      <c r="T217" s="184">
        <f>S217*H217</f>
        <v>0.18912000000000001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85" t="s">
        <v>137</v>
      </c>
      <c r="AT217" s="185" t="s">
        <v>132</v>
      </c>
      <c r="AU217" s="185" t="s">
        <v>78</v>
      </c>
      <c r="AY217" s="19" t="s">
        <v>129</v>
      </c>
      <c r="BE217" s="186">
        <f>IF(N217="základní",J217,0)</f>
        <v>0</v>
      </c>
      <c r="BF217" s="186">
        <f>IF(N217="snížená",J217,0)</f>
        <v>0</v>
      </c>
      <c r="BG217" s="186">
        <f>IF(N217="zákl. přenesená",J217,0)</f>
        <v>0</v>
      </c>
      <c r="BH217" s="186">
        <f>IF(N217="sníž. přenesená",J217,0)</f>
        <v>0</v>
      </c>
      <c r="BI217" s="186">
        <f>IF(N217="nulová",J217,0)</f>
        <v>0</v>
      </c>
      <c r="BJ217" s="19" t="s">
        <v>76</v>
      </c>
      <c r="BK217" s="186">
        <f>ROUND(I217*H217,2)</f>
        <v>0</v>
      </c>
      <c r="BL217" s="19" t="s">
        <v>137</v>
      </c>
      <c r="BM217" s="185" t="s">
        <v>1355</v>
      </c>
    </row>
    <row r="218" spans="1:65" s="2" customFormat="1" ht="19.2">
      <c r="A218" s="36"/>
      <c r="B218" s="37"/>
      <c r="C218" s="38"/>
      <c r="D218" s="187" t="s">
        <v>139</v>
      </c>
      <c r="E218" s="38"/>
      <c r="F218" s="188" t="s">
        <v>386</v>
      </c>
      <c r="G218" s="38"/>
      <c r="H218" s="38"/>
      <c r="I218" s="189"/>
      <c r="J218" s="38"/>
      <c r="K218" s="38"/>
      <c r="L218" s="41"/>
      <c r="M218" s="190"/>
      <c r="N218" s="191"/>
      <c r="O218" s="66"/>
      <c r="P218" s="66"/>
      <c r="Q218" s="66"/>
      <c r="R218" s="66"/>
      <c r="S218" s="66"/>
      <c r="T218" s="67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T218" s="19" t="s">
        <v>139</v>
      </c>
      <c r="AU218" s="19" t="s">
        <v>78</v>
      </c>
    </row>
    <row r="219" spans="1:65" s="2" customFormat="1" ht="10.199999999999999">
      <c r="A219" s="36"/>
      <c r="B219" s="37"/>
      <c r="C219" s="38"/>
      <c r="D219" s="192" t="s">
        <v>141</v>
      </c>
      <c r="E219" s="38"/>
      <c r="F219" s="193" t="s">
        <v>387</v>
      </c>
      <c r="G219" s="38"/>
      <c r="H219" s="38"/>
      <c r="I219" s="189"/>
      <c r="J219" s="38"/>
      <c r="K219" s="38"/>
      <c r="L219" s="41"/>
      <c r="M219" s="190"/>
      <c r="N219" s="191"/>
      <c r="O219" s="66"/>
      <c r="P219" s="66"/>
      <c r="Q219" s="66"/>
      <c r="R219" s="66"/>
      <c r="S219" s="66"/>
      <c r="T219" s="67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9" t="s">
        <v>141</v>
      </c>
      <c r="AU219" s="19" t="s">
        <v>78</v>
      </c>
    </row>
    <row r="220" spans="1:65" s="15" customFormat="1" ht="10.199999999999999">
      <c r="B220" s="216"/>
      <c r="C220" s="217"/>
      <c r="D220" s="187" t="s">
        <v>143</v>
      </c>
      <c r="E220" s="218" t="s">
        <v>18</v>
      </c>
      <c r="F220" s="219" t="s">
        <v>1315</v>
      </c>
      <c r="G220" s="217"/>
      <c r="H220" s="218" t="s">
        <v>18</v>
      </c>
      <c r="I220" s="220"/>
      <c r="J220" s="217"/>
      <c r="K220" s="217"/>
      <c r="L220" s="221"/>
      <c r="M220" s="222"/>
      <c r="N220" s="223"/>
      <c r="O220" s="223"/>
      <c r="P220" s="223"/>
      <c r="Q220" s="223"/>
      <c r="R220" s="223"/>
      <c r="S220" s="223"/>
      <c r="T220" s="224"/>
      <c r="AT220" s="225" t="s">
        <v>143</v>
      </c>
      <c r="AU220" s="225" t="s">
        <v>78</v>
      </c>
      <c r="AV220" s="15" t="s">
        <v>76</v>
      </c>
      <c r="AW220" s="15" t="s">
        <v>30</v>
      </c>
      <c r="AX220" s="15" t="s">
        <v>68</v>
      </c>
      <c r="AY220" s="225" t="s">
        <v>129</v>
      </c>
    </row>
    <row r="221" spans="1:65" s="13" customFormat="1" ht="10.199999999999999">
      <c r="B221" s="194"/>
      <c r="C221" s="195"/>
      <c r="D221" s="187" t="s">
        <v>143</v>
      </c>
      <c r="E221" s="196" t="s">
        <v>18</v>
      </c>
      <c r="F221" s="197" t="s">
        <v>1316</v>
      </c>
      <c r="G221" s="195"/>
      <c r="H221" s="198">
        <v>9.14</v>
      </c>
      <c r="I221" s="199"/>
      <c r="J221" s="195"/>
      <c r="K221" s="195"/>
      <c r="L221" s="200"/>
      <c r="M221" s="201"/>
      <c r="N221" s="202"/>
      <c r="O221" s="202"/>
      <c r="P221" s="202"/>
      <c r="Q221" s="202"/>
      <c r="R221" s="202"/>
      <c r="S221" s="202"/>
      <c r="T221" s="203"/>
      <c r="AT221" s="204" t="s">
        <v>143</v>
      </c>
      <c r="AU221" s="204" t="s">
        <v>78</v>
      </c>
      <c r="AV221" s="13" t="s">
        <v>78</v>
      </c>
      <c r="AW221" s="13" t="s">
        <v>30</v>
      </c>
      <c r="AX221" s="13" t="s">
        <v>68</v>
      </c>
      <c r="AY221" s="204" t="s">
        <v>129</v>
      </c>
    </row>
    <row r="222" spans="1:65" s="13" customFormat="1" ht="10.199999999999999">
      <c r="B222" s="194"/>
      <c r="C222" s="195"/>
      <c r="D222" s="187" t="s">
        <v>143</v>
      </c>
      <c r="E222" s="196" t="s">
        <v>18</v>
      </c>
      <c r="F222" s="197" t="s">
        <v>1317</v>
      </c>
      <c r="G222" s="195"/>
      <c r="H222" s="198">
        <v>8.52</v>
      </c>
      <c r="I222" s="199"/>
      <c r="J222" s="195"/>
      <c r="K222" s="195"/>
      <c r="L222" s="200"/>
      <c r="M222" s="201"/>
      <c r="N222" s="202"/>
      <c r="O222" s="202"/>
      <c r="P222" s="202"/>
      <c r="Q222" s="202"/>
      <c r="R222" s="202"/>
      <c r="S222" s="202"/>
      <c r="T222" s="203"/>
      <c r="AT222" s="204" t="s">
        <v>143</v>
      </c>
      <c r="AU222" s="204" t="s">
        <v>78</v>
      </c>
      <c r="AV222" s="13" t="s">
        <v>78</v>
      </c>
      <c r="AW222" s="13" t="s">
        <v>30</v>
      </c>
      <c r="AX222" s="13" t="s">
        <v>68</v>
      </c>
      <c r="AY222" s="204" t="s">
        <v>129</v>
      </c>
    </row>
    <row r="223" spans="1:65" s="13" customFormat="1" ht="10.199999999999999">
      <c r="B223" s="194"/>
      <c r="C223" s="195"/>
      <c r="D223" s="187" t="s">
        <v>143</v>
      </c>
      <c r="E223" s="196" t="s">
        <v>18</v>
      </c>
      <c r="F223" s="197" t="s">
        <v>1318</v>
      </c>
      <c r="G223" s="195"/>
      <c r="H223" s="198">
        <v>4.4800000000000004</v>
      </c>
      <c r="I223" s="199"/>
      <c r="J223" s="195"/>
      <c r="K223" s="195"/>
      <c r="L223" s="200"/>
      <c r="M223" s="201"/>
      <c r="N223" s="202"/>
      <c r="O223" s="202"/>
      <c r="P223" s="202"/>
      <c r="Q223" s="202"/>
      <c r="R223" s="202"/>
      <c r="S223" s="202"/>
      <c r="T223" s="203"/>
      <c r="AT223" s="204" t="s">
        <v>143</v>
      </c>
      <c r="AU223" s="204" t="s">
        <v>78</v>
      </c>
      <c r="AV223" s="13" t="s">
        <v>78</v>
      </c>
      <c r="AW223" s="13" t="s">
        <v>30</v>
      </c>
      <c r="AX223" s="13" t="s">
        <v>68</v>
      </c>
      <c r="AY223" s="204" t="s">
        <v>129</v>
      </c>
    </row>
    <row r="224" spans="1:65" s="13" customFormat="1" ht="10.199999999999999">
      <c r="B224" s="194"/>
      <c r="C224" s="195"/>
      <c r="D224" s="187" t="s">
        <v>143</v>
      </c>
      <c r="E224" s="196" t="s">
        <v>18</v>
      </c>
      <c r="F224" s="197" t="s">
        <v>1319</v>
      </c>
      <c r="G224" s="195"/>
      <c r="H224" s="198">
        <v>4.5599999999999996</v>
      </c>
      <c r="I224" s="199"/>
      <c r="J224" s="195"/>
      <c r="K224" s="195"/>
      <c r="L224" s="200"/>
      <c r="M224" s="201"/>
      <c r="N224" s="202"/>
      <c r="O224" s="202"/>
      <c r="P224" s="202"/>
      <c r="Q224" s="202"/>
      <c r="R224" s="202"/>
      <c r="S224" s="202"/>
      <c r="T224" s="203"/>
      <c r="AT224" s="204" t="s">
        <v>143</v>
      </c>
      <c r="AU224" s="204" t="s">
        <v>78</v>
      </c>
      <c r="AV224" s="13" t="s">
        <v>78</v>
      </c>
      <c r="AW224" s="13" t="s">
        <v>30</v>
      </c>
      <c r="AX224" s="13" t="s">
        <v>68</v>
      </c>
      <c r="AY224" s="204" t="s">
        <v>129</v>
      </c>
    </row>
    <row r="225" spans="1:65" s="13" customFormat="1" ht="10.199999999999999">
      <c r="B225" s="194"/>
      <c r="C225" s="195"/>
      <c r="D225" s="187" t="s">
        <v>143</v>
      </c>
      <c r="E225" s="196" t="s">
        <v>18</v>
      </c>
      <c r="F225" s="197" t="s">
        <v>1320</v>
      </c>
      <c r="G225" s="195"/>
      <c r="H225" s="198">
        <v>11.2</v>
      </c>
      <c r="I225" s="199"/>
      <c r="J225" s="195"/>
      <c r="K225" s="195"/>
      <c r="L225" s="200"/>
      <c r="M225" s="201"/>
      <c r="N225" s="202"/>
      <c r="O225" s="202"/>
      <c r="P225" s="202"/>
      <c r="Q225" s="202"/>
      <c r="R225" s="202"/>
      <c r="S225" s="202"/>
      <c r="T225" s="203"/>
      <c r="AT225" s="204" t="s">
        <v>143</v>
      </c>
      <c r="AU225" s="204" t="s">
        <v>78</v>
      </c>
      <c r="AV225" s="13" t="s">
        <v>78</v>
      </c>
      <c r="AW225" s="13" t="s">
        <v>30</v>
      </c>
      <c r="AX225" s="13" t="s">
        <v>68</v>
      </c>
      <c r="AY225" s="204" t="s">
        <v>129</v>
      </c>
    </row>
    <row r="226" spans="1:65" s="13" customFormat="1" ht="10.199999999999999">
      <c r="B226" s="194"/>
      <c r="C226" s="195"/>
      <c r="D226" s="187" t="s">
        <v>143</v>
      </c>
      <c r="E226" s="196" t="s">
        <v>18</v>
      </c>
      <c r="F226" s="197" t="s">
        <v>1321</v>
      </c>
      <c r="G226" s="195"/>
      <c r="H226" s="198">
        <v>4.8</v>
      </c>
      <c r="I226" s="199"/>
      <c r="J226" s="195"/>
      <c r="K226" s="195"/>
      <c r="L226" s="200"/>
      <c r="M226" s="201"/>
      <c r="N226" s="202"/>
      <c r="O226" s="202"/>
      <c r="P226" s="202"/>
      <c r="Q226" s="202"/>
      <c r="R226" s="202"/>
      <c r="S226" s="202"/>
      <c r="T226" s="203"/>
      <c r="AT226" s="204" t="s">
        <v>143</v>
      </c>
      <c r="AU226" s="204" t="s">
        <v>78</v>
      </c>
      <c r="AV226" s="13" t="s">
        <v>78</v>
      </c>
      <c r="AW226" s="13" t="s">
        <v>30</v>
      </c>
      <c r="AX226" s="13" t="s">
        <v>68</v>
      </c>
      <c r="AY226" s="204" t="s">
        <v>129</v>
      </c>
    </row>
    <row r="227" spans="1:65" s="13" customFormat="1" ht="10.199999999999999">
      <c r="B227" s="194"/>
      <c r="C227" s="195"/>
      <c r="D227" s="187" t="s">
        <v>143</v>
      </c>
      <c r="E227" s="196" t="s">
        <v>18</v>
      </c>
      <c r="F227" s="197" t="s">
        <v>1322</v>
      </c>
      <c r="G227" s="195"/>
      <c r="H227" s="198">
        <v>4.58</v>
      </c>
      <c r="I227" s="199"/>
      <c r="J227" s="195"/>
      <c r="K227" s="195"/>
      <c r="L227" s="200"/>
      <c r="M227" s="201"/>
      <c r="N227" s="202"/>
      <c r="O227" s="202"/>
      <c r="P227" s="202"/>
      <c r="Q227" s="202"/>
      <c r="R227" s="202"/>
      <c r="S227" s="202"/>
      <c r="T227" s="203"/>
      <c r="AT227" s="204" t="s">
        <v>143</v>
      </c>
      <c r="AU227" s="204" t="s">
        <v>78</v>
      </c>
      <c r="AV227" s="13" t="s">
        <v>78</v>
      </c>
      <c r="AW227" s="13" t="s">
        <v>30</v>
      </c>
      <c r="AX227" s="13" t="s">
        <v>68</v>
      </c>
      <c r="AY227" s="204" t="s">
        <v>129</v>
      </c>
    </row>
    <row r="228" spans="1:65" s="14" customFormat="1" ht="10.199999999999999">
      <c r="B228" s="205"/>
      <c r="C228" s="206"/>
      <c r="D228" s="187" t="s">
        <v>143</v>
      </c>
      <c r="E228" s="207" t="s">
        <v>18</v>
      </c>
      <c r="F228" s="208" t="s">
        <v>241</v>
      </c>
      <c r="G228" s="206"/>
      <c r="H228" s="209">
        <v>47.279999999999994</v>
      </c>
      <c r="I228" s="210"/>
      <c r="J228" s="206"/>
      <c r="K228" s="206"/>
      <c r="L228" s="211"/>
      <c r="M228" s="212"/>
      <c r="N228" s="213"/>
      <c r="O228" s="213"/>
      <c r="P228" s="213"/>
      <c r="Q228" s="213"/>
      <c r="R228" s="213"/>
      <c r="S228" s="213"/>
      <c r="T228" s="214"/>
      <c r="AT228" s="215" t="s">
        <v>143</v>
      </c>
      <c r="AU228" s="215" t="s">
        <v>78</v>
      </c>
      <c r="AV228" s="14" t="s">
        <v>137</v>
      </c>
      <c r="AW228" s="14" t="s">
        <v>30</v>
      </c>
      <c r="AX228" s="14" t="s">
        <v>76</v>
      </c>
      <c r="AY228" s="215" t="s">
        <v>129</v>
      </c>
    </row>
    <row r="229" spans="1:65" s="2" customFormat="1" ht="21.75" customHeight="1">
      <c r="A229" s="36"/>
      <c r="B229" s="37"/>
      <c r="C229" s="175" t="s">
        <v>313</v>
      </c>
      <c r="D229" s="175" t="s">
        <v>132</v>
      </c>
      <c r="E229" s="176" t="s">
        <v>389</v>
      </c>
      <c r="F229" s="177" t="s">
        <v>390</v>
      </c>
      <c r="G229" s="178" t="s">
        <v>161</v>
      </c>
      <c r="H229" s="179">
        <v>81.96</v>
      </c>
      <c r="I229" s="180"/>
      <c r="J229" s="179">
        <f>ROUND(I229*H229,2)</f>
        <v>0</v>
      </c>
      <c r="K229" s="177" t="s">
        <v>136</v>
      </c>
      <c r="L229" s="41"/>
      <c r="M229" s="181" t="s">
        <v>18</v>
      </c>
      <c r="N229" s="182" t="s">
        <v>39</v>
      </c>
      <c r="O229" s="66"/>
      <c r="P229" s="183">
        <f>O229*H229</f>
        <v>0</v>
      </c>
      <c r="Q229" s="183">
        <v>0</v>
      </c>
      <c r="R229" s="183">
        <f>Q229*H229</f>
        <v>0</v>
      </c>
      <c r="S229" s="183">
        <v>4.5999999999999999E-2</v>
      </c>
      <c r="T229" s="184">
        <f>S229*H229</f>
        <v>3.7701599999999997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85" t="s">
        <v>137</v>
      </c>
      <c r="AT229" s="185" t="s">
        <v>132</v>
      </c>
      <c r="AU229" s="185" t="s">
        <v>78</v>
      </c>
      <c r="AY229" s="19" t="s">
        <v>129</v>
      </c>
      <c r="BE229" s="186">
        <f>IF(N229="základní",J229,0)</f>
        <v>0</v>
      </c>
      <c r="BF229" s="186">
        <f>IF(N229="snížená",J229,0)</f>
        <v>0</v>
      </c>
      <c r="BG229" s="186">
        <f>IF(N229="zákl. přenesená",J229,0)</f>
        <v>0</v>
      </c>
      <c r="BH229" s="186">
        <f>IF(N229="sníž. přenesená",J229,0)</f>
        <v>0</v>
      </c>
      <c r="BI229" s="186">
        <f>IF(N229="nulová",J229,0)</f>
        <v>0</v>
      </c>
      <c r="BJ229" s="19" t="s">
        <v>76</v>
      </c>
      <c r="BK229" s="186">
        <f>ROUND(I229*H229,2)</f>
        <v>0</v>
      </c>
      <c r="BL229" s="19" t="s">
        <v>137</v>
      </c>
      <c r="BM229" s="185" t="s">
        <v>1356</v>
      </c>
    </row>
    <row r="230" spans="1:65" s="2" customFormat="1" ht="19.2">
      <c r="A230" s="36"/>
      <c r="B230" s="37"/>
      <c r="C230" s="38"/>
      <c r="D230" s="187" t="s">
        <v>139</v>
      </c>
      <c r="E230" s="38"/>
      <c r="F230" s="188" t="s">
        <v>392</v>
      </c>
      <c r="G230" s="38"/>
      <c r="H230" s="38"/>
      <c r="I230" s="189"/>
      <c r="J230" s="38"/>
      <c r="K230" s="38"/>
      <c r="L230" s="41"/>
      <c r="M230" s="190"/>
      <c r="N230" s="191"/>
      <c r="O230" s="66"/>
      <c r="P230" s="66"/>
      <c r="Q230" s="66"/>
      <c r="R230" s="66"/>
      <c r="S230" s="66"/>
      <c r="T230" s="67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T230" s="19" t="s">
        <v>139</v>
      </c>
      <c r="AU230" s="19" t="s">
        <v>78</v>
      </c>
    </row>
    <row r="231" spans="1:65" s="2" customFormat="1" ht="10.199999999999999">
      <c r="A231" s="36"/>
      <c r="B231" s="37"/>
      <c r="C231" s="38"/>
      <c r="D231" s="192" t="s">
        <v>141</v>
      </c>
      <c r="E231" s="38"/>
      <c r="F231" s="193" t="s">
        <v>393</v>
      </c>
      <c r="G231" s="38"/>
      <c r="H231" s="38"/>
      <c r="I231" s="189"/>
      <c r="J231" s="38"/>
      <c r="K231" s="38"/>
      <c r="L231" s="41"/>
      <c r="M231" s="190"/>
      <c r="N231" s="191"/>
      <c r="O231" s="66"/>
      <c r="P231" s="66"/>
      <c r="Q231" s="66"/>
      <c r="R231" s="66"/>
      <c r="S231" s="66"/>
      <c r="T231" s="67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T231" s="19" t="s">
        <v>141</v>
      </c>
      <c r="AU231" s="19" t="s">
        <v>78</v>
      </c>
    </row>
    <row r="232" spans="1:65" s="15" customFormat="1" ht="10.199999999999999">
      <c r="B232" s="216"/>
      <c r="C232" s="217"/>
      <c r="D232" s="187" t="s">
        <v>143</v>
      </c>
      <c r="E232" s="218" t="s">
        <v>18</v>
      </c>
      <c r="F232" s="219" t="s">
        <v>1324</v>
      </c>
      <c r="G232" s="217"/>
      <c r="H232" s="218" t="s">
        <v>18</v>
      </c>
      <c r="I232" s="220"/>
      <c r="J232" s="217"/>
      <c r="K232" s="217"/>
      <c r="L232" s="221"/>
      <c r="M232" s="222"/>
      <c r="N232" s="223"/>
      <c r="O232" s="223"/>
      <c r="P232" s="223"/>
      <c r="Q232" s="223"/>
      <c r="R232" s="223"/>
      <c r="S232" s="223"/>
      <c r="T232" s="224"/>
      <c r="AT232" s="225" t="s">
        <v>143</v>
      </c>
      <c r="AU232" s="225" t="s">
        <v>78</v>
      </c>
      <c r="AV232" s="15" t="s">
        <v>76</v>
      </c>
      <c r="AW232" s="15" t="s">
        <v>30</v>
      </c>
      <c r="AX232" s="15" t="s">
        <v>68</v>
      </c>
      <c r="AY232" s="225" t="s">
        <v>129</v>
      </c>
    </row>
    <row r="233" spans="1:65" s="13" customFormat="1" ht="10.199999999999999">
      <c r="B233" s="194"/>
      <c r="C233" s="195"/>
      <c r="D233" s="187" t="s">
        <v>143</v>
      </c>
      <c r="E233" s="196" t="s">
        <v>18</v>
      </c>
      <c r="F233" s="197" t="s">
        <v>1325</v>
      </c>
      <c r="G233" s="195"/>
      <c r="H233" s="198">
        <v>16.04</v>
      </c>
      <c r="I233" s="199"/>
      <c r="J233" s="195"/>
      <c r="K233" s="195"/>
      <c r="L233" s="200"/>
      <c r="M233" s="201"/>
      <c r="N233" s="202"/>
      <c r="O233" s="202"/>
      <c r="P233" s="202"/>
      <c r="Q233" s="202"/>
      <c r="R233" s="202"/>
      <c r="S233" s="202"/>
      <c r="T233" s="203"/>
      <c r="AT233" s="204" t="s">
        <v>143</v>
      </c>
      <c r="AU233" s="204" t="s">
        <v>78</v>
      </c>
      <c r="AV233" s="13" t="s">
        <v>78</v>
      </c>
      <c r="AW233" s="13" t="s">
        <v>30</v>
      </c>
      <c r="AX233" s="13" t="s">
        <v>68</v>
      </c>
      <c r="AY233" s="204" t="s">
        <v>129</v>
      </c>
    </row>
    <row r="234" spans="1:65" s="13" customFormat="1" ht="10.199999999999999">
      <c r="B234" s="194"/>
      <c r="C234" s="195"/>
      <c r="D234" s="187" t="s">
        <v>143</v>
      </c>
      <c r="E234" s="196" t="s">
        <v>18</v>
      </c>
      <c r="F234" s="197" t="s">
        <v>1326</v>
      </c>
      <c r="G234" s="195"/>
      <c r="H234" s="198">
        <v>13.56</v>
      </c>
      <c r="I234" s="199"/>
      <c r="J234" s="195"/>
      <c r="K234" s="195"/>
      <c r="L234" s="200"/>
      <c r="M234" s="201"/>
      <c r="N234" s="202"/>
      <c r="O234" s="202"/>
      <c r="P234" s="202"/>
      <c r="Q234" s="202"/>
      <c r="R234" s="202"/>
      <c r="S234" s="202"/>
      <c r="T234" s="203"/>
      <c r="AT234" s="204" t="s">
        <v>143</v>
      </c>
      <c r="AU234" s="204" t="s">
        <v>78</v>
      </c>
      <c r="AV234" s="13" t="s">
        <v>78</v>
      </c>
      <c r="AW234" s="13" t="s">
        <v>30</v>
      </c>
      <c r="AX234" s="13" t="s">
        <v>68</v>
      </c>
      <c r="AY234" s="204" t="s">
        <v>129</v>
      </c>
    </row>
    <row r="235" spans="1:65" s="13" customFormat="1" ht="10.199999999999999">
      <c r="B235" s="194"/>
      <c r="C235" s="195"/>
      <c r="D235" s="187" t="s">
        <v>143</v>
      </c>
      <c r="E235" s="196" t="s">
        <v>18</v>
      </c>
      <c r="F235" s="197" t="s">
        <v>1327</v>
      </c>
      <c r="G235" s="195"/>
      <c r="H235" s="198">
        <v>8.0299999999999994</v>
      </c>
      <c r="I235" s="199"/>
      <c r="J235" s="195"/>
      <c r="K235" s="195"/>
      <c r="L235" s="200"/>
      <c r="M235" s="201"/>
      <c r="N235" s="202"/>
      <c r="O235" s="202"/>
      <c r="P235" s="202"/>
      <c r="Q235" s="202"/>
      <c r="R235" s="202"/>
      <c r="S235" s="202"/>
      <c r="T235" s="203"/>
      <c r="AT235" s="204" t="s">
        <v>143</v>
      </c>
      <c r="AU235" s="204" t="s">
        <v>78</v>
      </c>
      <c r="AV235" s="13" t="s">
        <v>78</v>
      </c>
      <c r="AW235" s="13" t="s">
        <v>30</v>
      </c>
      <c r="AX235" s="13" t="s">
        <v>68</v>
      </c>
      <c r="AY235" s="204" t="s">
        <v>129</v>
      </c>
    </row>
    <row r="236" spans="1:65" s="13" customFormat="1" ht="10.199999999999999">
      <c r="B236" s="194"/>
      <c r="C236" s="195"/>
      <c r="D236" s="187" t="s">
        <v>143</v>
      </c>
      <c r="E236" s="196" t="s">
        <v>18</v>
      </c>
      <c r="F236" s="197" t="s">
        <v>1328</v>
      </c>
      <c r="G236" s="195"/>
      <c r="H236" s="198">
        <v>8.1999999999999993</v>
      </c>
      <c r="I236" s="199"/>
      <c r="J236" s="195"/>
      <c r="K236" s="195"/>
      <c r="L236" s="200"/>
      <c r="M236" s="201"/>
      <c r="N236" s="202"/>
      <c r="O236" s="202"/>
      <c r="P236" s="202"/>
      <c r="Q236" s="202"/>
      <c r="R236" s="202"/>
      <c r="S236" s="202"/>
      <c r="T236" s="203"/>
      <c r="AT236" s="204" t="s">
        <v>143</v>
      </c>
      <c r="AU236" s="204" t="s">
        <v>78</v>
      </c>
      <c r="AV236" s="13" t="s">
        <v>78</v>
      </c>
      <c r="AW236" s="13" t="s">
        <v>30</v>
      </c>
      <c r="AX236" s="13" t="s">
        <v>68</v>
      </c>
      <c r="AY236" s="204" t="s">
        <v>129</v>
      </c>
    </row>
    <row r="237" spans="1:65" s="13" customFormat="1" ht="10.199999999999999">
      <c r="B237" s="194"/>
      <c r="C237" s="195"/>
      <c r="D237" s="187" t="s">
        <v>143</v>
      </c>
      <c r="E237" s="196" t="s">
        <v>18</v>
      </c>
      <c r="F237" s="197" t="s">
        <v>1329</v>
      </c>
      <c r="G237" s="195"/>
      <c r="H237" s="198">
        <v>19.190000000000001</v>
      </c>
      <c r="I237" s="199"/>
      <c r="J237" s="195"/>
      <c r="K237" s="195"/>
      <c r="L237" s="200"/>
      <c r="M237" s="201"/>
      <c r="N237" s="202"/>
      <c r="O237" s="202"/>
      <c r="P237" s="202"/>
      <c r="Q237" s="202"/>
      <c r="R237" s="202"/>
      <c r="S237" s="202"/>
      <c r="T237" s="203"/>
      <c r="AT237" s="204" t="s">
        <v>143</v>
      </c>
      <c r="AU237" s="204" t="s">
        <v>78</v>
      </c>
      <c r="AV237" s="13" t="s">
        <v>78</v>
      </c>
      <c r="AW237" s="13" t="s">
        <v>30</v>
      </c>
      <c r="AX237" s="13" t="s">
        <v>68</v>
      </c>
      <c r="AY237" s="204" t="s">
        <v>129</v>
      </c>
    </row>
    <row r="238" spans="1:65" s="13" customFormat="1" ht="10.199999999999999">
      <c r="B238" s="194"/>
      <c r="C238" s="195"/>
      <c r="D238" s="187" t="s">
        <v>143</v>
      </c>
      <c r="E238" s="196" t="s">
        <v>18</v>
      </c>
      <c r="F238" s="197" t="s">
        <v>1330</v>
      </c>
      <c r="G238" s="195"/>
      <c r="H238" s="198">
        <v>8.6999999999999993</v>
      </c>
      <c r="I238" s="199"/>
      <c r="J238" s="195"/>
      <c r="K238" s="195"/>
      <c r="L238" s="200"/>
      <c r="M238" s="201"/>
      <c r="N238" s="202"/>
      <c r="O238" s="202"/>
      <c r="P238" s="202"/>
      <c r="Q238" s="202"/>
      <c r="R238" s="202"/>
      <c r="S238" s="202"/>
      <c r="T238" s="203"/>
      <c r="AT238" s="204" t="s">
        <v>143</v>
      </c>
      <c r="AU238" s="204" t="s">
        <v>78</v>
      </c>
      <c r="AV238" s="13" t="s">
        <v>78</v>
      </c>
      <c r="AW238" s="13" t="s">
        <v>30</v>
      </c>
      <c r="AX238" s="13" t="s">
        <v>68</v>
      </c>
      <c r="AY238" s="204" t="s">
        <v>129</v>
      </c>
    </row>
    <row r="239" spans="1:65" s="13" customFormat="1" ht="10.199999999999999">
      <c r="B239" s="194"/>
      <c r="C239" s="195"/>
      <c r="D239" s="187" t="s">
        <v>143</v>
      </c>
      <c r="E239" s="196" t="s">
        <v>18</v>
      </c>
      <c r="F239" s="197" t="s">
        <v>1331</v>
      </c>
      <c r="G239" s="195"/>
      <c r="H239" s="198">
        <v>8.24</v>
      </c>
      <c r="I239" s="199"/>
      <c r="J239" s="195"/>
      <c r="K239" s="195"/>
      <c r="L239" s="200"/>
      <c r="M239" s="201"/>
      <c r="N239" s="202"/>
      <c r="O239" s="202"/>
      <c r="P239" s="202"/>
      <c r="Q239" s="202"/>
      <c r="R239" s="202"/>
      <c r="S239" s="202"/>
      <c r="T239" s="203"/>
      <c r="AT239" s="204" t="s">
        <v>143</v>
      </c>
      <c r="AU239" s="204" t="s">
        <v>78</v>
      </c>
      <c r="AV239" s="13" t="s">
        <v>78</v>
      </c>
      <c r="AW239" s="13" t="s">
        <v>30</v>
      </c>
      <c r="AX239" s="13" t="s">
        <v>68</v>
      </c>
      <c r="AY239" s="204" t="s">
        <v>129</v>
      </c>
    </row>
    <row r="240" spans="1:65" s="14" customFormat="1" ht="10.199999999999999">
      <c r="B240" s="205"/>
      <c r="C240" s="206"/>
      <c r="D240" s="187" t="s">
        <v>143</v>
      </c>
      <c r="E240" s="207" t="s">
        <v>18</v>
      </c>
      <c r="F240" s="208" t="s">
        <v>241</v>
      </c>
      <c r="G240" s="206"/>
      <c r="H240" s="209">
        <v>81.96</v>
      </c>
      <c r="I240" s="210"/>
      <c r="J240" s="206"/>
      <c r="K240" s="206"/>
      <c r="L240" s="211"/>
      <c r="M240" s="212"/>
      <c r="N240" s="213"/>
      <c r="O240" s="213"/>
      <c r="P240" s="213"/>
      <c r="Q240" s="213"/>
      <c r="R240" s="213"/>
      <c r="S240" s="213"/>
      <c r="T240" s="214"/>
      <c r="AT240" s="215" t="s">
        <v>143</v>
      </c>
      <c r="AU240" s="215" t="s">
        <v>78</v>
      </c>
      <c r="AV240" s="14" t="s">
        <v>137</v>
      </c>
      <c r="AW240" s="14" t="s">
        <v>30</v>
      </c>
      <c r="AX240" s="14" t="s">
        <v>76</v>
      </c>
      <c r="AY240" s="215" t="s">
        <v>129</v>
      </c>
    </row>
    <row r="241" spans="1:65" s="2" customFormat="1" ht="16.5" customHeight="1">
      <c r="A241" s="36"/>
      <c r="B241" s="37"/>
      <c r="C241" s="175" t="s">
        <v>320</v>
      </c>
      <c r="D241" s="175" t="s">
        <v>132</v>
      </c>
      <c r="E241" s="176" t="s">
        <v>399</v>
      </c>
      <c r="F241" s="177" t="s">
        <v>400</v>
      </c>
      <c r="G241" s="178" t="s">
        <v>161</v>
      </c>
      <c r="H241" s="179">
        <v>70.92</v>
      </c>
      <c r="I241" s="180"/>
      <c r="J241" s="179">
        <f>ROUND(I241*H241,2)</f>
        <v>0</v>
      </c>
      <c r="K241" s="177" t="s">
        <v>136</v>
      </c>
      <c r="L241" s="41"/>
      <c r="M241" s="181" t="s">
        <v>18</v>
      </c>
      <c r="N241" s="182" t="s">
        <v>39</v>
      </c>
      <c r="O241" s="66"/>
      <c r="P241" s="183">
        <f>O241*H241</f>
        <v>0</v>
      </c>
      <c r="Q241" s="183">
        <v>0</v>
      </c>
      <c r="R241" s="183">
        <f>Q241*H241</f>
        <v>0</v>
      </c>
      <c r="S241" s="183">
        <v>6.8000000000000005E-2</v>
      </c>
      <c r="T241" s="184">
        <f>S241*H241</f>
        <v>4.8225600000000002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85" t="s">
        <v>137</v>
      </c>
      <c r="AT241" s="185" t="s">
        <v>132</v>
      </c>
      <c r="AU241" s="185" t="s">
        <v>78</v>
      </c>
      <c r="AY241" s="19" t="s">
        <v>129</v>
      </c>
      <c r="BE241" s="186">
        <f>IF(N241="základní",J241,0)</f>
        <v>0</v>
      </c>
      <c r="BF241" s="186">
        <f>IF(N241="snížená",J241,0)</f>
        <v>0</v>
      </c>
      <c r="BG241" s="186">
        <f>IF(N241="zákl. přenesená",J241,0)</f>
        <v>0</v>
      </c>
      <c r="BH241" s="186">
        <f>IF(N241="sníž. přenesená",J241,0)</f>
        <v>0</v>
      </c>
      <c r="BI241" s="186">
        <f>IF(N241="nulová",J241,0)</f>
        <v>0</v>
      </c>
      <c r="BJ241" s="19" t="s">
        <v>76</v>
      </c>
      <c r="BK241" s="186">
        <f>ROUND(I241*H241,2)</f>
        <v>0</v>
      </c>
      <c r="BL241" s="19" t="s">
        <v>137</v>
      </c>
      <c r="BM241" s="185" t="s">
        <v>1357</v>
      </c>
    </row>
    <row r="242" spans="1:65" s="2" customFormat="1" ht="19.2">
      <c r="A242" s="36"/>
      <c r="B242" s="37"/>
      <c r="C242" s="38"/>
      <c r="D242" s="187" t="s">
        <v>139</v>
      </c>
      <c r="E242" s="38"/>
      <c r="F242" s="188" t="s">
        <v>402</v>
      </c>
      <c r="G242" s="38"/>
      <c r="H242" s="38"/>
      <c r="I242" s="189"/>
      <c r="J242" s="38"/>
      <c r="K242" s="38"/>
      <c r="L242" s="41"/>
      <c r="M242" s="190"/>
      <c r="N242" s="191"/>
      <c r="O242" s="66"/>
      <c r="P242" s="66"/>
      <c r="Q242" s="66"/>
      <c r="R242" s="66"/>
      <c r="S242" s="66"/>
      <c r="T242" s="67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9" t="s">
        <v>139</v>
      </c>
      <c r="AU242" s="19" t="s">
        <v>78</v>
      </c>
    </row>
    <row r="243" spans="1:65" s="2" customFormat="1" ht="10.199999999999999">
      <c r="A243" s="36"/>
      <c r="B243" s="37"/>
      <c r="C243" s="38"/>
      <c r="D243" s="192" t="s">
        <v>141</v>
      </c>
      <c r="E243" s="38"/>
      <c r="F243" s="193" t="s">
        <v>403</v>
      </c>
      <c r="G243" s="38"/>
      <c r="H243" s="38"/>
      <c r="I243" s="189"/>
      <c r="J243" s="38"/>
      <c r="K243" s="38"/>
      <c r="L243" s="41"/>
      <c r="M243" s="190"/>
      <c r="N243" s="191"/>
      <c r="O243" s="66"/>
      <c r="P243" s="66"/>
      <c r="Q243" s="66"/>
      <c r="R243" s="66"/>
      <c r="S243" s="66"/>
      <c r="T243" s="67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9" t="s">
        <v>141</v>
      </c>
      <c r="AU243" s="19" t="s">
        <v>78</v>
      </c>
    </row>
    <row r="244" spans="1:65" s="13" customFormat="1" ht="10.199999999999999">
      <c r="B244" s="194"/>
      <c r="C244" s="195"/>
      <c r="D244" s="187" t="s">
        <v>143</v>
      </c>
      <c r="E244" s="196" t="s">
        <v>18</v>
      </c>
      <c r="F244" s="197" t="s">
        <v>1358</v>
      </c>
      <c r="G244" s="195"/>
      <c r="H244" s="198">
        <v>13.71</v>
      </c>
      <c r="I244" s="199"/>
      <c r="J244" s="195"/>
      <c r="K244" s="195"/>
      <c r="L244" s="200"/>
      <c r="M244" s="201"/>
      <c r="N244" s="202"/>
      <c r="O244" s="202"/>
      <c r="P244" s="202"/>
      <c r="Q244" s="202"/>
      <c r="R244" s="202"/>
      <c r="S244" s="202"/>
      <c r="T244" s="203"/>
      <c r="AT244" s="204" t="s">
        <v>143</v>
      </c>
      <c r="AU244" s="204" t="s">
        <v>78</v>
      </c>
      <c r="AV244" s="13" t="s">
        <v>78</v>
      </c>
      <c r="AW244" s="13" t="s">
        <v>30</v>
      </c>
      <c r="AX244" s="13" t="s">
        <v>68</v>
      </c>
      <c r="AY244" s="204" t="s">
        <v>129</v>
      </c>
    </row>
    <row r="245" spans="1:65" s="13" customFormat="1" ht="10.199999999999999">
      <c r="B245" s="194"/>
      <c r="C245" s="195"/>
      <c r="D245" s="187" t="s">
        <v>143</v>
      </c>
      <c r="E245" s="196" t="s">
        <v>18</v>
      </c>
      <c r="F245" s="197" t="s">
        <v>1359</v>
      </c>
      <c r="G245" s="195"/>
      <c r="H245" s="198">
        <v>12.78</v>
      </c>
      <c r="I245" s="199"/>
      <c r="J245" s="195"/>
      <c r="K245" s="195"/>
      <c r="L245" s="200"/>
      <c r="M245" s="201"/>
      <c r="N245" s="202"/>
      <c r="O245" s="202"/>
      <c r="P245" s="202"/>
      <c r="Q245" s="202"/>
      <c r="R245" s="202"/>
      <c r="S245" s="202"/>
      <c r="T245" s="203"/>
      <c r="AT245" s="204" t="s">
        <v>143</v>
      </c>
      <c r="AU245" s="204" t="s">
        <v>78</v>
      </c>
      <c r="AV245" s="13" t="s">
        <v>78</v>
      </c>
      <c r="AW245" s="13" t="s">
        <v>30</v>
      </c>
      <c r="AX245" s="13" t="s">
        <v>68</v>
      </c>
      <c r="AY245" s="204" t="s">
        <v>129</v>
      </c>
    </row>
    <row r="246" spans="1:65" s="13" customFormat="1" ht="10.199999999999999">
      <c r="B246" s="194"/>
      <c r="C246" s="195"/>
      <c r="D246" s="187" t="s">
        <v>143</v>
      </c>
      <c r="E246" s="196" t="s">
        <v>18</v>
      </c>
      <c r="F246" s="197" t="s">
        <v>1360</v>
      </c>
      <c r="G246" s="195"/>
      <c r="H246" s="198">
        <v>6.72</v>
      </c>
      <c r="I246" s="199"/>
      <c r="J246" s="195"/>
      <c r="K246" s="195"/>
      <c r="L246" s="200"/>
      <c r="M246" s="201"/>
      <c r="N246" s="202"/>
      <c r="O246" s="202"/>
      <c r="P246" s="202"/>
      <c r="Q246" s="202"/>
      <c r="R246" s="202"/>
      <c r="S246" s="202"/>
      <c r="T246" s="203"/>
      <c r="AT246" s="204" t="s">
        <v>143</v>
      </c>
      <c r="AU246" s="204" t="s">
        <v>78</v>
      </c>
      <c r="AV246" s="13" t="s">
        <v>78</v>
      </c>
      <c r="AW246" s="13" t="s">
        <v>30</v>
      </c>
      <c r="AX246" s="13" t="s">
        <v>68</v>
      </c>
      <c r="AY246" s="204" t="s">
        <v>129</v>
      </c>
    </row>
    <row r="247" spans="1:65" s="13" customFormat="1" ht="10.199999999999999">
      <c r="B247" s="194"/>
      <c r="C247" s="195"/>
      <c r="D247" s="187" t="s">
        <v>143</v>
      </c>
      <c r="E247" s="196" t="s">
        <v>18</v>
      </c>
      <c r="F247" s="197" t="s">
        <v>1361</v>
      </c>
      <c r="G247" s="195"/>
      <c r="H247" s="198">
        <v>6.84</v>
      </c>
      <c r="I247" s="199"/>
      <c r="J247" s="195"/>
      <c r="K247" s="195"/>
      <c r="L247" s="200"/>
      <c r="M247" s="201"/>
      <c r="N247" s="202"/>
      <c r="O247" s="202"/>
      <c r="P247" s="202"/>
      <c r="Q247" s="202"/>
      <c r="R247" s="202"/>
      <c r="S247" s="202"/>
      <c r="T247" s="203"/>
      <c r="AT247" s="204" t="s">
        <v>143</v>
      </c>
      <c r="AU247" s="204" t="s">
        <v>78</v>
      </c>
      <c r="AV247" s="13" t="s">
        <v>78</v>
      </c>
      <c r="AW247" s="13" t="s">
        <v>30</v>
      </c>
      <c r="AX247" s="13" t="s">
        <v>68</v>
      </c>
      <c r="AY247" s="204" t="s">
        <v>129</v>
      </c>
    </row>
    <row r="248" spans="1:65" s="13" customFormat="1" ht="10.199999999999999">
      <c r="B248" s="194"/>
      <c r="C248" s="195"/>
      <c r="D248" s="187" t="s">
        <v>143</v>
      </c>
      <c r="E248" s="196" t="s">
        <v>18</v>
      </c>
      <c r="F248" s="197" t="s">
        <v>1362</v>
      </c>
      <c r="G248" s="195"/>
      <c r="H248" s="198">
        <v>16.8</v>
      </c>
      <c r="I248" s="199"/>
      <c r="J248" s="195"/>
      <c r="K248" s="195"/>
      <c r="L248" s="200"/>
      <c r="M248" s="201"/>
      <c r="N248" s="202"/>
      <c r="O248" s="202"/>
      <c r="P248" s="202"/>
      <c r="Q248" s="202"/>
      <c r="R248" s="202"/>
      <c r="S248" s="202"/>
      <c r="T248" s="203"/>
      <c r="AT248" s="204" t="s">
        <v>143</v>
      </c>
      <c r="AU248" s="204" t="s">
        <v>78</v>
      </c>
      <c r="AV248" s="13" t="s">
        <v>78</v>
      </c>
      <c r="AW248" s="13" t="s">
        <v>30</v>
      </c>
      <c r="AX248" s="13" t="s">
        <v>68</v>
      </c>
      <c r="AY248" s="204" t="s">
        <v>129</v>
      </c>
    </row>
    <row r="249" spans="1:65" s="13" customFormat="1" ht="10.199999999999999">
      <c r="B249" s="194"/>
      <c r="C249" s="195"/>
      <c r="D249" s="187" t="s">
        <v>143</v>
      </c>
      <c r="E249" s="196" t="s">
        <v>18</v>
      </c>
      <c r="F249" s="197" t="s">
        <v>1363</v>
      </c>
      <c r="G249" s="195"/>
      <c r="H249" s="198">
        <v>7.2</v>
      </c>
      <c r="I249" s="199"/>
      <c r="J249" s="195"/>
      <c r="K249" s="195"/>
      <c r="L249" s="200"/>
      <c r="M249" s="201"/>
      <c r="N249" s="202"/>
      <c r="O249" s="202"/>
      <c r="P249" s="202"/>
      <c r="Q249" s="202"/>
      <c r="R249" s="202"/>
      <c r="S249" s="202"/>
      <c r="T249" s="203"/>
      <c r="AT249" s="204" t="s">
        <v>143</v>
      </c>
      <c r="AU249" s="204" t="s">
        <v>78</v>
      </c>
      <c r="AV249" s="13" t="s">
        <v>78</v>
      </c>
      <c r="AW249" s="13" t="s">
        <v>30</v>
      </c>
      <c r="AX249" s="13" t="s">
        <v>68</v>
      </c>
      <c r="AY249" s="204" t="s">
        <v>129</v>
      </c>
    </row>
    <row r="250" spans="1:65" s="13" customFormat="1" ht="10.199999999999999">
      <c r="B250" s="194"/>
      <c r="C250" s="195"/>
      <c r="D250" s="187" t="s">
        <v>143</v>
      </c>
      <c r="E250" s="196" t="s">
        <v>18</v>
      </c>
      <c r="F250" s="197" t="s">
        <v>1364</v>
      </c>
      <c r="G250" s="195"/>
      <c r="H250" s="198">
        <v>6.87</v>
      </c>
      <c r="I250" s="199"/>
      <c r="J250" s="195"/>
      <c r="K250" s="195"/>
      <c r="L250" s="200"/>
      <c r="M250" s="201"/>
      <c r="N250" s="202"/>
      <c r="O250" s="202"/>
      <c r="P250" s="202"/>
      <c r="Q250" s="202"/>
      <c r="R250" s="202"/>
      <c r="S250" s="202"/>
      <c r="T250" s="203"/>
      <c r="AT250" s="204" t="s">
        <v>143</v>
      </c>
      <c r="AU250" s="204" t="s">
        <v>78</v>
      </c>
      <c r="AV250" s="13" t="s">
        <v>78</v>
      </c>
      <c r="AW250" s="13" t="s">
        <v>30</v>
      </c>
      <c r="AX250" s="13" t="s">
        <v>68</v>
      </c>
      <c r="AY250" s="204" t="s">
        <v>129</v>
      </c>
    </row>
    <row r="251" spans="1:65" s="14" customFormat="1" ht="10.199999999999999">
      <c r="B251" s="205"/>
      <c r="C251" s="206"/>
      <c r="D251" s="187" t="s">
        <v>143</v>
      </c>
      <c r="E251" s="207" t="s">
        <v>18</v>
      </c>
      <c r="F251" s="208" t="s">
        <v>241</v>
      </c>
      <c r="G251" s="206"/>
      <c r="H251" s="209">
        <v>70.92</v>
      </c>
      <c r="I251" s="210"/>
      <c r="J251" s="206"/>
      <c r="K251" s="206"/>
      <c r="L251" s="211"/>
      <c r="M251" s="212"/>
      <c r="N251" s="213"/>
      <c r="O251" s="213"/>
      <c r="P251" s="213"/>
      <c r="Q251" s="213"/>
      <c r="R251" s="213"/>
      <c r="S251" s="213"/>
      <c r="T251" s="214"/>
      <c r="AT251" s="215" t="s">
        <v>143</v>
      </c>
      <c r="AU251" s="215" t="s">
        <v>78</v>
      </c>
      <c r="AV251" s="14" t="s">
        <v>137</v>
      </c>
      <c r="AW251" s="14" t="s">
        <v>30</v>
      </c>
      <c r="AX251" s="14" t="s">
        <v>76</v>
      </c>
      <c r="AY251" s="215" t="s">
        <v>129</v>
      </c>
    </row>
    <row r="252" spans="1:65" s="12" customFormat="1" ht="22.8" customHeight="1">
      <c r="B252" s="159"/>
      <c r="C252" s="160"/>
      <c r="D252" s="161" t="s">
        <v>67</v>
      </c>
      <c r="E252" s="173" t="s">
        <v>409</v>
      </c>
      <c r="F252" s="173" t="s">
        <v>410</v>
      </c>
      <c r="G252" s="160"/>
      <c r="H252" s="160"/>
      <c r="I252" s="163"/>
      <c r="J252" s="174">
        <f>BK252</f>
        <v>0</v>
      </c>
      <c r="K252" s="160"/>
      <c r="L252" s="165"/>
      <c r="M252" s="166"/>
      <c r="N252" s="167"/>
      <c r="O252" s="167"/>
      <c r="P252" s="168">
        <f>SUM(P253:P268)</f>
        <v>0</v>
      </c>
      <c r="Q252" s="167"/>
      <c r="R252" s="168">
        <f>SUM(R253:R268)</f>
        <v>0</v>
      </c>
      <c r="S252" s="167"/>
      <c r="T252" s="169">
        <f>SUM(T253:T268)</f>
        <v>0</v>
      </c>
      <c r="AR252" s="170" t="s">
        <v>76</v>
      </c>
      <c r="AT252" s="171" t="s">
        <v>67</v>
      </c>
      <c r="AU252" s="171" t="s">
        <v>76</v>
      </c>
      <c r="AY252" s="170" t="s">
        <v>129</v>
      </c>
      <c r="BK252" s="172">
        <f>SUM(BK253:BK268)</f>
        <v>0</v>
      </c>
    </row>
    <row r="253" spans="1:65" s="2" customFormat="1" ht="16.5" customHeight="1">
      <c r="A253" s="36"/>
      <c r="B253" s="37"/>
      <c r="C253" s="175" t="s">
        <v>326</v>
      </c>
      <c r="D253" s="175" t="s">
        <v>132</v>
      </c>
      <c r="E253" s="176" t="s">
        <v>412</v>
      </c>
      <c r="F253" s="177" t="s">
        <v>413</v>
      </c>
      <c r="G253" s="178" t="s">
        <v>154</v>
      </c>
      <c r="H253" s="179">
        <v>13.68</v>
      </c>
      <c r="I253" s="180"/>
      <c r="J253" s="179">
        <f>ROUND(I253*H253,2)</f>
        <v>0</v>
      </c>
      <c r="K253" s="177" t="s">
        <v>136</v>
      </c>
      <c r="L253" s="41"/>
      <c r="M253" s="181" t="s">
        <v>18</v>
      </c>
      <c r="N253" s="182" t="s">
        <v>39</v>
      </c>
      <c r="O253" s="66"/>
      <c r="P253" s="183">
        <f>O253*H253</f>
        <v>0</v>
      </c>
      <c r="Q253" s="183">
        <v>0</v>
      </c>
      <c r="R253" s="183">
        <f>Q253*H253</f>
        <v>0</v>
      </c>
      <c r="S253" s="183">
        <v>0</v>
      </c>
      <c r="T253" s="184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85" t="s">
        <v>137</v>
      </c>
      <c r="AT253" s="185" t="s">
        <v>132</v>
      </c>
      <c r="AU253" s="185" t="s">
        <v>78</v>
      </c>
      <c r="AY253" s="19" t="s">
        <v>129</v>
      </c>
      <c r="BE253" s="186">
        <f>IF(N253="základní",J253,0)</f>
        <v>0</v>
      </c>
      <c r="BF253" s="186">
        <f>IF(N253="snížená",J253,0)</f>
        <v>0</v>
      </c>
      <c r="BG253" s="186">
        <f>IF(N253="zákl. přenesená",J253,0)</f>
        <v>0</v>
      </c>
      <c r="BH253" s="186">
        <f>IF(N253="sníž. přenesená",J253,0)</f>
        <v>0</v>
      </c>
      <c r="BI253" s="186">
        <f>IF(N253="nulová",J253,0)</f>
        <v>0</v>
      </c>
      <c r="BJ253" s="19" t="s">
        <v>76</v>
      </c>
      <c r="BK253" s="186">
        <f>ROUND(I253*H253,2)</f>
        <v>0</v>
      </c>
      <c r="BL253" s="19" t="s">
        <v>137</v>
      </c>
      <c r="BM253" s="185" t="s">
        <v>1365</v>
      </c>
    </row>
    <row r="254" spans="1:65" s="2" customFormat="1" ht="10.199999999999999">
      <c r="A254" s="36"/>
      <c r="B254" s="37"/>
      <c r="C254" s="38"/>
      <c r="D254" s="187" t="s">
        <v>139</v>
      </c>
      <c r="E254" s="38"/>
      <c r="F254" s="188" t="s">
        <v>415</v>
      </c>
      <c r="G254" s="38"/>
      <c r="H254" s="38"/>
      <c r="I254" s="189"/>
      <c r="J254" s="38"/>
      <c r="K254" s="38"/>
      <c r="L254" s="41"/>
      <c r="M254" s="190"/>
      <c r="N254" s="191"/>
      <c r="O254" s="66"/>
      <c r="P254" s="66"/>
      <c r="Q254" s="66"/>
      <c r="R254" s="66"/>
      <c r="S254" s="66"/>
      <c r="T254" s="67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T254" s="19" t="s">
        <v>139</v>
      </c>
      <c r="AU254" s="19" t="s">
        <v>78</v>
      </c>
    </row>
    <row r="255" spans="1:65" s="2" customFormat="1" ht="10.199999999999999">
      <c r="A255" s="36"/>
      <c r="B255" s="37"/>
      <c r="C255" s="38"/>
      <c r="D255" s="192" t="s">
        <v>141</v>
      </c>
      <c r="E255" s="38"/>
      <c r="F255" s="193" t="s">
        <v>416</v>
      </c>
      <c r="G255" s="38"/>
      <c r="H255" s="38"/>
      <c r="I255" s="189"/>
      <c r="J255" s="38"/>
      <c r="K255" s="38"/>
      <c r="L255" s="41"/>
      <c r="M255" s="190"/>
      <c r="N255" s="191"/>
      <c r="O255" s="66"/>
      <c r="P255" s="66"/>
      <c r="Q255" s="66"/>
      <c r="R255" s="66"/>
      <c r="S255" s="66"/>
      <c r="T255" s="67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T255" s="19" t="s">
        <v>141</v>
      </c>
      <c r="AU255" s="19" t="s">
        <v>78</v>
      </c>
    </row>
    <row r="256" spans="1:65" s="2" customFormat="1" ht="16.5" customHeight="1">
      <c r="A256" s="36"/>
      <c r="B256" s="37"/>
      <c r="C256" s="175" t="s">
        <v>333</v>
      </c>
      <c r="D256" s="175" t="s">
        <v>132</v>
      </c>
      <c r="E256" s="176" t="s">
        <v>418</v>
      </c>
      <c r="F256" s="177" t="s">
        <v>419</v>
      </c>
      <c r="G256" s="178" t="s">
        <v>154</v>
      </c>
      <c r="H256" s="179">
        <v>13.68</v>
      </c>
      <c r="I256" s="180"/>
      <c r="J256" s="179">
        <f>ROUND(I256*H256,2)</f>
        <v>0</v>
      </c>
      <c r="K256" s="177" t="s">
        <v>136</v>
      </c>
      <c r="L256" s="41"/>
      <c r="M256" s="181" t="s">
        <v>18</v>
      </c>
      <c r="N256" s="182" t="s">
        <v>39</v>
      </c>
      <c r="O256" s="66"/>
      <c r="P256" s="183">
        <f>O256*H256</f>
        <v>0</v>
      </c>
      <c r="Q256" s="183">
        <v>0</v>
      </c>
      <c r="R256" s="183">
        <f>Q256*H256</f>
        <v>0</v>
      </c>
      <c r="S256" s="183">
        <v>0</v>
      </c>
      <c r="T256" s="184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185" t="s">
        <v>137</v>
      </c>
      <c r="AT256" s="185" t="s">
        <v>132</v>
      </c>
      <c r="AU256" s="185" t="s">
        <v>78</v>
      </c>
      <c r="AY256" s="19" t="s">
        <v>129</v>
      </c>
      <c r="BE256" s="186">
        <f>IF(N256="základní",J256,0)</f>
        <v>0</v>
      </c>
      <c r="BF256" s="186">
        <f>IF(N256="snížená",J256,0)</f>
        <v>0</v>
      </c>
      <c r="BG256" s="186">
        <f>IF(N256="zákl. přenesená",J256,0)</f>
        <v>0</v>
      </c>
      <c r="BH256" s="186">
        <f>IF(N256="sníž. přenesená",J256,0)</f>
        <v>0</v>
      </c>
      <c r="BI256" s="186">
        <f>IF(N256="nulová",J256,0)</f>
        <v>0</v>
      </c>
      <c r="BJ256" s="19" t="s">
        <v>76</v>
      </c>
      <c r="BK256" s="186">
        <f>ROUND(I256*H256,2)</f>
        <v>0</v>
      </c>
      <c r="BL256" s="19" t="s">
        <v>137</v>
      </c>
      <c r="BM256" s="185" t="s">
        <v>1366</v>
      </c>
    </row>
    <row r="257" spans="1:65" s="2" customFormat="1" ht="10.199999999999999">
      <c r="A257" s="36"/>
      <c r="B257" s="37"/>
      <c r="C257" s="38"/>
      <c r="D257" s="187" t="s">
        <v>139</v>
      </c>
      <c r="E257" s="38"/>
      <c r="F257" s="188" t="s">
        <v>421</v>
      </c>
      <c r="G257" s="38"/>
      <c r="H257" s="38"/>
      <c r="I257" s="189"/>
      <c r="J257" s="38"/>
      <c r="K257" s="38"/>
      <c r="L257" s="41"/>
      <c r="M257" s="190"/>
      <c r="N257" s="191"/>
      <c r="O257" s="66"/>
      <c r="P257" s="66"/>
      <c r="Q257" s="66"/>
      <c r="R257" s="66"/>
      <c r="S257" s="66"/>
      <c r="T257" s="67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T257" s="19" t="s">
        <v>139</v>
      </c>
      <c r="AU257" s="19" t="s">
        <v>78</v>
      </c>
    </row>
    <row r="258" spans="1:65" s="2" customFormat="1" ht="10.199999999999999">
      <c r="A258" s="36"/>
      <c r="B258" s="37"/>
      <c r="C258" s="38"/>
      <c r="D258" s="192" t="s">
        <v>141</v>
      </c>
      <c r="E258" s="38"/>
      <c r="F258" s="193" t="s">
        <v>422</v>
      </c>
      <c r="G258" s="38"/>
      <c r="H258" s="38"/>
      <c r="I258" s="189"/>
      <c r="J258" s="38"/>
      <c r="K258" s="38"/>
      <c r="L258" s="41"/>
      <c r="M258" s="190"/>
      <c r="N258" s="191"/>
      <c r="O258" s="66"/>
      <c r="P258" s="66"/>
      <c r="Q258" s="66"/>
      <c r="R258" s="66"/>
      <c r="S258" s="66"/>
      <c r="T258" s="67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T258" s="19" t="s">
        <v>141</v>
      </c>
      <c r="AU258" s="19" t="s">
        <v>78</v>
      </c>
    </row>
    <row r="259" spans="1:65" s="2" customFormat="1" ht="16.5" customHeight="1">
      <c r="A259" s="36"/>
      <c r="B259" s="37"/>
      <c r="C259" s="175" t="s">
        <v>340</v>
      </c>
      <c r="D259" s="175" t="s">
        <v>132</v>
      </c>
      <c r="E259" s="176" t="s">
        <v>424</v>
      </c>
      <c r="F259" s="177" t="s">
        <v>425</v>
      </c>
      <c r="G259" s="178" t="s">
        <v>154</v>
      </c>
      <c r="H259" s="179">
        <v>13.68</v>
      </c>
      <c r="I259" s="180"/>
      <c r="J259" s="179">
        <f>ROUND(I259*H259,2)</f>
        <v>0</v>
      </c>
      <c r="K259" s="177" t="s">
        <v>136</v>
      </c>
      <c r="L259" s="41"/>
      <c r="M259" s="181" t="s">
        <v>18</v>
      </c>
      <c r="N259" s="182" t="s">
        <v>39</v>
      </c>
      <c r="O259" s="66"/>
      <c r="P259" s="183">
        <f>O259*H259</f>
        <v>0</v>
      </c>
      <c r="Q259" s="183">
        <v>0</v>
      </c>
      <c r="R259" s="183">
        <f>Q259*H259</f>
        <v>0</v>
      </c>
      <c r="S259" s="183">
        <v>0</v>
      </c>
      <c r="T259" s="184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185" t="s">
        <v>137</v>
      </c>
      <c r="AT259" s="185" t="s">
        <v>132</v>
      </c>
      <c r="AU259" s="185" t="s">
        <v>78</v>
      </c>
      <c r="AY259" s="19" t="s">
        <v>129</v>
      </c>
      <c r="BE259" s="186">
        <f>IF(N259="základní",J259,0)</f>
        <v>0</v>
      </c>
      <c r="BF259" s="186">
        <f>IF(N259="snížená",J259,0)</f>
        <v>0</v>
      </c>
      <c r="BG259" s="186">
        <f>IF(N259="zákl. přenesená",J259,0)</f>
        <v>0</v>
      </c>
      <c r="BH259" s="186">
        <f>IF(N259="sníž. přenesená",J259,0)</f>
        <v>0</v>
      </c>
      <c r="BI259" s="186">
        <f>IF(N259="nulová",J259,0)</f>
        <v>0</v>
      </c>
      <c r="BJ259" s="19" t="s">
        <v>76</v>
      </c>
      <c r="BK259" s="186">
        <f>ROUND(I259*H259,2)</f>
        <v>0</v>
      </c>
      <c r="BL259" s="19" t="s">
        <v>137</v>
      </c>
      <c r="BM259" s="185" t="s">
        <v>1367</v>
      </c>
    </row>
    <row r="260" spans="1:65" s="2" customFormat="1" ht="10.199999999999999">
      <c r="A260" s="36"/>
      <c r="B260" s="37"/>
      <c r="C260" s="38"/>
      <c r="D260" s="187" t="s">
        <v>139</v>
      </c>
      <c r="E260" s="38"/>
      <c r="F260" s="188" t="s">
        <v>427</v>
      </c>
      <c r="G260" s="38"/>
      <c r="H260" s="38"/>
      <c r="I260" s="189"/>
      <c r="J260" s="38"/>
      <c r="K260" s="38"/>
      <c r="L260" s="41"/>
      <c r="M260" s="190"/>
      <c r="N260" s="191"/>
      <c r="O260" s="66"/>
      <c r="P260" s="66"/>
      <c r="Q260" s="66"/>
      <c r="R260" s="66"/>
      <c r="S260" s="66"/>
      <c r="T260" s="67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T260" s="19" t="s">
        <v>139</v>
      </c>
      <c r="AU260" s="19" t="s">
        <v>78</v>
      </c>
    </row>
    <row r="261" spans="1:65" s="2" customFormat="1" ht="10.199999999999999">
      <c r="A261" s="36"/>
      <c r="B261" s="37"/>
      <c r="C261" s="38"/>
      <c r="D261" s="192" t="s">
        <v>141</v>
      </c>
      <c r="E261" s="38"/>
      <c r="F261" s="193" t="s">
        <v>428</v>
      </c>
      <c r="G261" s="38"/>
      <c r="H261" s="38"/>
      <c r="I261" s="189"/>
      <c r="J261" s="38"/>
      <c r="K261" s="38"/>
      <c r="L261" s="41"/>
      <c r="M261" s="190"/>
      <c r="N261" s="191"/>
      <c r="O261" s="66"/>
      <c r="P261" s="66"/>
      <c r="Q261" s="66"/>
      <c r="R261" s="66"/>
      <c r="S261" s="66"/>
      <c r="T261" s="67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T261" s="19" t="s">
        <v>141</v>
      </c>
      <c r="AU261" s="19" t="s">
        <v>78</v>
      </c>
    </row>
    <row r="262" spans="1:65" s="2" customFormat="1" ht="16.5" customHeight="1">
      <c r="A262" s="36"/>
      <c r="B262" s="37"/>
      <c r="C262" s="175" t="s">
        <v>347</v>
      </c>
      <c r="D262" s="175" t="s">
        <v>132</v>
      </c>
      <c r="E262" s="176" t="s">
        <v>430</v>
      </c>
      <c r="F262" s="177" t="s">
        <v>431</v>
      </c>
      <c r="G262" s="178" t="s">
        <v>154</v>
      </c>
      <c r="H262" s="179">
        <v>68.400000000000006</v>
      </c>
      <c r="I262" s="180"/>
      <c r="J262" s="179">
        <f>ROUND(I262*H262,2)</f>
        <v>0</v>
      </c>
      <c r="K262" s="177" t="s">
        <v>136</v>
      </c>
      <c r="L262" s="41"/>
      <c r="M262" s="181" t="s">
        <v>18</v>
      </c>
      <c r="N262" s="182" t="s">
        <v>39</v>
      </c>
      <c r="O262" s="66"/>
      <c r="P262" s="183">
        <f>O262*H262</f>
        <v>0</v>
      </c>
      <c r="Q262" s="183">
        <v>0</v>
      </c>
      <c r="R262" s="183">
        <f>Q262*H262</f>
        <v>0</v>
      </c>
      <c r="S262" s="183">
        <v>0</v>
      </c>
      <c r="T262" s="184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85" t="s">
        <v>137</v>
      </c>
      <c r="AT262" s="185" t="s">
        <v>132</v>
      </c>
      <c r="AU262" s="185" t="s">
        <v>78</v>
      </c>
      <c r="AY262" s="19" t="s">
        <v>129</v>
      </c>
      <c r="BE262" s="186">
        <f>IF(N262="základní",J262,0)</f>
        <v>0</v>
      </c>
      <c r="BF262" s="186">
        <f>IF(N262="snížená",J262,0)</f>
        <v>0</v>
      </c>
      <c r="BG262" s="186">
        <f>IF(N262="zákl. přenesená",J262,0)</f>
        <v>0</v>
      </c>
      <c r="BH262" s="186">
        <f>IF(N262="sníž. přenesená",J262,0)</f>
        <v>0</v>
      </c>
      <c r="BI262" s="186">
        <f>IF(N262="nulová",J262,0)</f>
        <v>0</v>
      </c>
      <c r="BJ262" s="19" t="s">
        <v>76</v>
      </c>
      <c r="BK262" s="186">
        <f>ROUND(I262*H262,2)</f>
        <v>0</v>
      </c>
      <c r="BL262" s="19" t="s">
        <v>137</v>
      </c>
      <c r="BM262" s="185" t="s">
        <v>1368</v>
      </c>
    </row>
    <row r="263" spans="1:65" s="2" customFormat="1" ht="19.2">
      <c r="A263" s="36"/>
      <c r="B263" s="37"/>
      <c r="C263" s="38"/>
      <c r="D263" s="187" t="s">
        <v>139</v>
      </c>
      <c r="E263" s="38"/>
      <c r="F263" s="188" t="s">
        <v>433</v>
      </c>
      <c r="G263" s="38"/>
      <c r="H263" s="38"/>
      <c r="I263" s="189"/>
      <c r="J263" s="38"/>
      <c r="K263" s="38"/>
      <c r="L263" s="41"/>
      <c r="M263" s="190"/>
      <c r="N263" s="191"/>
      <c r="O263" s="66"/>
      <c r="P263" s="66"/>
      <c r="Q263" s="66"/>
      <c r="R263" s="66"/>
      <c r="S263" s="66"/>
      <c r="T263" s="67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9" t="s">
        <v>139</v>
      </c>
      <c r="AU263" s="19" t="s">
        <v>78</v>
      </c>
    </row>
    <row r="264" spans="1:65" s="2" customFormat="1" ht="10.199999999999999">
      <c r="A264" s="36"/>
      <c r="B264" s="37"/>
      <c r="C264" s="38"/>
      <c r="D264" s="192" t="s">
        <v>141</v>
      </c>
      <c r="E264" s="38"/>
      <c r="F264" s="193" t="s">
        <v>434</v>
      </c>
      <c r="G264" s="38"/>
      <c r="H264" s="38"/>
      <c r="I264" s="189"/>
      <c r="J264" s="38"/>
      <c r="K264" s="38"/>
      <c r="L264" s="41"/>
      <c r="M264" s="190"/>
      <c r="N264" s="191"/>
      <c r="O264" s="66"/>
      <c r="P264" s="66"/>
      <c r="Q264" s="66"/>
      <c r="R264" s="66"/>
      <c r="S264" s="66"/>
      <c r="T264" s="67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T264" s="19" t="s">
        <v>141</v>
      </c>
      <c r="AU264" s="19" t="s">
        <v>78</v>
      </c>
    </row>
    <row r="265" spans="1:65" s="13" customFormat="1" ht="10.199999999999999">
      <c r="B265" s="194"/>
      <c r="C265" s="195"/>
      <c r="D265" s="187" t="s">
        <v>143</v>
      </c>
      <c r="E265" s="196" t="s">
        <v>18</v>
      </c>
      <c r="F265" s="197" t="s">
        <v>1369</v>
      </c>
      <c r="G265" s="195"/>
      <c r="H265" s="198">
        <v>68.400000000000006</v>
      </c>
      <c r="I265" s="199"/>
      <c r="J265" s="195"/>
      <c r="K265" s="195"/>
      <c r="L265" s="200"/>
      <c r="M265" s="201"/>
      <c r="N265" s="202"/>
      <c r="O265" s="202"/>
      <c r="P265" s="202"/>
      <c r="Q265" s="202"/>
      <c r="R265" s="202"/>
      <c r="S265" s="202"/>
      <c r="T265" s="203"/>
      <c r="AT265" s="204" t="s">
        <v>143</v>
      </c>
      <c r="AU265" s="204" t="s">
        <v>78</v>
      </c>
      <c r="AV265" s="13" t="s">
        <v>78</v>
      </c>
      <c r="AW265" s="13" t="s">
        <v>30</v>
      </c>
      <c r="AX265" s="13" t="s">
        <v>76</v>
      </c>
      <c r="AY265" s="204" t="s">
        <v>129</v>
      </c>
    </row>
    <row r="266" spans="1:65" s="2" customFormat="1" ht="21.75" customHeight="1">
      <c r="A266" s="36"/>
      <c r="B266" s="37"/>
      <c r="C266" s="175" t="s">
        <v>354</v>
      </c>
      <c r="D266" s="175" t="s">
        <v>132</v>
      </c>
      <c r="E266" s="176" t="s">
        <v>437</v>
      </c>
      <c r="F266" s="177" t="s">
        <v>438</v>
      </c>
      <c r="G266" s="178" t="s">
        <v>154</v>
      </c>
      <c r="H266" s="179">
        <v>13.68</v>
      </c>
      <c r="I266" s="180"/>
      <c r="J266" s="179">
        <f>ROUND(I266*H266,2)</f>
        <v>0</v>
      </c>
      <c r="K266" s="177" t="s">
        <v>136</v>
      </c>
      <c r="L266" s="41"/>
      <c r="M266" s="181" t="s">
        <v>18</v>
      </c>
      <c r="N266" s="182" t="s">
        <v>39</v>
      </c>
      <c r="O266" s="66"/>
      <c r="P266" s="183">
        <f>O266*H266</f>
        <v>0</v>
      </c>
      <c r="Q266" s="183">
        <v>0</v>
      </c>
      <c r="R266" s="183">
        <f>Q266*H266</f>
        <v>0</v>
      </c>
      <c r="S266" s="183">
        <v>0</v>
      </c>
      <c r="T266" s="184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185" t="s">
        <v>137</v>
      </c>
      <c r="AT266" s="185" t="s">
        <v>132</v>
      </c>
      <c r="AU266" s="185" t="s">
        <v>78</v>
      </c>
      <c r="AY266" s="19" t="s">
        <v>129</v>
      </c>
      <c r="BE266" s="186">
        <f>IF(N266="základní",J266,0)</f>
        <v>0</v>
      </c>
      <c r="BF266" s="186">
        <f>IF(N266="snížená",J266,0)</f>
        <v>0</v>
      </c>
      <c r="BG266" s="186">
        <f>IF(N266="zákl. přenesená",J266,0)</f>
        <v>0</v>
      </c>
      <c r="BH266" s="186">
        <f>IF(N266="sníž. přenesená",J266,0)</f>
        <v>0</v>
      </c>
      <c r="BI266" s="186">
        <f>IF(N266="nulová",J266,0)</f>
        <v>0</v>
      </c>
      <c r="BJ266" s="19" t="s">
        <v>76</v>
      </c>
      <c r="BK266" s="186">
        <f>ROUND(I266*H266,2)</f>
        <v>0</v>
      </c>
      <c r="BL266" s="19" t="s">
        <v>137</v>
      </c>
      <c r="BM266" s="185" t="s">
        <v>1370</v>
      </c>
    </row>
    <row r="267" spans="1:65" s="2" customFormat="1" ht="19.2">
      <c r="A267" s="36"/>
      <c r="B267" s="37"/>
      <c r="C267" s="38"/>
      <c r="D267" s="187" t="s">
        <v>139</v>
      </c>
      <c r="E267" s="38"/>
      <c r="F267" s="188" t="s">
        <v>440</v>
      </c>
      <c r="G267" s="38"/>
      <c r="H267" s="38"/>
      <c r="I267" s="189"/>
      <c r="J267" s="38"/>
      <c r="K267" s="38"/>
      <c r="L267" s="41"/>
      <c r="M267" s="190"/>
      <c r="N267" s="191"/>
      <c r="O267" s="66"/>
      <c r="P267" s="66"/>
      <c r="Q267" s="66"/>
      <c r="R267" s="66"/>
      <c r="S267" s="66"/>
      <c r="T267" s="67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T267" s="19" t="s">
        <v>139</v>
      </c>
      <c r="AU267" s="19" t="s">
        <v>78</v>
      </c>
    </row>
    <row r="268" spans="1:65" s="2" customFormat="1" ht="10.199999999999999">
      <c r="A268" s="36"/>
      <c r="B268" s="37"/>
      <c r="C268" s="38"/>
      <c r="D268" s="192" t="s">
        <v>141</v>
      </c>
      <c r="E268" s="38"/>
      <c r="F268" s="193" t="s">
        <v>441</v>
      </c>
      <c r="G268" s="38"/>
      <c r="H268" s="38"/>
      <c r="I268" s="189"/>
      <c r="J268" s="38"/>
      <c r="K268" s="38"/>
      <c r="L268" s="41"/>
      <c r="M268" s="190"/>
      <c r="N268" s="191"/>
      <c r="O268" s="66"/>
      <c r="P268" s="66"/>
      <c r="Q268" s="66"/>
      <c r="R268" s="66"/>
      <c r="S268" s="66"/>
      <c r="T268" s="67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T268" s="19" t="s">
        <v>141</v>
      </c>
      <c r="AU268" s="19" t="s">
        <v>78</v>
      </c>
    </row>
    <row r="269" spans="1:65" s="12" customFormat="1" ht="22.8" customHeight="1">
      <c r="B269" s="159"/>
      <c r="C269" s="160"/>
      <c r="D269" s="161" t="s">
        <v>67</v>
      </c>
      <c r="E269" s="173" t="s">
        <v>442</v>
      </c>
      <c r="F269" s="173" t="s">
        <v>443</v>
      </c>
      <c r="G269" s="160"/>
      <c r="H269" s="160"/>
      <c r="I269" s="163"/>
      <c r="J269" s="174">
        <f>BK269</f>
        <v>0</v>
      </c>
      <c r="K269" s="160"/>
      <c r="L269" s="165"/>
      <c r="M269" s="166"/>
      <c r="N269" s="167"/>
      <c r="O269" s="167"/>
      <c r="P269" s="168">
        <f>SUM(P270:P272)</f>
        <v>0</v>
      </c>
      <c r="Q269" s="167"/>
      <c r="R269" s="168">
        <f>SUM(R270:R272)</f>
        <v>0</v>
      </c>
      <c r="S269" s="167"/>
      <c r="T269" s="169">
        <f>SUM(T270:T272)</f>
        <v>0</v>
      </c>
      <c r="AR269" s="170" t="s">
        <v>76</v>
      </c>
      <c r="AT269" s="171" t="s">
        <v>67</v>
      </c>
      <c r="AU269" s="171" t="s">
        <v>76</v>
      </c>
      <c r="AY269" s="170" t="s">
        <v>129</v>
      </c>
      <c r="BK269" s="172">
        <f>SUM(BK270:BK272)</f>
        <v>0</v>
      </c>
    </row>
    <row r="270" spans="1:65" s="2" customFormat="1" ht="16.5" customHeight="1">
      <c r="A270" s="36"/>
      <c r="B270" s="37"/>
      <c r="C270" s="175" t="s">
        <v>361</v>
      </c>
      <c r="D270" s="175" t="s">
        <v>132</v>
      </c>
      <c r="E270" s="176" t="s">
        <v>445</v>
      </c>
      <c r="F270" s="177" t="s">
        <v>446</v>
      </c>
      <c r="G270" s="178" t="s">
        <v>154</v>
      </c>
      <c r="H270" s="179">
        <v>5.09</v>
      </c>
      <c r="I270" s="180"/>
      <c r="J270" s="179">
        <f>ROUND(I270*H270,2)</f>
        <v>0</v>
      </c>
      <c r="K270" s="177" t="s">
        <v>136</v>
      </c>
      <c r="L270" s="41"/>
      <c r="M270" s="181" t="s">
        <v>18</v>
      </c>
      <c r="N270" s="182" t="s">
        <v>39</v>
      </c>
      <c r="O270" s="66"/>
      <c r="P270" s="183">
        <f>O270*H270</f>
        <v>0</v>
      </c>
      <c r="Q270" s="183">
        <v>0</v>
      </c>
      <c r="R270" s="183">
        <f>Q270*H270</f>
        <v>0</v>
      </c>
      <c r="S270" s="183">
        <v>0</v>
      </c>
      <c r="T270" s="184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185" t="s">
        <v>137</v>
      </c>
      <c r="AT270" s="185" t="s">
        <v>132</v>
      </c>
      <c r="AU270" s="185" t="s">
        <v>78</v>
      </c>
      <c r="AY270" s="19" t="s">
        <v>129</v>
      </c>
      <c r="BE270" s="186">
        <f>IF(N270="základní",J270,0)</f>
        <v>0</v>
      </c>
      <c r="BF270" s="186">
        <f>IF(N270="snížená",J270,0)</f>
        <v>0</v>
      </c>
      <c r="BG270" s="186">
        <f>IF(N270="zákl. přenesená",J270,0)</f>
        <v>0</v>
      </c>
      <c r="BH270" s="186">
        <f>IF(N270="sníž. přenesená",J270,0)</f>
        <v>0</v>
      </c>
      <c r="BI270" s="186">
        <f>IF(N270="nulová",J270,0)</f>
        <v>0</v>
      </c>
      <c r="BJ270" s="19" t="s">
        <v>76</v>
      </c>
      <c r="BK270" s="186">
        <f>ROUND(I270*H270,2)</f>
        <v>0</v>
      </c>
      <c r="BL270" s="19" t="s">
        <v>137</v>
      </c>
      <c r="BM270" s="185" t="s">
        <v>1371</v>
      </c>
    </row>
    <row r="271" spans="1:65" s="2" customFormat="1" ht="19.2">
      <c r="A271" s="36"/>
      <c r="B271" s="37"/>
      <c r="C271" s="38"/>
      <c r="D271" s="187" t="s">
        <v>139</v>
      </c>
      <c r="E271" s="38"/>
      <c r="F271" s="188" t="s">
        <v>448</v>
      </c>
      <c r="G271" s="38"/>
      <c r="H271" s="38"/>
      <c r="I271" s="189"/>
      <c r="J271" s="38"/>
      <c r="K271" s="38"/>
      <c r="L271" s="41"/>
      <c r="M271" s="190"/>
      <c r="N271" s="191"/>
      <c r="O271" s="66"/>
      <c r="P271" s="66"/>
      <c r="Q271" s="66"/>
      <c r="R271" s="66"/>
      <c r="S271" s="66"/>
      <c r="T271" s="67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T271" s="19" t="s">
        <v>139</v>
      </c>
      <c r="AU271" s="19" t="s">
        <v>78</v>
      </c>
    </row>
    <row r="272" spans="1:65" s="2" customFormat="1" ht="10.199999999999999">
      <c r="A272" s="36"/>
      <c r="B272" s="37"/>
      <c r="C272" s="38"/>
      <c r="D272" s="192" t="s">
        <v>141</v>
      </c>
      <c r="E272" s="38"/>
      <c r="F272" s="193" t="s">
        <v>449</v>
      </c>
      <c r="G272" s="38"/>
      <c r="H272" s="38"/>
      <c r="I272" s="189"/>
      <c r="J272" s="38"/>
      <c r="K272" s="38"/>
      <c r="L272" s="41"/>
      <c r="M272" s="190"/>
      <c r="N272" s="191"/>
      <c r="O272" s="66"/>
      <c r="P272" s="66"/>
      <c r="Q272" s="66"/>
      <c r="R272" s="66"/>
      <c r="S272" s="66"/>
      <c r="T272" s="67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T272" s="19" t="s">
        <v>141</v>
      </c>
      <c r="AU272" s="19" t="s">
        <v>78</v>
      </c>
    </row>
    <row r="273" spans="1:65" s="12" customFormat="1" ht="25.95" customHeight="1">
      <c r="B273" s="159"/>
      <c r="C273" s="160"/>
      <c r="D273" s="161" t="s">
        <v>67</v>
      </c>
      <c r="E273" s="162" t="s">
        <v>450</v>
      </c>
      <c r="F273" s="162" t="s">
        <v>451</v>
      </c>
      <c r="G273" s="160"/>
      <c r="H273" s="160"/>
      <c r="I273" s="163"/>
      <c r="J273" s="164">
        <f>BK273</f>
        <v>0</v>
      </c>
      <c r="K273" s="160"/>
      <c r="L273" s="165"/>
      <c r="M273" s="166"/>
      <c r="N273" s="167"/>
      <c r="O273" s="167"/>
      <c r="P273" s="168">
        <f>P274+P292+P303+P366+P409+P456+P469+P484+P500+P562+P618+P631+P639</f>
        <v>0</v>
      </c>
      <c r="Q273" s="167"/>
      <c r="R273" s="168">
        <f>R274+R292+R303+R366+R409+R456+R469+R484+R500+R562+R618+R631+R639</f>
        <v>3.6317751</v>
      </c>
      <c r="S273" s="167"/>
      <c r="T273" s="169">
        <f>T274+T292+T303+T366+T409+T456+T469+T484+T500+T562+T618+T631+T639</f>
        <v>0.19420000000000001</v>
      </c>
      <c r="AR273" s="170" t="s">
        <v>78</v>
      </c>
      <c r="AT273" s="171" t="s">
        <v>67</v>
      </c>
      <c r="AU273" s="171" t="s">
        <v>68</v>
      </c>
      <c r="AY273" s="170" t="s">
        <v>129</v>
      </c>
      <c r="BK273" s="172">
        <f>BK274+BK292+BK303+BK366+BK409+BK456+BK469+BK484+BK500+BK562+BK618+BK631+BK639</f>
        <v>0</v>
      </c>
    </row>
    <row r="274" spans="1:65" s="12" customFormat="1" ht="22.8" customHeight="1">
      <c r="B274" s="159"/>
      <c r="C274" s="160"/>
      <c r="D274" s="161" t="s">
        <v>67</v>
      </c>
      <c r="E274" s="173" t="s">
        <v>452</v>
      </c>
      <c r="F274" s="173" t="s">
        <v>453</v>
      </c>
      <c r="G274" s="160"/>
      <c r="H274" s="160"/>
      <c r="I274" s="163"/>
      <c r="J274" s="174">
        <f>BK274</f>
        <v>0</v>
      </c>
      <c r="K274" s="160"/>
      <c r="L274" s="165"/>
      <c r="M274" s="166"/>
      <c r="N274" s="167"/>
      <c r="O274" s="167"/>
      <c r="P274" s="168">
        <f>SUM(P275:P291)</f>
        <v>0</v>
      </c>
      <c r="Q274" s="167"/>
      <c r="R274" s="168">
        <f>SUM(R275:R291)</f>
        <v>5.1846900000000001E-2</v>
      </c>
      <c r="S274" s="167"/>
      <c r="T274" s="169">
        <f>SUM(T275:T291)</f>
        <v>0</v>
      </c>
      <c r="AR274" s="170" t="s">
        <v>78</v>
      </c>
      <c r="AT274" s="171" t="s">
        <v>67</v>
      </c>
      <c r="AU274" s="171" t="s">
        <v>76</v>
      </c>
      <c r="AY274" s="170" t="s">
        <v>129</v>
      </c>
      <c r="BK274" s="172">
        <f>SUM(BK275:BK291)</f>
        <v>0</v>
      </c>
    </row>
    <row r="275" spans="1:65" s="2" customFormat="1" ht="16.5" customHeight="1">
      <c r="A275" s="36"/>
      <c r="B275" s="37"/>
      <c r="C275" s="175" t="s">
        <v>368</v>
      </c>
      <c r="D275" s="175" t="s">
        <v>132</v>
      </c>
      <c r="E275" s="176" t="s">
        <v>455</v>
      </c>
      <c r="F275" s="177" t="s">
        <v>456</v>
      </c>
      <c r="G275" s="178" t="s">
        <v>161</v>
      </c>
      <c r="H275" s="179">
        <v>20.93</v>
      </c>
      <c r="I275" s="180"/>
      <c r="J275" s="179">
        <f>ROUND(I275*H275,2)</f>
        <v>0</v>
      </c>
      <c r="K275" s="177" t="s">
        <v>136</v>
      </c>
      <c r="L275" s="41"/>
      <c r="M275" s="181" t="s">
        <v>18</v>
      </c>
      <c r="N275" s="182" t="s">
        <v>39</v>
      </c>
      <c r="O275" s="66"/>
      <c r="P275" s="183">
        <f>O275*H275</f>
        <v>0</v>
      </c>
      <c r="Q275" s="183">
        <v>3.0000000000000001E-5</v>
      </c>
      <c r="R275" s="183">
        <f>Q275*H275</f>
        <v>6.2790000000000003E-4</v>
      </c>
      <c r="S275" s="183">
        <v>0</v>
      </c>
      <c r="T275" s="184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185" t="s">
        <v>253</v>
      </c>
      <c r="AT275" s="185" t="s">
        <v>132</v>
      </c>
      <c r="AU275" s="185" t="s">
        <v>78</v>
      </c>
      <c r="AY275" s="19" t="s">
        <v>129</v>
      </c>
      <c r="BE275" s="186">
        <f>IF(N275="základní",J275,0)</f>
        <v>0</v>
      </c>
      <c r="BF275" s="186">
        <f>IF(N275="snížená",J275,0)</f>
        <v>0</v>
      </c>
      <c r="BG275" s="186">
        <f>IF(N275="zákl. přenesená",J275,0)</f>
        <v>0</v>
      </c>
      <c r="BH275" s="186">
        <f>IF(N275="sníž. přenesená",J275,0)</f>
        <v>0</v>
      </c>
      <c r="BI275" s="186">
        <f>IF(N275="nulová",J275,0)</f>
        <v>0</v>
      </c>
      <c r="BJ275" s="19" t="s">
        <v>76</v>
      </c>
      <c r="BK275" s="186">
        <f>ROUND(I275*H275,2)</f>
        <v>0</v>
      </c>
      <c r="BL275" s="19" t="s">
        <v>253</v>
      </c>
      <c r="BM275" s="185" t="s">
        <v>1372</v>
      </c>
    </row>
    <row r="276" spans="1:65" s="2" customFormat="1" ht="10.199999999999999">
      <c r="A276" s="36"/>
      <c r="B276" s="37"/>
      <c r="C276" s="38"/>
      <c r="D276" s="187" t="s">
        <v>139</v>
      </c>
      <c r="E276" s="38"/>
      <c r="F276" s="188" t="s">
        <v>458</v>
      </c>
      <c r="G276" s="38"/>
      <c r="H276" s="38"/>
      <c r="I276" s="189"/>
      <c r="J276" s="38"/>
      <c r="K276" s="38"/>
      <c r="L276" s="41"/>
      <c r="M276" s="190"/>
      <c r="N276" s="191"/>
      <c r="O276" s="66"/>
      <c r="P276" s="66"/>
      <c r="Q276" s="66"/>
      <c r="R276" s="66"/>
      <c r="S276" s="66"/>
      <c r="T276" s="67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T276" s="19" t="s">
        <v>139</v>
      </c>
      <c r="AU276" s="19" t="s">
        <v>78</v>
      </c>
    </row>
    <row r="277" spans="1:65" s="2" customFormat="1" ht="10.199999999999999">
      <c r="A277" s="36"/>
      <c r="B277" s="37"/>
      <c r="C277" s="38"/>
      <c r="D277" s="192" t="s">
        <v>141</v>
      </c>
      <c r="E277" s="38"/>
      <c r="F277" s="193" t="s">
        <v>459</v>
      </c>
      <c r="G277" s="38"/>
      <c r="H277" s="38"/>
      <c r="I277" s="189"/>
      <c r="J277" s="38"/>
      <c r="K277" s="38"/>
      <c r="L277" s="41"/>
      <c r="M277" s="190"/>
      <c r="N277" s="191"/>
      <c r="O277" s="66"/>
      <c r="P277" s="66"/>
      <c r="Q277" s="66"/>
      <c r="R277" s="66"/>
      <c r="S277" s="66"/>
      <c r="T277" s="67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T277" s="19" t="s">
        <v>141</v>
      </c>
      <c r="AU277" s="19" t="s">
        <v>78</v>
      </c>
    </row>
    <row r="278" spans="1:65" s="13" customFormat="1" ht="10.199999999999999">
      <c r="B278" s="194"/>
      <c r="C278" s="195"/>
      <c r="D278" s="187" t="s">
        <v>143</v>
      </c>
      <c r="E278" s="196" t="s">
        <v>18</v>
      </c>
      <c r="F278" s="197" t="s">
        <v>1373</v>
      </c>
      <c r="G278" s="195"/>
      <c r="H278" s="198">
        <v>5.76</v>
      </c>
      <c r="I278" s="199"/>
      <c r="J278" s="195"/>
      <c r="K278" s="195"/>
      <c r="L278" s="200"/>
      <c r="M278" s="201"/>
      <c r="N278" s="202"/>
      <c r="O278" s="202"/>
      <c r="P278" s="202"/>
      <c r="Q278" s="202"/>
      <c r="R278" s="202"/>
      <c r="S278" s="202"/>
      <c r="T278" s="203"/>
      <c r="AT278" s="204" t="s">
        <v>143</v>
      </c>
      <c r="AU278" s="204" t="s">
        <v>78</v>
      </c>
      <c r="AV278" s="13" t="s">
        <v>78</v>
      </c>
      <c r="AW278" s="13" t="s">
        <v>30</v>
      </c>
      <c r="AX278" s="13" t="s">
        <v>68</v>
      </c>
      <c r="AY278" s="204" t="s">
        <v>129</v>
      </c>
    </row>
    <row r="279" spans="1:65" s="13" customFormat="1" ht="10.199999999999999">
      <c r="B279" s="194"/>
      <c r="C279" s="195"/>
      <c r="D279" s="187" t="s">
        <v>143</v>
      </c>
      <c r="E279" s="196" t="s">
        <v>18</v>
      </c>
      <c r="F279" s="197" t="s">
        <v>1374</v>
      </c>
      <c r="G279" s="195"/>
      <c r="H279" s="198">
        <v>4.8600000000000003</v>
      </c>
      <c r="I279" s="199"/>
      <c r="J279" s="195"/>
      <c r="K279" s="195"/>
      <c r="L279" s="200"/>
      <c r="M279" s="201"/>
      <c r="N279" s="202"/>
      <c r="O279" s="202"/>
      <c r="P279" s="202"/>
      <c r="Q279" s="202"/>
      <c r="R279" s="202"/>
      <c r="S279" s="202"/>
      <c r="T279" s="203"/>
      <c r="AT279" s="204" t="s">
        <v>143</v>
      </c>
      <c r="AU279" s="204" t="s">
        <v>78</v>
      </c>
      <c r="AV279" s="13" t="s">
        <v>78</v>
      </c>
      <c r="AW279" s="13" t="s">
        <v>30</v>
      </c>
      <c r="AX279" s="13" t="s">
        <v>68</v>
      </c>
      <c r="AY279" s="204" t="s">
        <v>129</v>
      </c>
    </row>
    <row r="280" spans="1:65" s="13" customFormat="1" ht="10.199999999999999">
      <c r="B280" s="194"/>
      <c r="C280" s="195"/>
      <c r="D280" s="187" t="s">
        <v>143</v>
      </c>
      <c r="E280" s="196" t="s">
        <v>18</v>
      </c>
      <c r="F280" s="197" t="s">
        <v>1375</v>
      </c>
      <c r="G280" s="195"/>
      <c r="H280" s="198">
        <v>1.39</v>
      </c>
      <c r="I280" s="199"/>
      <c r="J280" s="195"/>
      <c r="K280" s="195"/>
      <c r="L280" s="200"/>
      <c r="M280" s="201"/>
      <c r="N280" s="202"/>
      <c r="O280" s="202"/>
      <c r="P280" s="202"/>
      <c r="Q280" s="202"/>
      <c r="R280" s="202"/>
      <c r="S280" s="202"/>
      <c r="T280" s="203"/>
      <c r="AT280" s="204" t="s">
        <v>143</v>
      </c>
      <c r="AU280" s="204" t="s">
        <v>78</v>
      </c>
      <c r="AV280" s="13" t="s">
        <v>78</v>
      </c>
      <c r="AW280" s="13" t="s">
        <v>30</v>
      </c>
      <c r="AX280" s="13" t="s">
        <v>68</v>
      </c>
      <c r="AY280" s="204" t="s">
        <v>129</v>
      </c>
    </row>
    <row r="281" spans="1:65" s="13" customFormat="1" ht="10.199999999999999">
      <c r="B281" s="194"/>
      <c r="C281" s="195"/>
      <c r="D281" s="187" t="s">
        <v>143</v>
      </c>
      <c r="E281" s="196" t="s">
        <v>18</v>
      </c>
      <c r="F281" s="197" t="s">
        <v>1376</v>
      </c>
      <c r="G281" s="195"/>
      <c r="H281" s="198">
        <v>1.46</v>
      </c>
      <c r="I281" s="199"/>
      <c r="J281" s="195"/>
      <c r="K281" s="195"/>
      <c r="L281" s="200"/>
      <c r="M281" s="201"/>
      <c r="N281" s="202"/>
      <c r="O281" s="202"/>
      <c r="P281" s="202"/>
      <c r="Q281" s="202"/>
      <c r="R281" s="202"/>
      <c r="S281" s="202"/>
      <c r="T281" s="203"/>
      <c r="AT281" s="204" t="s">
        <v>143</v>
      </c>
      <c r="AU281" s="204" t="s">
        <v>78</v>
      </c>
      <c r="AV281" s="13" t="s">
        <v>78</v>
      </c>
      <c r="AW281" s="13" t="s">
        <v>30</v>
      </c>
      <c r="AX281" s="13" t="s">
        <v>68</v>
      </c>
      <c r="AY281" s="204" t="s">
        <v>129</v>
      </c>
    </row>
    <row r="282" spans="1:65" s="13" customFormat="1" ht="10.199999999999999">
      <c r="B282" s="194"/>
      <c r="C282" s="195"/>
      <c r="D282" s="187" t="s">
        <v>143</v>
      </c>
      <c r="E282" s="196" t="s">
        <v>18</v>
      </c>
      <c r="F282" s="197" t="s">
        <v>1377</v>
      </c>
      <c r="G282" s="195"/>
      <c r="H282" s="198">
        <v>4.37</v>
      </c>
      <c r="I282" s="199"/>
      <c r="J282" s="195"/>
      <c r="K282" s="195"/>
      <c r="L282" s="200"/>
      <c r="M282" s="201"/>
      <c r="N282" s="202"/>
      <c r="O282" s="202"/>
      <c r="P282" s="202"/>
      <c r="Q282" s="202"/>
      <c r="R282" s="202"/>
      <c r="S282" s="202"/>
      <c r="T282" s="203"/>
      <c r="AT282" s="204" t="s">
        <v>143</v>
      </c>
      <c r="AU282" s="204" t="s">
        <v>78</v>
      </c>
      <c r="AV282" s="13" t="s">
        <v>78</v>
      </c>
      <c r="AW282" s="13" t="s">
        <v>30</v>
      </c>
      <c r="AX282" s="13" t="s">
        <v>68</v>
      </c>
      <c r="AY282" s="204" t="s">
        <v>129</v>
      </c>
    </row>
    <row r="283" spans="1:65" s="13" customFormat="1" ht="10.199999999999999">
      <c r="B283" s="194"/>
      <c r="C283" s="195"/>
      <c r="D283" s="187" t="s">
        <v>143</v>
      </c>
      <c r="E283" s="196" t="s">
        <v>18</v>
      </c>
      <c r="F283" s="197" t="s">
        <v>1378</v>
      </c>
      <c r="G283" s="195"/>
      <c r="H283" s="198">
        <v>1.66</v>
      </c>
      <c r="I283" s="199"/>
      <c r="J283" s="195"/>
      <c r="K283" s="195"/>
      <c r="L283" s="200"/>
      <c r="M283" s="201"/>
      <c r="N283" s="202"/>
      <c r="O283" s="202"/>
      <c r="P283" s="202"/>
      <c r="Q283" s="202"/>
      <c r="R283" s="202"/>
      <c r="S283" s="202"/>
      <c r="T283" s="203"/>
      <c r="AT283" s="204" t="s">
        <v>143</v>
      </c>
      <c r="AU283" s="204" t="s">
        <v>78</v>
      </c>
      <c r="AV283" s="13" t="s">
        <v>78</v>
      </c>
      <c r="AW283" s="13" t="s">
        <v>30</v>
      </c>
      <c r="AX283" s="13" t="s">
        <v>68</v>
      </c>
      <c r="AY283" s="204" t="s">
        <v>129</v>
      </c>
    </row>
    <row r="284" spans="1:65" s="13" customFormat="1" ht="10.199999999999999">
      <c r="B284" s="194"/>
      <c r="C284" s="195"/>
      <c r="D284" s="187" t="s">
        <v>143</v>
      </c>
      <c r="E284" s="196" t="s">
        <v>18</v>
      </c>
      <c r="F284" s="197" t="s">
        <v>1379</v>
      </c>
      <c r="G284" s="195"/>
      <c r="H284" s="198">
        <v>1.43</v>
      </c>
      <c r="I284" s="199"/>
      <c r="J284" s="195"/>
      <c r="K284" s="195"/>
      <c r="L284" s="200"/>
      <c r="M284" s="201"/>
      <c r="N284" s="202"/>
      <c r="O284" s="202"/>
      <c r="P284" s="202"/>
      <c r="Q284" s="202"/>
      <c r="R284" s="202"/>
      <c r="S284" s="202"/>
      <c r="T284" s="203"/>
      <c r="AT284" s="204" t="s">
        <v>143</v>
      </c>
      <c r="AU284" s="204" t="s">
        <v>78</v>
      </c>
      <c r="AV284" s="13" t="s">
        <v>78</v>
      </c>
      <c r="AW284" s="13" t="s">
        <v>30</v>
      </c>
      <c r="AX284" s="13" t="s">
        <v>68</v>
      </c>
      <c r="AY284" s="204" t="s">
        <v>129</v>
      </c>
    </row>
    <row r="285" spans="1:65" s="14" customFormat="1" ht="10.199999999999999">
      <c r="B285" s="205"/>
      <c r="C285" s="206"/>
      <c r="D285" s="187" t="s">
        <v>143</v>
      </c>
      <c r="E285" s="207" t="s">
        <v>18</v>
      </c>
      <c r="F285" s="208" t="s">
        <v>241</v>
      </c>
      <c r="G285" s="206"/>
      <c r="H285" s="209">
        <v>20.930000000000003</v>
      </c>
      <c r="I285" s="210"/>
      <c r="J285" s="206"/>
      <c r="K285" s="206"/>
      <c r="L285" s="211"/>
      <c r="M285" s="212"/>
      <c r="N285" s="213"/>
      <c r="O285" s="213"/>
      <c r="P285" s="213"/>
      <c r="Q285" s="213"/>
      <c r="R285" s="213"/>
      <c r="S285" s="213"/>
      <c r="T285" s="214"/>
      <c r="AT285" s="215" t="s">
        <v>143</v>
      </c>
      <c r="AU285" s="215" t="s">
        <v>78</v>
      </c>
      <c r="AV285" s="14" t="s">
        <v>137</v>
      </c>
      <c r="AW285" s="14" t="s">
        <v>30</v>
      </c>
      <c r="AX285" s="14" t="s">
        <v>76</v>
      </c>
      <c r="AY285" s="215" t="s">
        <v>129</v>
      </c>
    </row>
    <row r="286" spans="1:65" s="2" customFormat="1" ht="16.5" customHeight="1">
      <c r="A286" s="36"/>
      <c r="B286" s="37"/>
      <c r="C286" s="226" t="s">
        <v>375</v>
      </c>
      <c r="D286" s="226" t="s">
        <v>304</v>
      </c>
      <c r="E286" s="227" t="s">
        <v>465</v>
      </c>
      <c r="F286" s="228" t="s">
        <v>466</v>
      </c>
      <c r="G286" s="229" t="s">
        <v>161</v>
      </c>
      <c r="H286" s="230">
        <v>24.39</v>
      </c>
      <c r="I286" s="231"/>
      <c r="J286" s="230">
        <f>ROUND(I286*H286,2)</f>
        <v>0</v>
      </c>
      <c r="K286" s="228" t="s">
        <v>136</v>
      </c>
      <c r="L286" s="232"/>
      <c r="M286" s="233" t="s">
        <v>18</v>
      </c>
      <c r="N286" s="234" t="s">
        <v>39</v>
      </c>
      <c r="O286" s="66"/>
      <c r="P286" s="183">
        <f>O286*H286</f>
        <v>0</v>
      </c>
      <c r="Q286" s="183">
        <v>2.0999999999999999E-3</v>
      </c>
      <c r="R286" s="183">
        <f>Q286*H286</f>
        <v>5.1219000000000001E-2</v>
      </c>
      <c r="S286" s="183">
        <v>0</v>
      </c>
      <c r="T286" s="184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185" t="s">
        <v>361</v>
      </c>
      <c r="AT286" s="185" t="s">
        <v>304</v>
      </c>
      <c r="AU286" s="185" t="s">
        <v>78</v>
      </c>
      <c r="AY286" s="19" t="s">
        <v>129</v>
      </c>
      <c r="BE286" s="186">
        <f>IF(N286="základní",J286,0)</f>
        <v>0</v>
      </c>
      <c r="BF286" s="186">
        <f>IF(N286="snížená",J286,0)</f>
        <v>0</v>
      </c>
      <c r="BG286" s="186">
        <f>IF(N286="zákl. přenesená",J286,0)</f>
        <v>0</v>
      </c>
      <c r="BH286" s="186">
        <f>IF(N286="sníž. přenesená",J286,0)</f>
        <v>0</v>
      </c>
      <c r="BI286" s="186">
        <f>IF(N286="nulová",J286,0)</f>
        <v>0</v>
      </c>
      <c r="BJ286" s="19" t="s">
        <v>76</v>
      </c>
      <c r="BK286" s="186">
        <f>ROUND(I286*H286,2)</f>
        <v>0</v>
      </c>
      <c r="BL286" s="19" t="s">
        <v>253</v>
      </c>
      <c r="BM286" s="185" t="s">
        <v>1380</v>
      </c>
    </row>
    <row r="287" spans="1:65" s="2" customFormat="1" ht="10.199999999999999">
      <c r="A287" s="36"/>
      <c r="B287" s="37"/>
      <c r="C287" s="38"/>
      <c r="D287" s="187" t="s">
        <v>139</v>
      </c>
      <c r="E287" s="38"/>
      <c r="F287" s="188" t="s">
        <v>466</v>
      </c>
      <c r="G287" s="38"/>
      <c r="H287" s="38"/>
      <c r="I287" s="189"/>
      <c r="J287" s="38"/>
      <c r="K287" s="38"/>
      <c r="L287" s="41"/>
      <c r="M287" s="190"/>
      <c r="N287" s="191"/>
      <c r="O287" s="66"/>
      <c r="P287" s="66"/>
      <c r="Q287" s="66"/>
      <c r="R287" s="66"/>
      <c r="S287" s="66"/>
      <c r="T287" s="67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T287" s="19" t="s">
        <v>139</v>
      </c>
      <c r="AU287" s="19" t="s">
        <v>78</v>
      </c>
    </row>
    <row r="288" spans="1:65" s="13" customFormat="1" ht="10.199999999999999">
      <c r="B288" s="194"/>
      <c r="C288" s="195"/>
      <c r="D288" s="187" t="s">
        <v>143</v>
      </c>
      <c r="E288" s="196" t="s">
        <v>18</v>
      </c>
      <c r="F288" s="197" t="s">
        <v>1381</v>
      </c>
      <c r="G288" s="195"/>
      <c r="H288" s="198">
        <v>24.39</v>
      </c>
      <c r="I288" s="199"/>
      <c r="J288" s="195"/>
      <c r="K288" s="195"/>
      <c r="L288" s="200"/>
      <c r="M288" s="201"/>
      <c r="N288" s="202"/>
      <c r="O288" s="202"/>
      <c r="P288" s="202"/>
      <c r="Q288" s="202"/>
      <c r="R288" s="202"/>
      <c r="S288" s="202"/>
      <c r="T288" s="203"/>
      <c r="AT288" s="204" t="s">
        <v>143</v>
      </c>
      <c r="AU288" s="204" t="s">
        <v>78</v>
      </c>
      <c r="AV288" s="13" t="s">
        <v>78</v>
      </c>
      <c r="AW288" s="13" t="s">
        <v>30</v>
      </c>
      <c r="AX288" s="13" t="s">
        <v>76</v>
      </c>
      <c r="AY288" s="204" t="s">
        <v>129</v>
      </c>
    </row>
    <row r="289" spans="1:65" s="2" customFormat="1" ht="21.75" customHeight="1">
      <c r="A289" s="36"/>
      <c r="B289" s="37"/>
      <c r="C289" s="175" t="s">
        <v>382</v>
      </c>
      <c r="D289" s="175" t="s">
        <v>132</v>
      </c>
      <c r="E289" s="176" t="s">
        <v>470</v>
      </c>
      <c r="F289" s="177" t="s">
        <v>471</v>
      </c>
      <c r="G289" s="178" t="s">
        <v>472</v>
      </c>
      <c r="H289" s="180"/>
      <c r="I289" s="180"/>
      <c r="J289" s="179">
        <f>ROUND(I289*H289,2)</f>
        <v>0</v>
      </c>
      <c r="K289" s="177" t="s">
        <v>136</v>
      </c>
      <c r="L289" s="41"/>
      <c r="M289" s="181" t="s">
        <v>18</v>
      </c>
      <c r="N289" s="182" t="s">
        <v>39</v>
      </c>
      <c r="O289" s="66"/>
      <c r="P289" s="183">
        <f>O289*H289</f>
        <v>0</v>
      </c>
      <c r="Q289" s="183">
        <v>0</v>
      </c>
      <c r="R289" s="183">
        <f>Q289*H289</f>
        <v>0</v>
      </c>
      <c r="S289" s="183">
        <v>0</v>
      </c>
      <c r="T289" s="184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185" t="s">
        <v>253</v>
      </c>
      <c r="AT289" s="185" t="s">
        <v>132</v>
      </c>
      <c r="AU289" s="185" t="s">
        <v>78</v>
      </c>
      <c r="AY289" s="19" t="s">
        <v>129</v>
      </c>
      <c r="BE289" s="186">
        <f>IF(N289="základní",J289,0)</f>
        <v>0</v>
      </c>
      <c r="BF289" s="186">
        <f>IF(N289="snížená",J289,0)</f>
        <v>0</v>
      </c>
      <c r="BG289" s="186">
        <f>IF(N289="zákl. přenesená",J289,0)</f>
        <v>0</v>
      </c>
      <c r="BH289" s="186">
        <f>IF(N289="sníž. přenesená",J289,0)</f>
        <v>0</v>
      </c>
      <c r="BI289" s="186">
        <f>IF(N289="nulová",J289,0)</f>
        <v>0</v>
      </c>
      <c r="BJ289" s="19" t="s">
        <v>76</v>
      </c>
      <c r="BK289" s="186">
        <f>ROUND(I289*H289,2)</f>
        <v>0</v>
      </c>
      <c r="BL289" s="19" t="s">
        <v>253</v>
      </c>
      <c r="BM289" s="185" t="s">
        <v>1382</v>
      </c>
    </row>
    <row r="290" spans="1:65" s="2" customFormat="1" ht="19.2">
      <c r="A290" s="36"/>
      <c r="B290" s="37"/>
      <c r="C290" s="38"/>
      <c r="D290" s="187" t="s">
        <v>139</v>
      </c>
      <c r="E290" s="38"/>
      <c r="F290" s="188" t="s">
        <v>474</v>
      </c>
      <c r="G290" s="38"/>
      <c r="H290" s="38"/>
      <c r="I290" s="189"/>
      <c r="J290" s="38"/>
      <c r="K290" s="38"/>
      <c r="L290" s="41"/>
      <c r="M290" s="190"/>
      <c r="N290" s="191"/>
      <c r="O290" s="66"/>
      <c r="P290" s="66"/>
      <c r="Q290" s="66"/>
      <c r="R290" s="66"/>
      <c r="S290" s="66"/>
      <c r="T290" s="67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T290" s="19" t="s">
        <v>139</v>
      </c>
      <c r="AU290" s="19" t="s">
        <v>78</v>
      </c>
    </row>
    <row r="291" spans="1:65" s="2" customFormat="1" ht="10.199999999999999">
      <c r="A291" s="36"/>
      <c r="B291" s="37"/>
      <c r="C291" s="38"/>
      <c r="D291" s="192" t="s">
        <v>141</v>
      </c>
      <c r="E291" s="38"/>
      <c r="F291" s="193" t="s">
        <v>475</v>
      </c>
      <c r="G291" s="38"/>
      <c r="H291" s="38"/>
      <c r="I291" s="189"/>
      <c r="J291" s="38"/>
      <c r="K291" s="38"/>
      <c r="L291" s="41"/>
      <c r="M291" s="190"/>
      <c r="N291" s="191"/>
      <c r="O291" s="66"/>
      <c r="P291" s="66"/>
      <c r="Q291" s="66"/>
      <c r="R291" s="66"/>
      <c r="S291" s="66"/>
      <c r="T291" s="67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T291" s="19" t="s">
        <v>141</v>
      </c>
      <c r="AU291" s="19" t="s">
        <v>78</v>
      </c>
    </row>
    <row r="292" spans="1:65" s="12" customFormat="1" ht="22.8" customHeight="1">
      <c r="B292" s="159"/>
      <c r="C292" s="160"/>
      <c r="D292" s="161" t="s">
        <v>67</v>
      </c>
      <c r="E292" s="173" t="s">
        <v>476</v>
      </c>
      <c r="F292" s="173" t="s">
        <v>477</v>
      </c>
      <c r="G292" s="160"/>
      <c r="H292" s="160"/>
      <c r="I292" s="163"/>
      <c r="J292" s="174">
        <f>BK292</f>
        <v>0</v>
      </c>
      <c r="K292" s="160"/>
      <c r="L292" s="165"/>
      <c r="M292" s="166"/>
      <c r="N292" s="167"/>
      <c r="O292" s="167"/>
      <c r="P292" s="168">
        <f>SUM(P293:P302)</f>
        <v>0</v>
      </c>
      <c r="Q292" s="167"/>
      <c r="R292" s="168">
        <f>SUM(R293:R302)</f>
        <v>1.0206E-2</v>
      </c>
      <c r="S292" s="167"/>
      <c r="T292" s="169">
        <f>SUM(T293:T302)</f>
        <v>0</v>
      </c>
      <c r="AR292" s="170" t="s">
        <v>78</v>
      </c>
      <c r="AT292" s="171" t="s">
        <v>67</v>
      </c>
      <c r="AU292" s="171" t="s">
        <v>76</v>
      </c>
      <c r="AY292" s="170" t="s">
        <v>129</v>
      </c>
      <c r="BK292" s="172">
        <f>SUM(BK293:BK302)</f>
        <v>0</v>
      </c>
    </row>
    <row r="293" spans="1:65" s="2" customFormat="1" ht="16.5" customHeight="1">
      <c r="A293" s="36"/>
      <c r="B293" s="37"/>
      <c r="C293" s="175" t="s">
        <v>388</v>
      </c>
      <c r="D293" s="175" t="s">
        <v>132</v>
      </c>
      <c r="E293" s="176" t="s">
        <v>479</v>
      </c>
      <c r="F293" s="177" t="s">
        <v>480</v>
      </c>
      <c r="G293" s="178" t="s">
        <v>161</v>
      </c>
      <c r="H293" s="179">
        <v>16.2</v>
      </c>
      <c r="I293" s="180"/>
      <c r="J293" s="179">
        <f>ROUND(I293*H293,2)</f>
        <v>0</v>
      </c>
      <c r="K293" s="177" t="s">
        <v>136</v>
      </c>
      <c r="L293" s="41"/>
      <c r="M293" s="181" t="s">
        <v>18</v>
      </c>
      <c r="N293" s="182" t="s">
        <v>39</v>
      </c>
      <c r="O293" s="66"/>
      <c r="P293" s="183">
        <f>O293*H293</f>
        <v>0</v>
      </c>
      <c r="Q293" s="183">
        <v>0</v>
      </c>
      <c r="R293" s="183">
        <f>Q293*H293</f>
        <v>0</v>
      </c>
      <c r="S293" s="183">
        <v>0</v>
      </c>
      <c r="T293" s="184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185" t="s">
        <v>253</v>
      </c>
      <c r="AT293" s="185" t="s">
        <v>132</v>
      </c>
      <c r="AU293" s="185" t="s">
        <v>78</v>
      </c>
      <c r="AY293" s="19" t="s">
        <v>129</v>
      </c>
      <c r="BE293" s="186">
        <f>IF(N293="základní",J293,0)</f>
        <v>0</v>
      </c>
      <c r="BF293" s="186">
        <f>IF(N293="snížená",J293,0)</f>
        <v>0</v>
      </c>
      <c r="BG293" s="186">
        <f>IF(N293="zákl. přenesená",J293,0)</f>
        <v>0</v>
      </c>
      <c r="BH293" s="186">
        <f>IF(N293="sníž. přenesená",J293,0)</f>
        <v>0</v>
      </c>
      <c r="BI293" s="186">
        <f>IF(N293="nulová",J293,0)</f>
        <v>0</v>
      </c>
      <c r="BJ293" s="19" t="s">
        <v>76</v>
      </c>
      <c r="BK293" s="186">
        <f>ROUND(I293*H293,2)</f>
        <v>0</v>
      </c>
      <c r="BL293" s="19" t="s">
        <v>253</v>
      </c>
      <c r="BM293" s="185" t="s">
        <v>1383</v>
      </c>
    </row>
    <row r="294" spans="1:65" s="2" customFormat="1" ht="19.2">
      <c r="A294" s="36"/>
      <c r="B294" s="37"/>
      <c r="C294" s="38"/>
      <c r="D294" s="187" t="s">
        <v>139</v>
      </c>
      <c r="E294" s="38"/>
      <c r="F294" s="188" t="s">
        <v>482</v>
      </c>
      <c r="G294" s="38"/>
      <c r="H294" s="38"/>
      <c r="I294" s="189"/>
      <c r="J294" s="38"/>
      <c r="K294" s="38"/>
      <c r="L294" s="41"/>
      <c r="M294" s="190"/>
      <c r="N294" s="191"/>
      <c r="O294" s="66"/>
      <c r="P294" s="66"/>
      <c r="Q294" s="66"/>
      <c r="R294" s="66"/>
      <c r="S294" s="66"/>
      <c r="T294" s="67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T294" s="19" t="s">
        <v>139</v>
      </c>
      <c r="AU294" s="19" t="s">
        <v>78</v>
      </c>
    </row>
    <row r="295" spans="1:65" s="2" customFormat="1" ht="10.199999999999999">
      <c r="A295" s="36"/>
      <c r="B295" s="37"/>
      <c r="C295" s="38"/>
      <c r="D295" s="192" t="s">
        <v>141</v>
      </c>
      <c r="E295" s="38"/>
      <c r="F295" s="193" t="s">
        <v>483</v>
      </c>
      <c r="G295" s="38"/>
      <c r="H295" s="38"/>
      <c r="I295" s="189"/>
      <c r="J295" s="38"/>
      <c r="K295" s="38"/>
      <c r="L295" s="41"/>
      <c r="M295" s="190"/>
      <c r="N295" s="191"/>
      <c r="O295" s="66"/>
      <c r="P295" s="66"/>
      <c r="Q295" s="66"/>
      <c r="R295" s="66"/>
      <c r="S295" s="66"/>
      <c r="T295" s="67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T295" s="19" t="s">
        <v>141</v>
      </c>
      <c r="AU295" s="19" t="s">
        <v>78</v>
      </c>
    </row>
    <row r="296" spans="1:65" s="13" customFormat="1" ht="10.199999999999999">
      <c r="B296" s="194"/>
      <c r="C296" s="195"/>
      <c r="D296" s="187" t="s">
        <v>143</v>
      </c>
      <c r="E296" s="196" t="s">
        <v>18</v>
      </c>
      <c r="F296" s="197" t="s">
        <v>1343</v>
      </c>
      <c r="G296" s="195"/>
      <c r="H296" s="198">
        <v>16.2</v>
      </c>
      <c r="I296" s="199"/>
      <c r="J296" s="195"/>
      <c r="K296" s="195"/>
      <c r="L296" s="200"/>
      <c r="M296" s="201"/>
      <c r="N296" s="202"/>
      <c r="O296" s="202"/>
      <c r="P296" s="202"/>
      <c r="Q296" s="202"/>
      <c r="R296" s="202"/>
      <c r="S296" s="202"/>
      <c r="T296" s="203"/>
      <c r="AT296" s="204" t="s">
        <v>143</v>
      </c>
      <c r="AU296" s="204" t="s">
        <v>78</v>
      </c>
      <c r="AV296" s="13" t="s">
        <v>78</v>
      </c>
      <c r="AW296" s="13" t="s">
        <v>30</v>
      </c>
      <c r="AX296" s="13" t="s">
        <v>76</v>
      </c>
      <c r="AY296" s="204" t="s">
        <v>129</v>
      </c>
    </row>
    <row r="297" spans="1:65" s="2" customFormat="1" ht="16.5" customHeight="1">
      <c r="A297" s="36"/>
      <c r="B297" s="37"/>
      <c r="C297" s="226" t="s">
        <v>398</v>
      </c>
      <c r="D297" s="226" t="s">
        <v>304</v>
      </c>
      <c r="E297" s="227" t="s">
        <v>485</v>
      </c>
      <c r="F297" s="228" t="s">
        <v>486</v>
      </c>
      <c r="G297" s="229" t="s">
        <v>161</v>
      </c>
      <c r="H297" s="230">
        <v>17.010000000000002</v>
      </c>
      <c r="I297" s="231"/>
      <c r="J297" s="230">
        <f>ROUND(I297*H297,2)</f>
        <v>0</v>
      </c>
      <c r="K297" s="228" t="s">
        <v>136</v>
      </c>
      <c r="L297" s="232"/>
      <c r="M297" s="233" t="s">
        <v>18</v>
      </c>
      <c r="N297" s="234" t="s">
        <v>39</v>
      </c>
      <c r="O297" s="66"/>
      <c r="P297" s="183">
        <f>O297*H297</f>
        <v>0</v>
      </c>
      <c r="Q297" s="183">
        <v>5.9999999999999995E-4</v>
      </c>
      <c r="R297" s="183">
        <f>Q297*H297</f>
        <v>1.0206E-2</v>
      </c>
      <c r="S297" s="183">
        <v>0</v>
      </c>
      <c r="T297" s="184">
        <f>S297*H297</f>
        <v>0</v>
      </c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R297" s="185" t="s">
        <v>361</v>
      </c>
      <c r="AT297" s="185" t="s">
        <v>304</v>
      </c>
      <c r="AU297" s="185" t="s">
        <v>78</v>
      </c>
      <c r="AY297" s="19" t="s">
        <v>129</v>
      </c>
      <c r="BE297" s="186">
        <f>IF(N297="základní",J297,0)</f>
        <v>0</v>
      </c>
      <c r="BF297" s="186">
        <f>IF(N297="snížená",J297,0)</f>
        <v>0</v>
      </c>
      <c r="BG297" s="186">
        <f>IF(N297="zákl. přenesená",J297,0)</f>
        <v>0</v>
      </c>
      <c r="BH297" s="186">
        <f>IF(N297="sníž. přenesená",J297,0)</f>
        <v>0</v>
      </c>
      <c r="BI297" s="186">
        <f>IF(N297="nulová",J297,0)</f>
        <v>0</v>
      </c>
      <c r="BJ297" s="19" t="s">
        <v>76</v>
      </c>
      <c r="BK297" s="186">
        <f>ROUND(I297*H297,2)</f>
        <v>0</v>
      </c>
      <c r="BL297" s="19" t="s">
        <v>253</v>
      </c>
      <c r="BM297" s="185" t="s">
        <v>1384</v>
      </c>
    </row>
    <row r="298" spans="1:65" s="2" customFormat="1" ht="10.199999999999999">
      <c r="A298" s="36"/>
      <c r="B298" s="37"/>
      <c r="C298" s="38"/>
      <c r="D298" s="187" t="s">
        <v>139</v>
      </c>
      <c r="E298" s="38"/>
      <c r="F298" s="188" t="s">
        <v>486</v>
      </c>
      <c r="G298" s="38"/>
      <c r="H298" s="38"/>
      <c r="I298" s="189"/>
      <c r="J298" s="38"/>
      <c r="K298" s="38"/>
      <c r="L298" s="41"/>
      <c r="M298" s="190"/>
      <c r="N298" s="191"/>
      <c r="O298" s="66"/>
      <c r="P298" s="66"/>
      <c r="Q298" s="66"/>
      <c r="R298" s="66"/>
      <c r="S298" s="66"/>
      <c r="T298" s="67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T298" s="19" t="s">
        <v>139</v>
      </c>
      <c r="AU298" s="19" t="s">
        <v>78</v>
      </c>
    </row>
    <row r="299" spans="1:65" s="13" customFormat="1" ht="10.199999999999999">
      <c r="B299" s="194"/>
      <c r="C299" s="195"/>
      <c r="D299" s="187" t="s">
        <v>143</v>
      </c>
      <c r="E299" s="196" t="s">
        <v>18</v>
      </c>
      <c r="F299" s="197" t="s">
        <v>1385</v>
      </c>
      <c r="G299" s="195"/>
      <c r="H299" s="198">
        <v>17.010000000000002</v>
      </c>
      <c r="I299" s="199"/>
      <c r="J299" s="195"/>
      <c r="K299" s="195"/>
      <c r="L299" s="200"/>
      <c r="M299" s="201"/>
      <c r="N299" s="202"/>
      <c r="O299" s="202"/>
      <c r="P299" s="202"/>
      <c r="Q299" s="202"/>
      <c r="R299" s="202"/>
      <c r="S299" s="202"/>
      <c r="T299" s="203"/>
      <c r="AT299" s="204" t="s">
        <v>143</v>
      </c>
      <c r="AU299" s="204" t="s">
        <v>78</v>
      </c>
      <c r="AV299" s="13" t="s">
        <v>78</v>
      </c>
      <c r="AW299" s="13" t="s">
        <v>30</v>
      </c>
      <c r="AX299" s="13" t="s">
        <v>76</v>
      </c>
      <c r="AY299" s="204" t="s">
        <v>129</v>
      </c>
    </row>
    <row r="300" spans="1:65" s="2" customFormat="1" ht="16.5" customHeight="1">
      <c r="A300" s="36"/>
      <c r="B300" s="37"/>
      <c r="C300" s="175" t="s">
        <v>411</v>
      </c>
      <c r="D300" s="175" t="s">
        <v>132</v>
      </c>
      <c r="E300" s="176" t="s">
        <v>490</v>
      </c>
      <c r="F300" s="177" t="s">
        <v>491</v>
      </c>
      <c r="G300" s="178" t="s">
        <v>472</v>
      </c>
      <c r="H300" s="180"/>
      <c r="I300" s="180"/>
      <c r="J300" s="179">
        <f>ROUND(I300*H300,2)</f>
        <v>0</v>
      </c>
      <c r="K300" s="177" t="s">
        <v>136</v>
      </c>
      <c r="L300" s="41"/>
      <c r="M300" s="181" t="s">
        <v>18</v>
      </c>
      <c r="N300" s="182" t="s">
        <v>39</v>
      </c>
      <c r="O300" s="66"/>
      <c r="P300" s="183">
        <f>O300*H300</f>
        <v>0</v>
      </c>
      <c r="Q300" s="183">
        <v>0</v>
      </c>
      <c r="R300" s="183">
        <f>Q300*H300</f>
        <v>0</v>
      </c>
      <c r="S300" s="183">
        <v>0</v>
      </c>
      <c r="T300" s="184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185" t="s">
        <v>253</v>
      </c>
      <c r="AT300" s="185" t="s">
        <v>132</v>
      </c>
      <c r="AU300" s="185" t="s">
        <v>78</v>
      </c>
      <c r="AY300" s="19" t="s">
        <v>129</v>
      </c>
      <c r="BE300" s="186">
        <f>IF(N300="základní",J300,0)</f>
        <v>0</v>
      </c>
      <c r="BF300" s="186">
        <f>IF(N300="snížená",J300,0)</f>
        <v>0</v>
      </c>
      <c r="BG300" s="186">
        <f>IF(N300="zákl. přenesená",J300,0)</f>
        <v>0</v>
      </c>
      <c r="BH300" s="186">
        <f>IF(N300="sníž. přenesená",J300,0)</f>
        <v>0</v>
      </c>
      <c r="BI300" s="186">
        <f>IF(N300="nulová",J300,0)</f>
        <v>0</v>
      </c>
      <c r="BJ300" s="19" t="s">
        <v>76</v>
      </c>
      <c r="BK300" s="186">
        <f>ROUND(I300*H300,2)</f>
        <v>0</v>
      </c>
      <c r="BL300" s="19" t="s">
        <v>253</v>
      </c>
      <c r="BM300" s="185" t="s">
        <v>1386</v>
      </c>
    </row>
    <row r="301" spans="1:65" s="2" customFormat="1" ht="19.2">
      <c r="A301" s="36"/>
      <c r="B301" s="37"/>
      <c r="C301" s="38"/>
      <c r="D301" s="187" t="s">
        <v>139</v>
      </c>
      <c r="E301" s="38"/>
      <c r="F301" s="188" t="s">
        <v>493</v>
      </c>
      <c r="G301" s="38"/>
      <c r="H301" s="38"/>
      <c r="I301" s="189"/>
      <c r="J301" s="38"/>
      <c r="K301" s="38"/>
      <c r="L301" s="41"/>
      <c r="M301" s="190"/>
      <c r="N301" s="191"/>
      <c r="O301" s="66"/>
      <c r="P301" s="66"/>
      <c r="Q301" s="66"/>
      <c r="R301" s="66"/>
      <c r="S301" s="66"/>
      <c r="T301" s="67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T301" s="19" t="s">
        <v>139</v>
      </c>
      <c r="AU301" s="19" t="s">
        <v>78</v>
      </c>
    </row>
    <row r="302" spans="1:65" s="2" customFormat="1" ht="10.199999999999999">
      <c r="A302" s="36"/>
      <c r="B302" s="37"/>
      <c r="C302" s="38"/>
      <c r="D302" s="192" t="s">
        <v>141</v>
      </c>
      <c r="E302" s="38"/>
      <c r="F302" s="193" t="s">
        <v>494</v>
      </c>
      <c r="G302" s="38"/>
      <c r="H302" s="38"/>
      <c r="I302" s="189"/>
      <c r="J302" s="38"/>
      <c r="K302" s="38"/>
      <c r="L302" s="41"/>
      <c r="M302" s="190"/>
      <c r="N302" s="191"/>
      <c r="O302" s="66"/>
      <c r="P302" s="66"/>
      <c r="Q302" s="66"/>
      <c r="R302" s="66"/>
      <c r="S302" s="66"/>
      <c r="T302" s="67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T302" s="19" t="s">
        <v>141</v>
      </c>
      <c r="AU302" s="19" t="s">
        <v>78</v>
      </c>
    </row>
    <row r="303" spans="1:65" s="12" customFormat="1" ht="22.8" customHeight="1">
      <c r="B303" s="159"/>
      <c r="C303" s="160"/>
      <c r="D303" s="161" t="s">
        <v>67</v>
      </c>
      <c r="E303" s="173" t="s">
        <v>679</v>
      </c>
      <c r="F303" s="173" t="s">
        <v>1387</v>
      </c>
      <c r="G303" s="160"/>
      <c r="H303" s="160"/>
      <c r="I303" s="163"/>
      <c r="J303" s="174">
        <f>BK303</f>
        <v>0</v>
      </c>
      <c r="K303" s="160"/>
      <c r="L303" s="165"/>
      <c r="M303" s="166"/>
      <c r="N303" s="167"/>
      <c r="O303" s="167"/>
      <c r="P303" s="168">
        <f>SUM(P304:P365)</f>
        <v>0</v>
      </c>
      <c r="Q303" s="167"/>
      <c r="R303" s="168">
        <f>SUM(R304:R365)</f>
        <v>0</v>
      </c>
      <c r="S303" s="167"/>
      <c r="T303" s="169">
        <f>SUM(T304:T365)</f>
        <v>0</v>
      </c>
      <c r="AR303" s="170" t="s">
        <v>78</v>
      </c>
      <c r="AT303" s="171" t="s">
        <v>67</v>
      </c>
      <c r="AU303" s="171" t="s">
        <v>76</v>
      </c>
      <c r="AY303" s="170" t="s">
        <v>129</v>
      </c>
      <c r="BK303" s="172">
        <f>SUM(BK304:BK365)</f>
        <v>0</v>
      </c>
    </row>
    <row r="304" spans="1:65" s="2" customFormat="1" ht="16.5" customHeight="1">
      <c r="A304" s="36"/>
      <c r="B304" s="37"/>
      <c r="C304" s="175" t="s">
        <v>417</v>
      </c>
      <c r="D304" s="175" t="s">
        <v>132</v>
      </c>
      <c r="E304" s="176" t="s">
        <v>682</v>
      </c>
      <c r="F304" s="177" t="s">
        <v>683</v>
      </c>
      <c r="G304" s="178" t="s">
        <v>182</v>
      </c>
      <c r="H304" s="179">
        <v>8</v>
      </c>
      <c r="I304" s="180"/>
      <c r="J304" s="179">
        <f>ROUND(I304*H304,2)</f>
        <v>0</v>
      </c>
      <c r="K304" s="177" t="s">
        <v>18</v>
      </c>
      <c r="L304" s="41"/>
      <c r="M304" s="181" t="s">
        <v>18</v>
      </c>
      <c r="N304" s="182" t="s">
        <v>39</v>
      </c>
      <c r="O304" s="66"/>
      <c r="P304" s="183">
        <f>O304*H304</f>
        <v>0</v>
      </c>
      <c r="Q304" s="183">
        <v>0</v>
      </c>
      <c r="R304" s="183">
        <f>Q304*H304</f>
        <v>0</v>
      </c>
      <c r="S304" s="183">
        <v>0</v>
      </c>
      <c r="T304" s="184">
        <f>S304*H304</f>
        <v>0</v>
      </c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R304" s="185" t="s">
        <v>137</v>
      </c>
      <c r="AT304" s="185" t="s">
        <v>132</v>
      </c>
      <c r="AU304" s="185" t="s">
        <v>78</v>
      </c>
      <c r="AY304" s="19" t="s">
        <v>129</v>
      </c>
      <c r="BE304" s="186">
        <f>IF(N304="základní",J304,0)</f>
        <v>0</v>
      </c>
      <c r="BF304" s="186">
        <f>IF(N304="snížená",J304,0)</f>
        <v>0</v>
      </c>
      <c r="BG304" s="186">
        <f>IF(N304="zákl. přenesená",J304,0)</f>
        <v>0</v>
      </c>
      <c r="BH304" s="186">
        <f>IF(N304="sníž. přenesená",J304,0)</f>
        <v>0</v>
      </c>
      <c r="BI304" s="186">
        <f>IF(N304="nulová",J304,0)</f>
        <v>0</v>
      </c>
      <c r="BJ304" s="19" t="s">
        <v>76</v>
      </c>
      <c r="BK304" s="186">
        <f>ROUND(I304*H304,2)</f>
        <v>0</v>
      </c>
      <c r="BL304" s="19" t="s">
        <v>137</v>
      </c>
      <c r="BM304" s="185" t="s">
        <v>1388</v>
      </c>
    </row>
    <row r="305" spans="1:65" s="2" customFormat="1" ht="10.199999999999999">
      <c r="A305" s="36"/>
      <c r="B305" s="37"/>
      <c r="C305" s="38"/>
      <c r="D305" s="187" t="s">
        <v>139</v>
      </c>
      <c r="E305" s="38"/>
      <c r="F305" s="188" t="s">
        <v>683</v>
      </c>
      <c r="G305" s="38"/>
      <c r="H305" s="38"/>
      <c r="I305" s="189"/>
      <c r="J305" s="38"/>
      <c r="K305" s="38"/>
      <c r="L305" s="41"/>
      <c r="M305" s="190"/>
      <c r="N305" s="191"/>
      <c r="O305" s="66"/>
      <c r="P305" s="66"/>
      <c r="Q305" s="66"/>
      <c r="R305" s="66"/>
      <c r="S305" s="66"/>
      <c r="T305" s="67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T305" s="19" t="s">
        <v>139</v>
      </c>
      <c r="AU305" s="19" t="s">
        <v>78</v>
      </c>
    </row>
    <row r="306" spans="1:65" s="2" customFormat="1" ht="16.5" customHeight="1">
      <c r="A306" s="36"/>
      <c r="B306" s="37"/>
      <c r="C306" s="175" t="s">
        <v>423</v>
      </c>
      <c r="D306" s="175" t="s">
        <v>132</v>
      </c>
      <c r="E306" s="176" t="s">
        <v>1389</v>
      </c>
      <c r="F306" s="177" t="s">
        <v>687</v>
      </c>
      <c r="G306" s="178" t="s">
        <v>688</v>
      </c>
      <c r="H306" s="179">
        <v>1</v>
      </c>
      <c r="I306" s="180"/>
      <c r="J306" s="179">
        <f>ROUND(I306*H306,2)</f>
        <v>0</v>
      </c>
      <c r="K306" s="177" t="s">
        <v>18</v>
      </c>
      <c r="L306" s="41"/>
      <c r="M306" s="181" t="s">
        <v>18</v>
      </c>
      <c r="N306" s="182" t="s">
        <v>39</v>
      </c>
      <c r="O306" s="66"/>
      <c r="P306" s="183">
        <f>O306*H306</f>
        <v>0</v>
      </c>
      <c r="Q306" s="183">
        <v>0</v>
      </c>
      <c r="R306" s="183">
        <f>Q306*H306</f>
        <v>0</v>
      </c>
      <c r="S306" s="183">
        <v>0</v>
      </c>
      <c r="T306" s="184">
        <f>S306*H306</f>
        <v>0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R306" s="185" t="s">
        <v>137</v>
      </c>
      <c r="AT306" s="185" t="s">
        <v>132</v>
      </c>
      <c r="AU306" s="185" t="s">
        <v>78</v>
      </c>
      <c r="AY306" s="19" t="s">
        <v>129</v>
      </c>
      <c r="BE306" s="186">
        <f>IF(N306="základní",J306,0)</f>
        <v>0</v>
      </c>
      <c r="BF306" s="186">
        <f>IF(N306="snížená",J306,0)</f>
        <v>0</v>
      </c>
      <c r="BG306" s="186">
        <f>IF(N306="zákl. přenesená",J306,0)</f>
        <v>0</v>
      </c>
      <c r="BH306" s="186">
        <f>IF(N306="sníž. přenesená",J306,0)</f>
        <v>0</v>
      </c>
      <c r="BI306" s="186">
        <f>IF(N306="nulová",J306,0)</f>
        <v>0</v>
      </c>
      <c r="BJ306" s="19" t="s">
        <v>76</v>
      </c>
      <c r="BK306" s="186">
        <f>ROUND(I306*H306,2)</f>
        <v>0</v>
      </c>
      <c r="BL306" s="19" t="s">
        <v>137</v>
      </c>
      <c r="BM306" s="185" t="s">
        <v>1390</v>
      </c>
    </row>
    <row r="307" spans="1:65" s="2" customFormat="1" ht="10.199999999999999">
      <c r="A307" s="36"/>
      <c r="B307" s="37"/>
      <c r="C307" s="38"/>
      <c r="D307" s="187" t="s">
        <v>139</v>
      </c>
      <c r="E307" s="38"/>
      <c r="F307" s="188" t="s">
        <v>687</v>
      </c>
      <c r="G307" s="38"/>
      <c r="H307" s="38"/>
      <c r="I307" s="189"/>
      <c r="J307" s="38"/>
      <c r="K307" s="38"/>
      <c r="L307" s="41"/>
      <c r="M307" s="190"/>
      <c r="N307" s="191"/>
      <c r="O307" s="66"/>
      <c r="P307" s="66"/>
      <c r="Q307" s="66"/>
      <c r="R307" s="66"/>
      <c r="S307" s="66"/>
      <c r="T307" s="67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T307" s="19" t="s">
        <v>139</v>
      </c>
      <c r="AU307" s="19" t="s">
        <v>78</v>
      </c>
    </row>
    <row r="308" spans="1:65" s="2" customFormat="1" ht="44.25" customHeight="1">
      <c r="A308" s="36"/>
      <c r="B308" s="37"/>
      <c r="C308" s="175" t="s">
        <v>429</v>
      </c>
      <c r="D308" s="175" t="s">
        <v>132</v>
      </c>
      <c r="E308" s="176" t="s">
        <v>1391</v>
      </c>
      <c r="F308" s="177" t="s">
        <v>1392</v>
      </c>
      <c r="G308" s="178" t="s">
        <v>182</v>
      </c>
      <c r="H308" s="179">
        <v>8</v>
      </c>
      <c r="I308" s="180"/>
      <c r="J308" s="179">
        <f>ROUND(I308*H308,2)</f>
        <v>0</v>
      </c>
      <c r="K308" s="177" t="s">
        <v>18</v>
      </c>
      <c r="L308" s="41"/>
      <c r="M308" s="181" t="s">
        <v>18</v>
      </c>
      <c r="N308" s="182" t="s">
        <v>39</v>
      </c>
      <c r="O308" s="66"/>
      <c r="P308" s="183">
        <f>O308*H308</f>
        <v>0</v>
      </c>
      <c r="Q308" s="183">
        <v>0</v>
      </c>
      <c r="R308" s="183">
        <f>Q308*H308</f>
        <v>0</v>
      </c>
      <c r="S308" s="183">
        <v>0</v>
      </c>
      <c r="T308" s="184">
        <f>S308*H308</f>
        <v>0</v>
      </c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R308" s="185" t="s">
        <v>137</v>
      </c>
      <c r="AT308" s="185" t="s">
        <v>132</v>
      </c>
      <c r="AU308" s="185" t="s">
        <v>78</v>
      </c>
      <c r="AY308" s="19" t="s">
        <v>129</v>
      </c>
      <c r="BE308" s="186">
        <f>IF(N308="základní",J308,0)</f>
        <v>0</v>
      </c>
      <c r="BF308" s="186">
        <f>IF(N308="snížená",J308,0)</f>
        <v>0</v>
      </c>
      <c r="BG308" s="186">
        <f>IF(N308="zákl. přenesená",J308,0)</f>
        <v>0</v>
      </c>
      <c r="BH308" s="186">
        <f>IF(N308="sníž. přenesená",J308,0)</f>
        <v>0</v>
      </c>
      <c r="BI308" s="186">
        <f>IF(N308="nulová",J308,0)</f>
        <v>0</v>
      </c>
      <c r="BJ308" s="19" t="s">
        <v>76</v>
      </c>
      <c r="BK308" s="186">
        <f>ROUND(I308*H308,2)</f>
        <v>0</v>
      </c>
      <c r="BL308" s="19" t="s">
        <v>137</v>
      </c>
      <c r="BM308" s="185" t="s">
        <v>1393</v>
      </c>
    </row>
    <row r="309" spans="1:65" s="2" customFormat="1" ht="19.2">
      <c r="A309" s="36"/>
      <c r="B309" s="37"/>
      <c r="C309" s="38"/>
      <c r="D309" s="187" t="s">
        <v>139</v>
      </c>
      <c r="E309" s="38"/>
      <c r="F309" s="188" t="s">
        <v>1394</v>
      </c>
      <c r="G309" s="38"/>
      <c r="H309" s="38"/>
      <c r="I309" s="189"/>
      <c r="J309" s="38"/>
      <c r="K309" s="38"/>
      <c r="L309" s="41"/>
      <c r="M309" s="190"/>
      <c r="N309" s="191"/>
      <c r="O309" s="66"/>
      <c r="P309" s="66"/>
      <c r="Q309" s="66"/>
      <c r="R309" s="66"/>
      <c r="S309" s="66"/>
      <c r="T309" s="67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T309" s="19" t="s">
        <v>139</v>
      </c>
      <c r="AU309" s="19" t="s">
        <v>78</v>
      </c>
    </row>
    <row r="310" spans="1:65" s="2" customFormat="1" ht="16.5" customHeight="1">
      <c r="A310" s="36"/>
      <c r="B310" s="37"/>
      <c r="C310" s="175" t="s">
        <v>436</v>
      </c>
      <c r="D310" s="175" t="s">
        <v>132</v>
      </c>
      <c r="E310" s="176" t="s">
        <v>1395</v>
      </c>
      <c r="F310" s="177" t="s">
        <v>1396</v>
      </c>
      <c r="G310" s="178" t="s">
        <v>472</v>
      </c>
      <c r="H310" s="180"/>
      <c r="I310" s="180"/>
      <c r="J310" s="179">
        <f>ROUND(I310*H310,2)</f>
        <v>0</v>
      </c>
      <c r="K310" s="177" t="s">
        <v>18</v>
      </c>
      <c r="L310" s="41"/>
      <c r="M310" s="181" t="s">
        <v>18</v>
      </c>
      <c r="N310" s="182" t="s">
        <v>39</v>
      </c>
      <c r="O310" s="66"/>
      <c r="P310" s="183">
        <f>O310*H310</f>
        <v>0</v>
      </c>
      <c r="Q310" s="183">
        <v>0</v>
      </c>
      <c r="R310" s="183">
        <f>Q310*H310</f>
        <v>0</v>
      </c>
      <c r="S310" s="183">
        <v>0</v>
      </c>
      <c r="T310" s="184">
        <f>S310*H310</f>
        <v>0</v>
      </c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R310" s="185" t="s">
        <v>137</v>
      </c>
      <c r="AT310" s="185" t="s">
        <v>132</v>
      </c>
      <c r="AU310" s="185" t="s">
        <v>78</v>
      </c>
      <c r="AY310" s="19" t="s">
        <v>129</v>
      </c>
      <c r="BE310" s="186">
        <f>IF(N310="základní",J310,0)</f>
        <v>0</v>
      </c>
      <c r="BF310" s="186">
        <f>IF(N310="snížená",J310,0)</f>
        <v>0</v>
      </c>
      <c r="BG310" s="186">
        <f>IF(N310="zákl. přenesená",J310,0)</f>
        <v>0</v>
      </c>
      <c r="BH310" s="186">
        <f>IF(N310="sníž. přenesená",J310,0)</f>
        <v>0</v>
      </c>
      <c r="BI310" s="186">
        <f>IF(N310="nulová",J310,0)</f>
        <v>0</v>
      </c>
      <c r="BJ310" s="19" t="s">
        <v>76</v>
      </c>
      <c r="BK310" s="186">
        <f>ROUND(I310*H310,2)</f>
        <v>0</v>
      </c>
      <c r="BL310" s="19" t="s">
        <v>137</v>
      </c>
      <c r="BM310" s="185" t="s">
        <v>1397</v>
      </c>
    </row>
    <row r="311" spans="1:65" s="2" customFormat="1" ht="10.199999999999999">
      <c r="A311" s="36"/>
      <c r="B311" s="37"/>
      <c r="C311" s="38"/>
      <c r="D311" s="187" t="s">
        <v>139</v>
      </c>
      <c r="E311" s="38"/>
      <c r="F311" s="188" t="s">
        <v>1396</v>
      </c>
      <c r="G311" s="38"/>
      <c r="H311" s="38"/>
      <c r="I311" s="189"/>
      <c r="J311" s="38"/>
      <c r="K311" s="38"/>
      <c r="L311" s="41"/>
      <c r="M311" s="190"/>
      <c r="N311" s="191"/>
      <c r="O311" s="66"/>
      <c r="P311" s="66"/>
      <c r="Q311" s="66"/>
      <c r="R311" s="66"/>
      <c r="S311" s="66"/>
      <c r="T311" s="67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T311" s="19" t="s">
        <v>139</v>
      </c>
      <c r="AU311" s="19" t="s">
        <v>78</v>
      </c>
    </row>
    <row r="312" spans="1:65" s="2" customFormat="1" ht="16.5" customHeight="1">
      <c r="A312" s="36"/>
      <c r="B312" s="37"/>
      <c r="C312" s="175" t="s">
        <v>444</v>
      </c>
      <c r="D312" s="175" t="s">
        <v>132</v>
      </c>
      <c r="E312" s="176" t="s">
        <v>691</v>
      </c>
      <c r="F312" s="177" t="s">
        <v>1398</v>
      </c>
      <c r="G312" s="178" t="s">
        <v>693</v>
      </c>
      <c r="H312" s="179">
        <v>2</v>
      </c>
      <c r="I312" s="180"/>
      <c r="J312" s="179">
        <f>ROUND(I312*H312,2)</f>
        <v>0</v>
      </c>
      <c r="K312" s="177" t="s">
        <v>18</v>
      </c>
      <c r="L312" s="41"/>
      <c r="M312" s="181" t="s">
        <v>18</v>
      </c>
      <c r="N312" s="182" t="s">
        <v>39</v>
      </c>
      <c r="O312" s="66"/>
      <c r="P312" s="183">
        <f>O312*H312</f>
        <v>0</v>
      </c>
      <c r="Q312" s="183">
        <v>0</v>
      </c>
      <c r="R312" s="183">
        <f>Q312*H312</f>
        <v>0</v>
      </c>
      <c r="S312" s="183">
        <v>0</v>
      </c>
      <c r="T312" s="184">
        <f>S312*H312</f>
        <v>0</v>
      </c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R312" s="185" t="s">
        <v>137</v>
      </c>
      <c r="AT312" s="185" t="s">
        <v>132</v>
      </c>
      <c r="AU312" s="185" t="s">
        <v>78</v>
      </c>
      <c r="AY312" s="19" t="s">
        <v>129</v>
      </c>
      <c r="BE312" s="186">
        <f>IF(N312="základní",J312,0)</f>
        <v>0</v>
      </c>
      <c r="BF312" s="186">
        <f>IF(N312="snížená",J312,0)</f>
        <v>0</v>
      </c>
      <c r="BG312" s="186">
        <f>IF(N312="zákl. přenesená",J312,0)</f>
        <v>0</v>
      </c>
      <c r="BH312" s="186">
        <f>IF(N312="sníž. přenesená",J312,0)</f>
        <v>0</v>
      </c>
      <c r="BI312" s="186">
        <f>IF(N312="nulová",J312,0)</f>
        <v>0</v>
      </c>
      <c r="BJ312" s="19" t="s">
        <v>76</v>
      </c>
      <c r="BK312" s="186">
        <f>ROUND(I312*H312,2)</f>
        <v>0</v>
      </c>
      <c r="BL312" s="19" t="s">
        <v>137</v>
      </c>
      <c r="BM312" s="185" t="s">
        <v>1399</v>
      </c>
    </row>
    <row r="313" spans="1:65" s="2" customFormat="1" ht="10.199999999999999">
      <c r="A313" s="36"/>
      <c r="B313" s="37"/>
      <c r="C313" s="38"/>
      <c r="D313" s="187" t="s">
        <v>139</v>
      </c>
      <c r="E313" s="38"/>
      <c r="F313" s="188" t="s">
        <v>1400</v>
      </c>
      <c r="G313" s="38"/>
      <c r="H313" s="38"/>
      <c r="I313" s="189"/>
      <c r="J313" s="38"/>
      <c r="K313" s="38"/>
      <c r="L313" s="41"/>
      <c r="M313" s="190"/>
      <c r="N313" s="191"/>
      <c r="O313" s="66"/>
      <c r="P313" s="66"/>
      <c r="Q313" s="66"/>
      <c r="R313" s="66"/>
      <c r="S313" s="66"/>
      <c r="T313" s="67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T313" s="19" t="s">
        <v>139</v>
      </c>
      <c r="AU313" s="19" t="s">
        <v>78</v>
      </c>
    </row>
    <row r="314" spans="1:65" s="2" customFormat="1" ht="16.5" customHeight="1">
      <c r="A314" s="36"/>
      <c r="B314" s="37"/>
      <c r="C314" s="175" t="s">
        <v>454</v>
      </c>
      <c r="D314" s="175" t="s">
        <v>132</v>
      </c>
      <c r="E314" s="176" t="s">
        <v>1401</v>
      </c>
      <c r="F314" s="177" t="s">
        <v>1402</v>
      </c>
      <c r="G314" s="178" t="s">
        <v>472</v>
      </c>
      <c r="H314" s="180"/>
      <c r="I314" s="180"/>
      <c r="J314" s="179">
        <f>ROUND(I314*H314,2)</f>
        <v>0</v>
      </c>
      <c r="K314" s="177" t="s">
        <v>18</v>
      </c>
      <c r="L314" s="41"/>
      <c r="M314" s="181" t="s">
        <v>18</v>
      </c>
      <c r="N314" s="182" t="s">
        <v>39</v>
      </c>
      <c r="O314" s="66"/>
      <c r="P314" s="183">
        <f>O314*H314</f>
        <v>0</v>
      </c>
      <c r="Q314" s="183">
        <v>0</v>
      </c>
      <c r="R314" s="183">
        <f>Q314*H314</f>
        <v>0</v>
      </c>
      <c r="S314" s="183">
        <v>0</v>
      </c>
      <c r="T314" s="184">
        <f>S314*H314</f>
        <v>0</v>
      </c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R314" s="185" t="s">
        <v>137</v>
      </c>
      <c r="AT314" s="185" t="s">
        <v>132</v>
      </c>
      <c r="AU314" s="185" t="s">
        <v>78</v>
      </c>
      <c r="AY314" s="19" t="s">
        <v>129</v>
      </c>
      <c r="BE314" s="186">
        <f>IF(N314="základní",J314,0)</f>
        <v>0</v>
      </c>
      <c r="BF314" s="186">
        <f>IF(N314="snížená",J314,0)</f>
        <v>0</v>
      </c>
      <c r="BG314" s="186">
        <f>IF(N314="zákl. přenesená",J314,0)</f>
        <v>0</v>
      </c>
      <c r="BH314" s="186">
        <f>IF(N314="sníž. přenesená",J314,0)</f>
        <v>0</v>
      </c>
      <c r="BI314" s="186">
        <f>IF(N314="nulová",J314,0)</f>
        <v>0</v>
      </c>
      <c r="BJ314" s="19" t="s">
        <v>76</v>
      </c>
      <c r="BK314" s="186">
        <f>ROUND(I314*H314,2)</f>
        <v>0</v>
      </c>
      <c r="BL314" s="19" t="s">
        <v>137</v>
      </c>
      <c r="BM314" s="185" t="s">
        <v>1403</v>
      </c>
    </row>
    <row r="315" spans="1:65" s="2" customFormat="1" ht="10.199999999999999">
      <c r="A315" s="36"/>
      <c r="B315" s="37"/>
      <c r="C315" s="38"/>
      <c r="D315" s="187" t="s">
        <v>139</v>
      </c>
      <c r="E315" s="38"/>
      <c r="F315" s="188" t="s">
        <v>1402</v>
      </c>
      <c r="G315" s="38"/>
      <c r="H315" s="38"/>
      <c r="I315" s="189"/>
      <c r="J315" s="38"/>
      <c r="K315" s="38"/>
      <c r="L315" s="41"/>
      <c r="M315" s="190"/>
      <c r="N315" s="191"/>
      <c r="O315" s="66"/>
      <c r="P315" s="66"/>
      <c r="Q315" s="66"/>
      <c r="R315" s="66"/>
      <c r="S315" s="66"/>
      <c r="T315" s="67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T315" s="19" t="s">
        <v>139</v>
      </c>
      <c r="AU315" s="19" t="s">
        <v>78</v>
      </c>
    </row>
    <row r="316" spans="1:65" s="2" customFormat="1" ht="16.5" customHeight="1">
      <c r="A316" s="36"/>
      <c r="B316" s="37"/>
      <c r="C316" s="175" t="s">
        <v>464</v>
      </c>
      <c r="D316" s="175" t="s">
        <v>132</v>
      </c>
      <c r="E316" s="176" t="s">
        <v>1404</v>
      </c>
      <c r="F316" s="177" t="s">
        <v>1405</v>
      </c>
      <c r="G316" s="178" t="s">
        <v>699</v>
      </c>
      <c r="H316" s="179">
        <v>0</v>
      </c>
      <c r="I316" s="180"/>
      <c r="J316" s="179">
        <f>ROUND(I316*H316,2)</f>
        <v>0</v>
      </c>
      <c r="K316" s="177" t="s">
        <v>18</v>
      </c>
      <c r="L316" s="41"/>
      <c r="M316" s="181" t="s">
        <v>18</v>
      </c>
      <c r="N316" s="182" t="s">
        <v>39</v>
      </c>
      <c r="O316" s="66"/>
      <c r="P316" s="183">
        <f>O316*H316</f>
        <v>0</v>
      </c>
      <c r="Q316" s="183">
        <v>0</v>
      </c>
      <c r="R316" s="183">
        <f>Q316*H316</f>
        <v>0</v>
      </c>
      <c r="S316" s="183">
        <v>0</v>
      </c>
      <c r="T316" s="184">
        <f>S316*H316</f>
        <v>0</v>
      </c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R316" s="185" t="s">
        <v>137</v>
      </c>
      <c r="AT316" s="185" t="s">
        <v>132</v>
      </c>
      <c r="AU316" s="185" t="s">
        <v>78</v>
      </c>
      <c r="AY316" s="19" t="s">
        <v>129</v>
      </c>
      <c r="BE316" s="186">
        <f>IF(N316="základní",J316,0)</f>
        <v>0</v>
      </c>
      <c r="BF316" s="186">
        <f>IF(N316="snížená",J316,0)</f>
        <v>0</v>
      </c>
      <c r="BG316" s="186">
        <f>IF(N316="zákl. přenesená",J316,0)</f>
        <v>0</v>
      </c>
      <c r="BH316" s="186">
        <f>IF(N316="sníž. přenesená",J316,0)</f>
        <v>0</v>
      </c>
      <c r="BI316" s="186">
        <f>IF(N316="nulová",J316,0)</f>
        <v>0</v>
      </c>
      <c r="BJ316" s="19" t="s">
        <v>76</v>
      </c>
      <c r="BK316" s="186">
        <f>ROUND(I316*H316,2)</f>
        <v>0</v>
      </c>
      <c r="BL316" s="19" t="s">
        <v>137</v>
      </c>
      <c r="BM316" s="185" t="s">
        <v>1406</v>
      </c>
    </row>
    <row r="317" spans="1:65" s="2" customFormat="1" ht="10.199999999999999">
      <c r="A317" s="36"/>
      <c r="B317" s="37"/>
      <c r="C317" s="38"/>
      <c r="D317" s="187" t="s">
        <v>139</v>
      </c>
      <c r="E317" s="38"/>
      <c r="F317" s="188" t="s">
        <v>1407</v>
      </c>
      <c r="G317" s="38"/>
      <c r="H317" s="38"/>
      <c r="I317" s="189"/>
      <c r="J317" s="38"/>
      <c r="K317" s="38"/>
      <c r="L317" s="41"/>
      <c r="M317" s="190"/>
      <c r="N317" s="191"/>
      <c r="O317" s="66"/>
      <c r="P317" s="66"/>
      <c r="Q317" s="66"/>
      <c r="R317" s="66"/>
      <c r="S317" s="66"/>
      <c r="T317" s="67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T317" s="19" t="s">
        <v>139</v>
      </c>
      <c r="AU317" s="19" t="s">
        <v>78</v>
      </c>
    </row>
    <row r="318" spans="1:65" s="2" customFormat="1" ht="16.5" customHeight="1">
      <c r="A318" s="36"/>
      <c r="B318" s="37"/>
      <c r="C318" s="175" t="s">
        <v>469</v>
      </c>
      <c r="D318" s="175" t="s">
        <v>132</v>
      </c>
      <c r="E318" s="176" t="s">
        <v>1408</v>
      </c>
      <c r="F318" s="177" t="s">
        <v>1409</v>
      </c>
      <c r="G318" s="178" t="s">
        <v>699</v>
      </c>
      <c r="H318" s="179">
        <v>0</v>
      </c>
      <c r="I318" s="180"/>
      <c r="J318" s="179">
        <f>ROUND(I318*H318,2)</f>
        <v>0</v>
      </c>
      <c r="K318" s="177" t="s">
        <v>18</v>
      </c>
      <c r="L318" s="41"/>
      <c r="M318" s="181" t="s">
        <v>18</v>
      </c>
      <c r="N318" s="182" t="s">
        <v>39</v>
      </c>
      <c r="O318" s="66"/>
      <c r="P318" s="183">
        <f>O318*H318</f>
        <v>0</v>
      </c>
      <c r="Q318" s="183">
        <v>0</v>
      </c>
      <c r="R318" s="183">
        <f>Q318*H318</f>
        <v>0</v>
      </c>
      <c r="S318" s="183">
        <v>0</v>
      </c>
      <c r="T318" s="184">
        <f>S318*H318</f>
        <v>0</v>
      </c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R318" s="185" t="s">
        <v>137</v>
      </c>
      <c r="AT318" s="185" t="s">
        <v>132</v>
      </c>
      <c r="AU318" s="185" t="s">
        <v>78</v>
      </c>
      <c r="AY318" s="19" t="s">
        <v>129</v>
      </c>
      <c r="BE318" s="186">
        <f>IF(N318="základní",J318,0)</f>
        <v>0</v>
      </c>
      <c r="BF318" s="186">
        <f>IF(N318="snížená",J318,0)</f>
        <v>0</v>
      </c>
      <c r="BG318" s="186">
        <f>IF(N318="zákl. přenesená",J318,0)</f>
        <v>0</v>
      </c>
      <c r="BH318" s="186">
        <f>IF(N318="sníž. přenesená",J318,0)</f>
        <v>0</v>
      </c>
      <c r="BI318" s="186">
        <f>IF(N318="nulová",J318,0)</f>
        <v>0</v>
      </c>
      <c r="BJ318" s="19" t="s">
        <v>76</v>
      </c>
      <c r="BK318" s="186">
        <f>ROUND(I318*H318,2)</f>
        <v>0</v>
      </c>
      <c r="BL318" s="19" t="s">
        <v>137</v>
      </c>
      <c r="BM318" s="185" t="s">
        <v>1410</v>
      </c>
    </row>
    <row r="319" spans="1:65" s="2" customFormat="1" ht="10.199999999999999">
      <c r="A319" s="36"/>
      <c r="B319" s="37"/>
      <c r="C319" s="38"/>
      <c r="D319" s="187" t="s">
        <v>139</v>
      </c>
      <c r="E319" s="38"/>
      <c r="F319" s="188" t="s">
        <v>1411</v>
      </c>
      <c r="G319" s="38"/>
      <c r="H319" s="38"/>
      <c r="I319" s="189"/>
      <c r="J319" s="38"/>
      <c r="K319" s="38"/>
      <c r="L319" s="41"/>
      <c r="M319" s="190"/>
      <c r="N319" s="191"/>
      <c r="O319" s="66"/>
      <c r="P319" s="66"/>
      <c r="Q319" s="66"/>
      <c r="R319" s="66"/>
      <c r="S319" s="66"/>
      <c r="T319" s="67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T319" s="19" t="s">
        <v>139</v>
      </c>
      <c r="AU319" s="19" t="s">
        <v>78</v>
      </c>
    </row>
    <row r="320" spans="1:65" s="2" customFormat="1" ht="16.5" customHeight="1">
      <c r="A320" s="36"/>
      <c r="B320" s="37"/>
      <c r="C320" s="175" t="s">
        <v>478</v>
      </c>
      <c r="D320" s="175" t="s">
        <v>132</v>
      </c>
      <c r="E320" s="176" t="s">
        <v>1412</v>
      </c>
      <c r="F320" s="177" t="s">
        <v>1413</v>
      </c>
      <c r="G320" s="178" t="s">
        <v>699</v>
      </c>
      <c r="H320" s="179">
        <v>2</v>
      </c>
      <c r="I320" s="180"/>
      <c r="J320" s="179">
        <f>ROUND(I320*H320,2)</f>
        <v>0</v>
      </c>
      <c r="K320" s="177" t="s">
        <v>18</v>
      </c>
      <c r="L320" s="41"/>
      <c r="M320" s="181" t="s">
        <v>18</v>
      </c>
      <c r="N320" s="182" t="s">
        <v>39</v>
      </c>
      <c r="O320" s="66"/>
      <c r="P320" s="183">
        <f>O320*H320</f>
        <v>0</v>
      </c>
      <c r="Q320" s="183">
        <v>0</v>
      </c>
      <c r="R320" s="183">
        <f>Q320*H320</f>
        <v>0</v>
      </c>
      <c r="S320" s="183">
        <v>0</v>
      </c>
      <c r="T320" s="184">
        <f>S320*H320</f>
        <v>0</v>
      </c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R320" s="185" t="s">
        <v>137</v>
      </c>
      <c r="AT320" s="185" t="s">
        <v>132</v>
      </c>
      <c r="AU320" s="185" t="s">
        <v>78</v>
      </c>
      <c r="AY320" s="19" t="s">
        <v>129</v>
      </c>
      <c r="BE320" s="186">
        <f>IF(N320="základní",J320,0)</f>
        <v>0</v>
      </c>
      <c r="BF320" s="186">
        <f>IF(N320="snížená",J320,0)</f>
        <v>0</v>
      </c>
      <c r="BG320" s="186">
        <f>IF(N320="zákl. přenesená",J320,0)</f>
        <v>0</v>
      </c>
      <c r="BH320" s="186">
        <f>IF(N320="sníž. přenesená",J320,0)</f>
        <v>0</v>
      </c>
      <c r="BI320" s="186">
        <f>IF(N320="nulová",J320,0)</f>
        <v>0</v>
      </c>
      <c r="BJ320" s="19" t="s">
        <v>76</v>
      </c>
      <c r="BK320" s="186">
        <f>ROUND(I320*H320,2)</f>
        <v>0</v>
      </c>
      <c r="BL320" s="19" t="s">
        <v>137</v>
      </c>
      <c r="BM320" s="185" t="s">
        <v>1414</v>
      </c>
    </row>
    <row r="321" spans="1:65" s="2" customFormat="1" ht="10.199999999999999">
      <c r="A321" s="36"/>
      <c r="B321" s="37"/>
      <c r="C321" s="38"/>
      <c r="D321" s="187" t="s">
        <v>139</v>
      </c>
      <c r="E321" s="38"/>
      <c r="F321" s="188" t="s">
        <v>1415</v>
      </c>
      <c r="G321" s="38"/>
      <c r="H321" s="38"/>
      <c r="I321" s="189"/>
      <c r="J321" s="38"/>
      <c r="K321" s="38"/>
      <c r="L321" s="41"/>
      <c r="M321" s="190"/>
      <c r="N321" s="191"/>
      <c r="O321" s="66"/>
      <c r="P321" s="66"/>
      <c r="Q321" s="66"/>
      <c r="R321" s="66"/>
      <c r="S321" s="66"/>
      <c r="T321" s="67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T321" s="19" t="s">
        <v>139</v>
      </c>
      <c r="AU321" s="19" t="s">
        <v>78</v>
      </c>
    </row>
    <row r="322" spans="1:65" s="2" customFormat="1" ht="16.5" customHeight="1">
      <c r="A322" s="36"/>
      <c r="B322" s="37"/>
      <c r="C322" s="175" t="s">
        <v>484</v>
      </c>
      <c r="D322" s="175" t="s">
        <v>132</v>
      </c>
      <c r="E322" s="176" t="s">
        <v>703</v>
      </c>
      <c r="F322" s="177" t="s">
        <v>1416</v>
      </c>
      <c r="G322" s="178" t="s">
        <v>699</v>
      </c>
      <c r="H322" s="179">
        <v>0</v>
      </c>
      <c r="I322" s="180"/>
      <c r="J322" s="179">
        <f>ROUND(I322*H322,2)</f>
        <v>0</v>
      </c>
      <c r="K322" s="177" t="s">
        <v>18</v>
      </c>
      <c r="L322" s="41"/>
      <c r="M322" s="181" t="s">
        <v>18</v>
      </c>
      <c r="N322" s="182" t="s">
        <v>39</v>
      </c>
      <c r="O322" s="66"/>
      <c r="P322" s="183">
        <f>O322*H322</f>
        <v>0</v>
      </c>
      <c r="Q322" s="183">
        <v>0</v>
      </c>
      <c r="R322" s="183">
        <f>Q322*H322</f>
        <v>0</v>
      </c>
      <c r="S322" s="183">
        <v>0</v>
      </c>
      <c r="T322" s="184">
        <f>S322*H322</f>
        <v>0</v>
      </c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R322" s="185" t="s">
        <v>137</v>
      </c>
      <c r="AT322" s="185" t="s">
        <v>132</v>
      </c>
      <c r="AU322" s="185" t="s">
        <v>78</v>
      </c>
      <c r="AY322" s="19" t="s">
        <v>129</v>
      </c>
      <c r="BE322" s="186">
        <f>IF(N322="základní",J322,0)</f>
        <v>0</v>
      </c>
      <c r="BF322" s="186">
        <f>IF(N322="snížená",J322,0)</f>
        <v>0</v>
      </c>
      <c r="BG322" s="186">
        <f>IF(N322="zákl. přenesená",J322,0)</f>
        <v>0</v>
      </c>
      <c r="BH322" s="186">
        <f>IF(N322="sníž. přenesená",J322,0)</f>
        <v>0</v>
      </c>
      <c r="BI322" s="186">
        <f>IF(N322="nulová",J322,0)</f>
        <v>0</v>
      </c>
      <c r="BJ322" s="19" t="s">
        <v>76</v>
      </c>
      <c r="BK322" s="186">
        <f>ROUND(I322*H322,2)</f>
        <v>0</v>
      </c>
      <c r="BL322" s="19" t="s">
        <v>137</v>
      </c>
      <c r="BM322" s="185" t="s">
        <v>1417</v>
      </c>
    </row>
    <row r="323" spans="1:65" s="2" customFormat="1" ht="10.199999999999999">
      <c r="A323" s="36"/>
      <c r="B323" s="37"/>
      <c r="C323" s="38"/>
      <c r="D323" s="187" t="s">
        <v>139</v>
      </c>
      <c r="E323" s="38"/>
      <c r="F323" s="188" t="s">
        <v>1418</v>
      </c>
      <c r="G323" s="38"/>
      <c r="H323" s="38"/>
      <c r="I323" s="189"/>
      <c r="J323" s="38"/>
      <c r="K323" s="38"/>
      <c r="L323" s="41"/>
      <c r="M323" s="190"/>
      <c r="N323" s="191"/>
      <c r="O323" s="66"/>
      <c r="P323" s="66"/>
      <c r="Q323" s="66"/>
      <c r="R323" s="66"/>
      <c r="S323" s="66"/>
      <c r="T323" s="67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T323" s="19" t="s">
        <v>139</v>
      </c>
      <c r="AU323" s="19" t="s">
        <v>78</v>
      </c>
    </row>
    <row r="324" spans="1:65" s="2" customFormat="1" ht="16.5" customHeight="1">
      <c r="A324" s="36"/>
      <c r="B324" s="37"/>
      <c r="C324" s="175" t="s">
        <v>489</v>
      </c>
      <c r="D324" s="175" t="s">
        <v>132</v>
      </c>
      <c r="E324" s="176" t="s">
        <v>1419</v>
      </c>
      <c r="F324" s="177" t="s">
        <v>1420</v>
      </c>
      <c r="G324" s="178" t="s">
        <v>699</v>
      </c>
      <c r="H324" s="179">
        <v>0</v>
      </c>
      <c r="I324" s="180"/>
      <c r="J324" s="179">
        <f>ROUND(I324*H324,2)</f>
        <v>0</v>
      </c>
      <c r="K324" s="177" t="s">
        <v>18</v>
      </c>
      <c r="L324" s="41"/>
      <c r="M324" s="181" t="s">
        <v>18</v>
      </c>
      <c r="N324" s="182" t="s">
        <v>39</v>
      </c>
      <c r="O324" s="66"/>
      <c r="P324" s="183">
        <f>O324*H324</f>
        <v>0</v>
      </c>
      <c r="Q324" s="183">
        <v>0</v>
      </c>
      <c r="R324" s="183">
        <f>Q324*H324</f>
        <v>0</v>
      </c>
      <c r="S324" s="183">
        <v>0</v>
      </c>
      <c r="T324" s="184">
        <f>S324*H324</f>
        <v>0</v>
      </c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R324" s="185" t="s">
        <v>137</v>
      </c>
      <c r="AT324" s="185" t="s">
        <v>132</v>
      </c>
      <c r="AU324" s="185" t="s">
        <v>78</v>
      </c>
      <c r="AY324" s="19" t="s">
        <v>129</v>
      </c>
      <c r="BE324" s="186">
        <f>IF(N324="základní",J324,0)</f>
        <v>0</v>
      </c>
      <c r="BF324" s="186">
        <f>IF(N324="snížená",J324,0)</f>
        <v>0</v>
      </c>
      <c r="BG324" s="186">
        <f>IF(N324="zákl. přenesená",J324,0)</f>
        <v>0</v>
      </c>
      <c r="BH324" s="186">
        <f>IF(N324="sníž. přenesená",J324,0)</f>
        <v>0</v>
      </c>
      <c r="BI324" s="186">
        <f>IF(N324="nulová",J324,0)</f>
        <v>0</v>
      </c>
      <c r="BJ324" s="19" t="s">
        <v>76</v>
      </c>
      <c r="BK324" s="186">
        <f>ROUND(I324*H324,2)</f>
        <v>0</v>
      </c>
      <c r="BL324" s="19" t="s">
        <v>137</v>
      </c>
      <c r="BM324" s="185" t="s">
        <v>1421</v>
      </c>
    </row>
    <row r="325" spans="1:65" s="2" customFormat="1" ht="10.199999999999999">
      <c r="A325" s="36"/>
      <c r="B325" s="37"/>
      <c r="C325" s="38"/>
      <c r="D325" s="187" t="s">
        <v>139</v>
      </c>
      <c r="E325" s="38"/>
      <c r="F325" s="188" t="s">
        <v>1422</v>
      </c>
      <c r="G325" s="38"/>
      <c r="H325" s="38"/>
      <c r="I325" s="189"/>
      <c r="J325" s="38"/>
      <c r="K325" s="38"/>
      <c r="L325" s="41"/>
      <c r="M325" s="190"/>
      <c r="N325" s="191"/>
      <c r="O325" s="66"/>
      <c r="P325" s="66"/>
      <c r="Q325" s="66"/>
      <c r="R325" s="66"/>
      <c r="S325" s="66"/>
      <c r="T325" s="67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T325" s="19" t="s">
        <v>139</v>
      </c>
      <c r="AU325" s="19" t="s">
        <v>78</v>
      </c>
    </row>
    <row r="326" spans="1:65" s="2" customFormat="1" ht="16.5" customHeight="1">
      <c r="A326" s="36"/>
      <c r="B326" s="37"/>
      <c r="C326" s="175" t="s">
        <v>497</v>
      </c>
      <c r="D326" s="175" t="s">
        <v>132</v>
      </c>
      <c r="E326" s="176" t="s">
        <v>1423</v>
      </c>
      <c r="F326" s="177" t="s">
        <v>1424</v>
      </c>
      <c r="G326" s="178" t="s">
        <v>472</v>
      </c>
      <c r="H326" s="180"/>
      <c r="I326" s="180"/>
      <c r="J326" s="179">
        <f>ROUND(I326*H326,2)</f>
        <v>0</v>
      </c>
      <c r="K326" s="177" t="s">
        <v>18</v>
      </c>
      <c r="L326" s="41"/>
      <c r="M326" s="181" t="s">
        <v>18</v>
      </c>
      <c r="N326" s="182" t="s">
        <v>39</v>
      </c>
      <c r="O326" s="66"/>
      <c r="P326" s="183">
        <f>O326*H326</f>
        <v>0</v>
      </c>
      <c r="Q326" s="183">
        <v>0</v>
      </c>
      <c r="R326" s="183">
        <f>Q326*H326</f>
        <v>0</v>
      </c>
      <c r="S326" s="183">
        <v>0</v>
      </c>
      <c r="T326" s="184">
        <f>S326*H326</f>
        <v>0</v>
      </c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R326" s="185" t="s">
        <v>137</v>
      </c>
      <c r="AT326" s="185" t="s">
        <v>132</v>
      </c>
      <c r="AU326" s="185" t="s">
        <v>78</v>
      </c>
      <c r="AY326" s="19" t="s">
        <v>129</v>
      </c>
      <c r="BE326" s="186">
        <f>IF(N326="základní",J326,0)</f>
        <v>0</v>
      </c>
      <c r="BF326" s="186">
        <f>IF(N326="snížená",J326,0)</f>
        <v>0</v>
      </c>
      <c r="BG326" s="186">
        <f>IF(N326="zákl. přenesená",J326,0)</f>
        <v>0</v>
      </c>
      <c r="BH326" s="186">
        <f>IF(N326="sníž. přenesená",J326,0)</f>
        <v>0</v>
      </c>
      <c r="BI326" s="186">
        <f>IF(N326="nulová",J326,0)</f>
        <v>0</v>
      </c>
      <c r="BJ326" s="19" t="s">
        <v>76</v>
      </c>
      <c r="BK326" s="186">
        <f>ROUND(I326*H326,2)</f>
        <v>0</v>
      </c>
      <c r="BL326" s="19" t="s">
        <v>137</v>
      </c>
      <c r="BM326" s="185" t="s">
        <v>1425</v>
      </c>
    </row>
    <row r="327" spans="1:65" s="2" customFormat="1" ht="10.199999999999999">
      <c r="A327" s="36"/>
      <c r="B327" s="37"/>
      <c r="C327" s="38"/>
      <c r="D327" s="187" t="s">
        <v>139</v>
      </c>
      <c r="E327" s="38"/>
      <c r="F327" s="188" t="s">
        <v>1424</v>
      </c>
      <c r="G327" s="38"/>
      <c r="H327" s="38"/>
      <c r="I327" s="189"/>
      <c r="J327" s="38"/>
      <c r="K327" s="38"/>
      <c r="L327" s="41"/>
      <c r="M327" s="190"/>
      <c r="N327" s="191"/>
      <c r="O327" s="66"/>
      <c r="P327" s="66"/>
      <c r="Q327" s="66"/>
      <c r="R327" s="66"/>
      <c r="S327" s="66"/>
      <c r="T327" s="67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T327" s="19" t="s">
        <v>139</v>
      </c>
      <c r="AU327" s="19" t="s">
        <v>78</v>
      </c>
    </row>
    <row r="328" spans="1:65" s="2" customFormat="1" ht="16.5" customHeight="1">
      <c r="A328" s="36"/>
      <c r="B328" s="37"/>
      <c r="C328" s="175" t="s">
        <v>501</v>
      </c>
      <c r="D328" s="175" t="s">
        <v>132</v>
      </c>
      <c r="E328" s="176" t="s">
        <v>713</v>
      </c>
      <c r="F328" s="177" t="s">
        <v>714</v>
      </c>
      <c r="G328" s="178" t="s">
        <v>182</v>
      </c>
      <c r="H328" s="179">
        <v>8</v>
      </c>
      <c r="I328" s="180"/>
      <c r="J328" s="179">
        <f>ROUND(I328*H328,2)</f>
        <v>0</v>
      </c>
      <c r="K328" s="177" t="s">
        <v>18</v>
      </c>
      <c r="L328" s="41"/>
      <c r="M328" s="181" t="s">
        <v>18</v>
      </c>
      <c r="N328" s="182" t="s">
        <v>39</v>
      </c>
      <c r="O328" s="66"/>
      <c r="P328" s="183">
        <f>O328*H328</f>
        <v>0</v>
      </c>
      <c r="Q328" s="183">
        <v>0</v>
      </c>
      <c r="R328" s="183">
        <f>Q328*H328</f>
        <v>0</v>
      </c>
      <c r="S328" s="183">
        <v>0</v>
      </c>
      <c r="T328" s="184">
        <f>S328*H328</f>
        <v>0</v>
      </c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R328" s="185" t="s">
        <v>137</v>
      </c>
      <c r="AT328" s="185" t="s">
        <v>132</v>
      </c>
      <c r="AU328" s="185" t="s">
        <v>78</v>
      </c>
      <c r="AY328" s="19" t="s">
        <v>129</v>
      </c>
      <c r="BE328" s="186">
        <f>IF(N328="základní",J328,0)</f>
        <v>0</v>
      </c>
      <c r="BF328" s="186">
        <f>IF(N328="snížená",J328,0)</f>
        <v>0</v>
      </c>
      <c r="BG328" s="186">
        <f>IF(N328="zákl. přenesená",J328,0)</f>
        <v>0</v>
      </c>
      <c r="BH328" s="186">
        <f>IF(N328="sníž. přenesená",J328,0)</f>
        <v>0</v>
      </c>
      <c r="BI328" s="186">
        <f>IF(N328="nulová",J328,0)</f>
        <v>0</v>
      </c>
      <c r="BJ328" s="19" t="s">
        <v>76</v>
      </c>
      <c r="BK328" s="186">
        <f>ROUND(I328*H328,2)</f>
        <v>0</v>
      </c>
      <c r="BL328" s="19" t="s">
        <v>137</v>
      </c>
      <c r="BM328" s="185" t="s">
        <v>1426</v>
      </c>
    </row>
    <row r="329" spans="1:65" s="2" customFormat="1" ht="10.199999999999999">
      <c r="A329" s="36"/>
      <c r="B329" s="37"/>
      <c r="C329" s="38"/>
      <c r="D329" s="187" t="s">
        <v>139</v>
      </c>
      <c r="E329" s="38"/>
      <c r="F329" s="188" t="s">
        <v>714</v>
      </c>
      <c r="G329" s="38"/>
      <c r="H329" s="38"/>
      <c r="I329" s="189"/>
      <c r="J329" s="38"/>
      <c r="K329" s="38"/>
      <c r="L329" s="41"/>
      <c r="M329" s="190"/>
      <c r="N329" s="191"/>
      <c r="O329" s="66"/>
      <c r="P329" s="66"/>
      <c r="Q329" s="66"/>
      <c r="R329" s="66"/>
      <c r="S329" s="66"/>
      <c r="T329" s="67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T329" s="19" t="s">
        <v>139</v>
      </c>
      <c r="AU329" s="19" t="s">
        <v>78</v>
      </c>
    </row>
    <row r="330" spans="1:65" s="2" customFormat="1" ht="16.5" customHeight="1">
      <c r="A330" s="36"/>
      <c r="B330" s="37"/>
      <c r="C330" s="175" t="s">
        <v>505</v>
      </c>
      <c r="D330" s="175" t="s">
        <v>132</v>
      </c>
      <c r="E330" s="176" t="s">
        <v>1427</v>
      </c>
      <c r="F330" s="177" t="s">
        <v>1428</v>
      </c>
      <c r="G330" s="178" t="s">
        <v>472</v>
      </c>
      <c r="H330" s="180"/>
      <c r="I330" s="180"/>
      <c r="J330" s="179">
        <f>ROUND(I330*H330,2)</f>
        <v>0</v>
      </c>
      <c r="K330" s="177" t="s">
        <v>18</v>
      </c>
      <c r="L330" s="41"/>
      <c r="M330" s="181" t="s">
        <v>18</v>
      </c>
      <c r="N330" s="182" t="s">
        <v>39</v>
      </c>
      <c r="O330" s="66"/>
      <c r="P330" s="183">
        <f>O330*H330</f>
        <v>0</v>
      </c>
      <c r="Q330" s="183">
        <v>0</v>
      </c>
      <c r="R330" s="183">
        <f>Q330*H330</f>
        <v>0</v>
      </c>
      <c r="S330" s="183">
        <v>0</v>
      </c>
      <c r="T330" s="184">
        <f>S330*H330</f>
        <v>0</v>
      </c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R330" s="185" t="s">
        <v>137</v>
      </c>
      <c r="AT330" s="185" t="s">
        <v>132</v>
      </c>
      <c r="AU330" s="185" t="s">
        <v>78</v>
      </c>
      <c r="AY330" s="19" t="s">
        <v>129</v>
      </c>
      <c r="BE330" s="186">
        <f>IF(N330="základní",J330,0)</f>
        <v>0</v>
      </c>
      <c r="BF330" s="186">
        <f>IF(N330="snížená",J330,0)</f>
        <v>0</v>
      </c>
      <c r="BG330" s="186">
        <f>IF(N330="zákl. přenesená",J330,0)</f>
        <v>0</v>
      </c>
      <c r="BH330" s="186">
        <f>IF(N330="sníž. přenesená",J330,0)</f>
        <v>0</v>
      </c>
      <c r="BI330" s="186">
        <f>IF(N330="nulová",J330,0)</f>
        <v>0</v>
      </c>
      <c r="BJ330" s="19" t="s">
        <v>76</v>
      </c>
      <c r="BK330" s="186">
        <f>ROUND(I330*H330,2)</f>
        <v>0</v>
      </c>
      <c r="BL330" s="19" t="s">
        <v>137</v>
      </c>
      <c r="BM330" s="185" t="s">
        <v>1429</v>
      </c>
    </row>
    <row r="331" spans="1:65" s="2" customFormat="1" ht="10.199999999999999">
      <c r="A331" s="36"/>
      <c r="B331" s="37"/>
      <c r="C331" s="38"/>
      <c r="D331" s="187" t="s">
        <v>139</v>
      </c>
      <c r="E331" s="38"/>
      <c r="F331" s="188" t="s">
        <v>1428</v>
      </c>
      <c r="G331" s="38"/>
      <c r="H331" s="38"/>
      <c r="I331" s="189"/>
      <c r="J331" s="38"/>
      <c r="K331" s="38"/>
      <c r="L331" s="41"/>
      <c r="M331" s="190"/>
      <c r="N331" s="191"/>
      <c r="O331" s="66"/>
      <c r="P331" s="66"/>
      <c r="Q331" s="66"/>
      <c r="R331" s="66"/>
      <c r="S331" s="66"/>
      <c r="T331" s="67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T331" s="19" t="s">
        <v>139</v>
      </c>
      <c r="AU331" s="19" t="s">
        <v>78</v>
      </c>
    </row>
    <row r="332" spans="1:65" s="2" customFormat="1" ht="16.5" customHeight="1">
      <c r="A332" s="36"/>
      <c r="B332" s="37"/>
      <c r="C332" s="175" t="s">
        <v>509</v>
      </c>
      <c r="D332" s="175" t="s">
        <v>132</v>
      </c>
      <c r="E332" s="176" t="s">
        <v>717</v>
      </c>
      <c r="F332" s="177" t="s">
        <v>718</v>
      </c>
      <c r="G332" s="178" t="s">
        <v>693</v>
      </c>
      <c r="H332" s="179">
        <v>2</v>
      </c>
      <c r="I332" s="180"/>
      <c r="J332" s="179">
        <f>ROUND(I332*H332,2)</f>
        <v>0</v>
      </c>
      <c r="K332" s="177" t="s">
        <v>18</v>
      </c>
      <c r="L332" s="41"/>
      <c r="M332" s="181" t="s">
        <v>18</v>
      </c>
      <c r="N332" s="182" t="s">
        <v>39</v>
      </c>
      <c r="O332" s="66"/>
      <c r="P332" s="183">
        <f>O332*H332</f>
        <v>0</v>
      </c>
      <c r="Q332" s="183">
        <v>0</v>
      </c>
      <c r="R332" s="183">
        <f>Q332*H332</f>
        <v>0</v>
      </c>
      <c r="S332" s="183">
        <v>0</v>
      </c>
      <c r="T332" s="184">
        <f>S332*H332</f>
        <v>0</v>
      </c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R332" s="185" t="s">
        <v>137</v>
      </c>
      <c r="AT332" s="185" t="s">
        <v>132</v>
      </c>
      <c r="AU332" s="185" t="s">
        <v>78</v>
      </c>
      <c r="AY332" s="19" t="s">
        <v>129</v>
      </c>
      <c r="BE332" s="186">
        <f>IF(N332="základní",J332,0)</f>
        <v>0</v>
      </c>
      <c r="BF332" s="186">
        <f>IF(N332="snížená",J332,0)</f>
        <v>0</v>
      </c>
      <c r="BG332" s="186">
        <f>IF(N332="zákl. přenesená",J332,0)</f>
        <v>0</v>
      </c>
      <c r="BH332" s="186">
        <f>IF(N332="sníž. přenesená",J332,0)</f>
        <v>0</v>
      </c>
      <c r="BI332" s="186">
        <f>IF(N332="nulová",J332,0)</f>
        <v>0</v>
      </c>
      <c r="BJ332" s="19" t="s">
        <v>76</v>
      </c>
      <c r="BK332" s="186">
        <f>ROUND(I332*H332,2)</f>
        <v>0</v>
      </c>
      <c r="BL332" s="19" t="s">
        <v>137</v>
      </c>
      <c r="BM332" s="185" t="s">
        <v>1430</v>
      </c>
    </row>
    <row r="333" spans="1:65" s="2" customFormat="1" ht="10.199999999999999">
      <c r="A333" s="36"/>
      <c r="B333" s="37"/>
      <c r="C333" s="38"/>
      <c r="D333" s="187" t="s">
        <v>139</v>
      </c>
      <c r="E333" s="38"/>
      <c r="F333" s="188" t="s">
        <v>718</v>
      </c>
      <c r="G333" s="38"/>
      <c r="H333" s="38"/>
      <c r="I333" s="189"/>
      <c r="J333" s="38"/>
      <c r="K333" s="38"/>
      <c r="L333" s="41"/>
      <c r="M333" s="190"/>
      <c r="N333" s="191"/>
      <c r="O333" s="66"/>
      <c r="P333" s="66"/>
      <c r="Q333" s="66"/>
      <c r="R333" s="66"/>
      <c r="S333" s="66"/>
      <c r="T333" s="67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T333" s="19" t="s">
        <v>139</v>
      </c>
      <c r="AU333" s="19" t="s">
        <v>78</v>
      </c>
    </row>
    <row r="334" spans="1:65" s="2" customFormat="1" ht="16.5" customHeight="1">
      <c r="A334" s="36"/>
      <c r="B334" s="37"/>
      <c r="C334" s="175" t="s">
        <v>513</v>
      </c>
      <c r="D334" s="175" t="s">
        <v>132</v>
      </c>
      <c r="E334" s="176" t="s">
        <v>721</v>
      </c>
      <c r="F334" s="177" t="s">
        <v>722</v>
      </c>
      <c r="G334" s="178" t="s">
        <v>693</v>
      </c>
      <c r="H334" s="179">
        <v>4</v>
      </c>
      <c r="I334" s="180"/>
      <c r="J334" s="179">
        <f>ROUND(I334*H334,2)</f>
        <v>0</v>
      </c>
      <c r="K334" s="177" t="s">
        <v>18</v>
      </c>
      <c r="L334" s="41"/>
      <c r="M334" s="181" t="s">
        <v>18</v>
      </c>
      <c r="N334" s="182" t="s">
        <v>39</v>
      </c>
      <c r="O334" s="66"/>
      <c r="P334" s="183">
        <f>O334*H334</f>
        <v>0</v>
      </c>
      <c r="Q334" s="183">
        <v>0</v>
      </c>
      <c r="R334" s="183">
        <f>Q334*H334</f>
        <v>0</v>
      </c>
      <c r="S334" s="183">
        <v>0</v>
      </c>
      <c r="T334" s="184">
        <f>S334*H334</f>
        <v>0</v>
      </c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R334" s="185" t="s">
        <v>137</v>
      </c>
      <c r="AT334" s="185" t="s">
        <v>132</v>
      </c>
      <c r="AU334" s="185" t="s">
        <v>78</v>
      </c>
      <c r="AY334" s="19" t="s">
        <v>129</v>
      </c>
      <c r="BE334" s="186">
        <f>IF(N334="základní",J334,0)</f>
        <v>0</v>
      </c>
      <c r="BF334" s="186">
        <f>IF(N334="snížená",J334,0)</f>
        <v>0</v>
      </c>
      <c r="BG334" s="186">
        <f>IF(N334="zákl. přenesená",J334,0)</f>
        <v>0</v>
      </c>
      <c r="BH334" s="186">
        <f>IF(N334="sníž. přenesená",J334,0)</f>
        <v>0</v>
      </c>
      <c r="BI334" s="186">
        <f>IF(N334="nulová",J334,0)</f>
        <v>0</v>
      </c>
      <c r="BJ334" s="19" t="s">
        <v>76</v>
      </c>
      <c r="BK334" s="186">
        <f>ROUND(I334*H334,2)</f>
        <v>0</v>
      </c>
      <c r="BL334" s="19" t="s">
        <v>137</v>
      </c>
      <c r="BM334" s="185" t="s">
        <v>1431</v>
      </c>
    </row>
    <row r="335" spans="1:65" s="2" customFormat="1" ht="10.199999999999999">
      <c r="A335" s="36"/>
      <c r="B335" s="37"/>
      <c r="C335" s="38"/>
      <c r="D335" s="187" t="s">
        <v>139</v>
      </c>
      <c r="E335" s="38"/>
      <c r="F335" s="188" t="s">
        <v>722</v>
      </c>
      <c r="G335" s="38"/>
      <c r="H335" s="38"/>
      <c r="I335" s="189"/>
      <c r="J335" s="38"/>
      <c r="K335" s="38"/>
      <c r="L335" s="41"/>
      <c r="M335" s="190"/>
      <c r="N335" s="191"/>
      <c r="O335" s="66"/>
      <c r="P335" s="66"/>
      <c r="Q335" s="66"/>
      <c r="R335" s="66"/>
      <c r="S335" s="66"/>
      <c r="T335" s="67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T335" s="19" t="s">
        <v>139</v>
      </c>
      <c r="AU335" s="19" t="s">
        <v>78</v>
      </c>
    </row>
    <row r="336" spans="1:65" s="2" customFormat="1" ht="16.5" customHeight="1">
      <c r="A336" s="36"/>
      <c r="B336" s="37"/>
      <c r="C336" s="175" t="s">
        <v>517</v>
      </c>
      <c r="D336" s="175" t="s">
        <v>132</v>
      </c>
      <c r="E336" s="176" t="s">
        <v>1432</v>
      </c>
      <c r="F336" s="177" t="s">
        <v>1433</v>
      </c>
      <c r="G336" s="178" t="s">
        <v>1434</v>
      </c>
      <c r="H336" s="179">
        <v>1</v>
      </c>
      <c r="I336" s="180"/>
      <c r="J336" s="179">
        <f>ROUND(I336*H336,2)</f>
        <v>0</v>
      </c>
      <c r="K336" s="177" t="s">
        <v>18</v>
      </c>
      <c r="L336" s="41"/>
      <c r="M336" s="181" t="s">
        <v>18</v>
      </c>
      <c r="N336" s="182" t="s">
        <v>39</v>
      </c>
      <c r="O336" s="66"/>
      <c r="P336" s="183">
        <f>O336*H336</f>
        <v>0</v>
      </c>
      <c r="Q336" s="183">
        <v>0</v>
      </c>
      <c r="R336" s="183">
        <f>Q336*H336</f>
        <v>0</v>
      </c>
      <c r="S336" s="183">
        <v>0</v>
      </c>
      <c r="T336" s="184">
        <f>S336*H336</f>
        <v>0</v>
      </c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R336" s="185" t="s">
        <v>137</v>
      </c>
      <c r="AT336" s="185" t="s">
        <v>132</v>
      </c>
      <c r="AU336" s="185" t="s">
        <v>78</v>
      </c>
      <c r="AY336" s="19" t="s">
        <v>129</v>
      </c>
      <c r="BE336" s="186">
        <f>IF(N336="základní",J336,0)</f>
        <v>0</v>
      </c>
      <c r="BF336" s="186">
        <f>IF(N336="snížená",J336,0)</f>
        <v>0</v>
      </c>
      <c r="BG336" s="186">
        <f>IF(N336="zákl. přenesená",J336,0)</f>
        <v>0</v>
      </c>
      <c r="BH336" s="186">
        <f>IF(N336="sníž. přenesená",J336,0)</f>
        <v>0</v>
      </c>
      <c r="BI336" s="186">
        <f>IF(N336="nulová",J336,0)</f>
        <v>0</v>
      </c>
      <c r="BJ336" s="19" t="s">
        <v>76</v>
      </c>
      <c r="BK336" s="186">
        <f>ROUND(I336*H336,2)</f>
        <v>0</v>
      </c>
      <c r="BL336" s="19" t="s">
        <v>137</v>
      </c>
      <c r="BM336" s="185" t="s">
        <v>1435</v>
      </c>
    </row>
    <row r="337" spans="1:65" s="2" customFormat="1" ht="10.199999999999999">
      <c r="A337" s="36"/>
      <c r="B337" s="37"/>
      <c r="C337" s="38"/>
      <c r="D337" s="187" t="s">
        <v>139</v>
      </c>
      <c r="E337" s="38"/>
      <c r="F337" s="188" t="s">
        <v>1433</v>
      </c>
      <c r="G337" s="38"/>
      <c r="H337" s="38"/>
      <c r="I337" s="189"/>
      <c r="J337" s="38"/>
      <c r="K337" s="38"/>
      <c r="L337" s="41"/>
      <c r="M337" s="190"/>
      <c r="N337" s="191"/>
      <c r="O337" s="66"/>
      <c r="P337" s="66"/>
      <c r="Q337" s="66"/>
      <c r="R337" s="66"/>
      <c r="S337" s="66"/>
      <c r="T337" s="67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T337" s="19" t="s">
        <v>139</v>
      </c>
      <c r="AU337" s="19" t="s">
        <v>78</v>
      </c>
    </row>
    <row r="338" spans="1:65" s="2" customFormat="1" ht="16.5" customHeight="1">
      <c r="A338" s="36"/>
      <c r="B338" s="37"/>
      <c r="C338" s="175" t="s">
        <v>521</v>
      </c>
      <c r="D338" s="175" t="s">
        <v>132</v>
      </c>
      <c r="E338" s="176" t="s">
        <v>1436</v>
      </c>
      <c r="F338" s="177" t="s">
        <v>1437</v>
      </c>
      <c r="G338" s="178" t="s">
        <v>472</v>
      </c>
      <c r="H338" s="180"/>
      <c r="I338" s="180"/>
      <c r="J338" s="179">
        <f>ROUND(I338*H338,2)</f>
        <v>0</v>
      </c>
      <c r="K338" s="177" t="s">
        <v>18</v>
      </c>
      <c r="L338" s="41"/>
      <c r="M338" s="181" t="s">
        <v>18</v>
      </c>
      <c r="N338" s="182" t="s">
        <v>39</v>
      </c>
      <c r="O338" s="66"/>
      <c r="P338" s="183">
        <f>O338*H338</f>
        <v>0</v>
      </c>
      <c r="Q338" s="183">
        <v>0</v>
      </c>
      <c r="R338" s="183">
        <f>Q338*H338</f>
        <v>0</v>
      </c>
      <c r="S338" s="183">
        <v>0</v>
      </c>
      <c r="T338" s="184">
        <f>S338*H338</f>
        <v>0</v>
      </c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R338" s="185" t="s">
        <v>137</v>
      </c>
      <c r="AT338" s="185" t="s">
        <v>132</v>
      </c>
      <c r="AU338" s="185" t="s">
        <v>78</v>
      </c>
      <c r="AY338" s="19" t="s">
        <v>129</v>
      </c>
      <c r="BE338" s="186">
        <f>IF(N338="základní",J338,0)</f>
        <v>0</v>
      </c>
      <c r="BF338" s="186">
        <f>IF(N338="snížená",J338,0)</f>
        <v>0</v>
      </c>
      <c r="BG338" s="186">
        <f>IF(N338="zákl. přenesená",J338,0)</f>
        <v>0</v>
      </c>
      <c r="BH338" s="186">
        <f>IF(N338="sníž. přenesená",J338,0)</f>
        <v>0</v>
      </c>
      <c r="BI338" s="186">
        <f>IF(N338="nulová",J338,0)</f>
        <v>0</v>
      </c>
      <c r="BJ338" s="19" t="s">
        <v>76</v>
      </c>
      <c r="BK338" s="186">
        <f>ROUND(I338*H338,2)</f>
        <v>0</v>
      </c>
      <c r="BL338" s="19" t="s">
        <v>137</v>
      </c>
      <c r="BM338" s="185" t="s">
        <v>1438</v>
      </c>
    </row>
    <row r="339" spans="1:65" s="2" customFormat="1" ht="10.199999999999999">
      <c r="A339" s="36"/>
      <c r="B339" s="37"/>
      <c r="C339" s="38"/>
      <c r="D339" s="187" t="s">
        <v>139</v>
      </c>
      <c r="E339" s="38"/>
      <c r="F339" s="188" t="s">
        <v>1437</v>
      </c>
      <c r="G339" s="38"/>
      <c r="H339" s="38"/>
      <c r="I339" s="189"/>
      <c r="J339" s="38"/>
      <c r="K339" s="38"/>
      <c r="L339" s="41"/>
      <c r="M339" s="190"/>
      <c r="N339" s="191"/>
      <c r="O339" s="66"/>
      <c r="P339" s="66"/>
      <c r="Q339" s="66"/>
      <c r="R339" s="66"/>
      <c r="S339" s="66"/>
      <c r="T339" s="67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T339" s="19" t="s">
        <v>139</v>
      </c>
      <c r="AU339" s="19" t="s">
        <v>78</v>
      </c>
    </row>
    <row r="340" spans="1:65" s="2" customFormat="1" ht="24.15" customHeight="1">
      <c r="A340" s="36"/>
      <c r="B340" s="37"/>
      <c r="C340" s="175" t="s">
        <v>526</v>
      </c>
      <c r="D340" s="175" t="s">
        <v>132</v>
      </c>
      <c r="E340" s="176" t="s">
        <v>725</v>
      </c>
      <c r="F340" s="177" t="s">
        <v>726</v>
      </c>
      <c r="G340" s="178" t="s">
        <v>727</v>
      </c>
      <c r="H340" s="179">
        <v>24</v>
      </c>
      <c r="I340" s="180"/>
      <c r="J340" s="179">
        <f>ROUND(I340*H340,2)</f>
        <v>0</v>
      </c>
      <c r="K340" s="177" t="s">
        <v>18</v>
      </c>
      <c r="L340" s="41"/>
      <c r="M340" s="181" t="s">
        <v>18</v>
      </c>
      <c r="N340" s="182" t="s">
        <v>39</v>
      </c>
      <c r="O340" s="66"/>
      <c r="P340" s="183">
        <f>O340*H340</f>
        <v>0</v>
      </c>
      <c r="Q340" s="183">
        <v>0</v>
      </c>
      <c r="R340" s="183">
        <f>Q340*H340</f>
        <v>0</v>
      </c>
      <c r="S340" s="183">
        <v>0</v>
      </c>
      <c r="T340" s="184">
        <f>S340*H340</f>
        <v>0</v>
      </c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R340" s="185" t="s">
        <v>137</v>
      </c>
      <c r="AT340" s="185" t="s">
        <v>132</v>
      </c>
      <c r="AU340" s="185" t="s">
        <v>78</v>
      </c>
      <c r="AY340" s="19" t="s">
        <v>129</v>
      </c>
      <c r="BE340" s="186">
        <f>IF(N340="základní",J340,0)</f>
        <v>0</v>
      </c>
      <c r="BF340" s="186">
        <f>IF(N340="snížená",J340,0)</f>
        <v>0</v>
      </c>
      <c r="BG340" s="186">
        <f>IF(N340="zákl. přenesená",J340,0)</f>
        <v>0</v>
      </c>
      <c r="BH340" s="186">
        <f>IF(N340="sníž. přenesená",J340,0)</f>
        <v>0</v>
      </c>
      <c r="BI340" s="186">
        <f>IF(N340="nulová",J340,0)</f>
        <v>0</v>
      </c>
      <c r="BJ340" s="19" t="s">
        <v>76</v>
      </c>
      <c r="BK340" s="186">
        <f>ROUND(I340*H340,2)</f>
        <v>0</v>
      </c>
      <c r="BL340" s="19" t="s">
        <v>137</v>
      </c>
      <c r="BM340" s="185" t="s">
        <v>1439</v>
      </c>
    </row>
    <row r="341" spans="1:65" s="2" customFormat="1" ht="19.2">
      <c r="A341" s="36"/>
      <c r="B341" s="37"/>
      <c r="C341" s="38"/>
      <c r="D341" s="187" t="s">
        <v>139</v>
      </c>
      <c r="E341" s="38"/>
      <c r="F341" s="188" t="s">
        <v>726</v>
      </c>
      <c r="G341" s="38"/>
      <c r="H341" s="38"/>
      <c r="I341" s="189"/>
      <c r="J341" s="38"/>
      <c r="K341" s="38"/>
      <c r="L341" s="41"/>
      <c r="M341" s="190"/>
      <c r="N341" s="191"/>
      <c r="O341" s="66"/>
      <c r="P341" s="66"/>
      <c r="Q341" s="66"/>
      <c r="R341" s="66"/>
      <c r="S341" s="66"/>
      <c r="T341" s="67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T341" s="19" t="s">
        <v>139</v>
      </c>
      <c r="AU341" s="19" t="s">
        <v>78</v>
      </c>
    </row>
    <row r="342" spans="1:65" s="2" customFormat="1" ht="37.799999999999997" customHeight="1">
      <c r="A342" s="36"/>
      <c r="B342" s="37"/>
      <c r="C342" s="175" t="s">
        <v>530</v>
      </c>
      <c r="D342" s="175" t="s">
        <v>132</v>
      </c>
      <c r="E342" s="176" t="s">
        <v>1440</v>
      </c>
      <c r="F342" s="177" t="s">
        <v>731</v>
      </c>
      <c r="G342" s="178" t="s">
        <v>727</v>
      </c>
      <c r="H342" s="179">
        <v>5</v>
      </c>
      <c r="I342" s="180"/>
      <c r="J342" s="179">
        <f>ROUND(I342*H342,2)</f>
        <v>0</v>
      </c>
      <c r="K342" s="177" t="s">
        <v>18</v>
      </c>
      <c r="L342" s="41"/>
      <c r="M342" s="181" t="s">
        <v>18</v>
      </c>
      <c r="N342" s="182" t="s">
        <v>39</v>
      </c>
      <c r="O342" s="66"/>
      <c r="P342" s="183">
        <f>O342*H342</f>
        <v>0</v>
      </c>
      <c r="Q342" s="183">
        <v>0</v>
      </c>
      <c r="R342" s="183">
        <f>Q342*H342</f>
        <v>0</v>
      </c>
      <c r="S342" s="183">
        <v>0</v>
      </c>
      <c r="T342" s="184">
        <f>S342*H342</f>
        <v>0</v>
      </c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R342" s="185" t="s">
        <v>137</v>
      </c>
      <c r="AT342" s="185" t="s">
        <v>132</v>
      </c>
      <c r="AU342" s="185" t="s">
        <v>78</v>
      </c>
      <c r="AY342" s="19" t="s">
        <v>129</v>
      </c>
      <c r="BE342" s="186">
        <f>IF(N342="základní",J342,0)</f>
        <v>0</v>
      </c>
      <c r="BF342" s="186">
        <f>IF(N342="snížená",J342,0)</f>
        <v>0</v>
      </c>
      <c r="BG342" s="186">
        <f>IF(N342="zákl. přenesená",J342,0)</f>
        <v>0</v>
      </c>
      <c r="BH342" s="186">
        <f>IF(N342="sníž. přenesená",J342,0)</f>
        <v>0</v>
      </c>
      <c r="BI342" s="186">
        <f>IF(N342="nulová",J342,0)</f>
        <v>0</v>
      </c>
      <c r="BJ342" s="19" t="s">
        <v>76</v>
      </c>
      <c r="BK342" s="186">
        <f>ROUND(I342*H342,2)</f>
        <v>0</v>
      </c>
      <c r="BL342" s="19" t="s">
        <v>137</v>
      </c>
      <c r="BM342" s="185" t="s">
        <v>1441</v>
      </c>
    </row>
    <row r="343" spans="1:65" s="2" customFormat="1" ht="28.8">
      <c r="A343" s="36"/>
      <c r="B343" s="37"/>
      <c r="C343" s="38"/>
      <c r="D343" s="187" t="s">
        <v>139</v>
      </c>
      <c r="E343" s="38"/>
      <c r="F343" s="188" t="s">
        <v>733</v>
      </c>
      <c r="G343" s="38"/>
      <c r="H343" s="38"/>
      <c r="I343" s="189"/>
      <c r="J343" s="38"/>
      <c r="K343" s="38"/>
      <c r="L343" s="41"/>
      <c r="M343" s="190"/>
      <c r="N343" s="191"/>
      <c r="O343" s="66"/>
      <c r="P343" s="66"/>
      <c r="Q343" s="66"/>
      <c r="R343" s="66"/>
      <c r="S343" s="66"/>
      <c r="T343" s="67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T343" s="19" t="s">
        <v>139</v>
      </c>
      <c r="AU343" s="19" t="s">
        <v>78</v>
      </c>
    </row>
    <row r="344" spans="1:65" s="2" customFormat="1" ht="16.5" customHeight="1">
      <c r="A344" s="36"/>
      <c r="B344" s="37"/>
      <c r="C344" s="175" t="s">
        <v>534</v>
      </c>
      <c r="D344" s="175" t="s">
        <v>132</v>
      </c>
      <c r="E344" s="176" t="s">
        <v>735</v>
      </c>
      <c r="F344" s="177" t="s">
        <v>736</v>
      </c>
      <c r="G344" s="178" t="s">
        <v>727</v>
      </c>
      <c r="H344" s="179">
        <v>72</v>
      </c>
      <c r="I344" s="180"/>
      <c r="J344" s="179">
        <f>ROUND(I344*H344,2)</f>
        <v>0</v>
      </c>
      <c r="K344" s="177" t="s">
        <v>18</v>
      </c>
      <c r="L344" s="41"/>
      <c r="M344" s="181" t="s">
        <v>18</v>
      </c>
      <c r="N344" s="182" t="s">
        <v>39</v>
      </c>
      <c r="O344" s="66"/>
      <c r="P344" s="183">
        <f>O344*H344</f>
        <v>0</v>
      </c>
      <c r="Q344" s="183">
        <v>0</v>
      </c>
      <c r="R344" s="183">
        <f>Q344*H344</f>
        <v>0</v>
      </c>
      <c r="S344" s="183">
        <v>0</v>
      </c>
      <c r="T344" s="184">
        <f>S344*H344</f>
        <v>0</v>
      </c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R344" s="185" t="s">
        <v>137</v>
      </c>
      <c r="AT344" s="185" t="s">
        <v>132</v>
      </c>
      <c r="AU344" s="185" t="s">
        <v>78</v>
      </c>
      <c r="AY344" s="19" t="s">
        <v>129</v>
      </c>
      <c r="BE344" s="186">
        <f>IF(N344="základní",J344,0)</f>
        <v>0</v>
      </c>
      <c r="BF344" s="186">
        <f>IF(N344="snížená",J344,0)</f>
        <v>0</v>
      </c>
      <c r="BG344" s="186">
        <f>IF(N344="zákl. přenesená",J344,0)</f>
        <v>0</v>
      </c>
      <c r="BH344" s="186">
        <f>IF(N344="sníž. přenesená",J344,0)</f>
        <v>0</v>
      </c>
      <c r="BI344" s="186">
        <f>IF(N344="nulová",J344,0)</f>
        <v>0</v>
      </c>
      <c r="BJ344" s="19" t="s">
        <v>76</v>
      </c>
      <c r="BK344" s="186">
        <f>ROUND(I344*H344,2)</f>
        <v>0</v>
      </c>
      <c r="BL344" s="19" t="s">
        <v>137</v>
      </c>
      <c r="BM344" s="185" t="s">
        <v>1442</v>
      </c>
    </row>
    <row r="345" spans="1:65" s="2" customFormat="1" ht="10.199999999999999">
      <c r="A345" s="36"/>
      <c r="B345" s="37"/>
      <c r="C345" s="38"/>
      <c r="D345" s="187" t="s">
        <v>139</v>
      </c>
      <c r="E345" s="38"/>
      <c r="F345" s="188" t="s">
        <v>736</v>
      </c>
      <c r="G345" s="38"/>
      <c r="H345" s="38"/>
      <c r="I345" s="189"/>
      <c r="J345" s="38"/>
      <c r="K345" s="38"/>
      <c r="L345" s="41"/>
      <c r="M345" s="190"/>
      <c r="N345" s="191"/>
      <c r="O345" s="66"/>
      <c r="P345" s="66"/>
      <c r="Q345" s="66"/>
      <c r="R345" s="66"/>
      <c r="S345" s="66"/>
      <c r="T345" s="67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T345" s="19" t="s">
        <v>139</v>
      </c>
      <c r="AU345" s="19" t="s">
        <v>78</v>
      </c>
    </row>
    <row r="346" spans="1:65" s="2" customFormat="1" ht="16.5" customHeight="1">
      <c r="A346" s="36"/>
      <c r="B346" s="37"/>
      <c r="C346" s="175" t="s">
        <v>538</v>
      </c>
      <c r="D346" s="175" t="s">
        <v>132</v>
      </c>
      <c r="E346" s="176" t="s">
        <v>739</v>
      </c>
      <c r="F346" s="177" t="s">
        <v>740</v>
      </c>
      <c r="G346" s="178" t="s">
        <v>727</v>
      </c>
      <c r="H346" s="179">
        <v>15</v>
      </c>
      <c r="I346" s="180"/>
      <c r="J346" s="179">
        <f>ROUND(I346*H346,2)</f>
        <v>0</v>
      </c>
      <c r="K346" s="177" t="s">
        <v>18</v>
      </c>
      <c r="L346" s="41"/>
      <c r="M346" s="181" t="s">
        <v>18</v>
      </c>
      <c r="N346" s="182" t="s">
        <v>39</v>
      </c>
      <c r="O346" s="66"/>
      <c r="P346" s="183">
        <f>O346*H346</f>
        <v>0</v>
      </c>
      <c r="Q346" s="183">
        <v>0</v>
      </c>
      <c r="R346" s="183">
        <f>Q346*H346</f>
        <v>0</v>
      </c>
      <c r="S346" s="183">
        <v>0</v>
      </c>
      <c r="T346" s="184">
        <f>S346*H346</f>
        <v>0</v>
      </c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R346" s="185" t="s">
        <v>137</v>
      </c>
      <c r="AT346" s="185" t="s">
        <v>132</v>
      </c>
      <c r="AU346" s="185" t="s">
        <v>78</v>
      </c>
      <c r="AY346" s="19" t="s">
        <v>129</v>
      </c>
      <c r="BE346" s="186">
        <f>IF(N346="základní",J346,0)</f>
        <v>0</v>
      </c>
      <c r="BF346" s="186">
        <f>IF(N346="snížená",J346,0)</f>
        <v>0</v>
      </c>
      <c r="BG346" s="186">
        <f>IF(N346="zákl. přenesená",J346,0)</f>
        <v>0</v>
      </c>
      <c r="BH346" s="186">
        <f>IF(N346="sníž. přenesená",J346,0)</f>
        <v>0</v>
      </c>
      <c r="BI346" s="186">
        <f>IF(N346="nulová",J346,0)</f>
        <v>0</v>
      </c>
      <c r="BJ346" s="19" t="s">
        <v>76</v>
      </c>
      <c r="BK346" s="186">
        <f>ROUND(I346*H346,2)</f>
        <v>0</v>
      </c>
      <c r="BL346" s="19" t="s">
        <v>137</v>
      </c>
      <c r="BM346" s="185" t="s">
        <v>1443</v>
      </c>
    </row>
    <row r="347" spans="1:65" s="2" customFormat="1" ht="10.199999999999999">
      <c r="A347" s="36"/>
      <c r="B347" s="37"/>
      <c r="C347" s="38"/>
      <c r="D347" s="187" t="s">
        <v>139</v>
      </c>
      <c r="E347" s="38"/>
      <c r="F347" s="188" t="s">
        <v>742</v>
      </c>
      <c r="G347" s="38"/>
      <c r="H347" s="38"/>
      <c r="I347" s="189"/>
      <c r="J347" s="38"/>
      <c r="K347" s="38"/>
      <c r="L347" s="41"/>
      <c r="M347" s="190"/>
      <c r="N347" s="191"/>
      <c r="O347" s="66"/>
      <c r="P347" s="66"/>
      <c r="Q347" s="66"/>
      <c r="R347" s="66"/>
      <c r="S347" s="66"/>
      <c r="T347" s="67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T347" s="19" t="s">
        <v>139</v>
      </c>
      <c r="AU347" s="19" t="s">
        <v>78</v>
      </c>
    </row>
    <row r="348" spans="1:65" s="2" customFormat="1" ht="37.799999999999997" customHeight="1">
      <c r="A348" s="36"/>
      <c r="B348" s="37"/>
      <c r="C348" s="175" t="s">
        <v>542</v>
      </c>
      <c r="D348" s="175" t="s">
        <v>132</v>
      </c>
      <c r="E348" s="176" t="s">
        <v>1444</v>
      </c>
      <c r="F348" s="177" t="s">
        <v>745</v>
      </c>
      <c r="G348" s="178" t="s">
        <v>472</v>
      </c>
      <c r="H348" s="180"/>
      <c r="I348" s="180"/>
      <c r="J348" s="179">
        <f>ROUND(I348*H348,2)</f>
        <v>0</v>
      </c>
      <c r="K348" s="177" t="s">
        <v>18</v>
      </c>
      <c r="L348" s="41"/>
      <c r="M348" s="181" t="s">
        <v>18</v>
      </c>
      <c r="N348" s="182" t="s">
        <v>39</v>
      </c>
      <c r="O348" s="66"/>
      <c r="P348" s="183">
        <f>O348*H348</f>
        <v>0</v>
      </c>
      <c r="Q348" s="183">
        <v>0</v>
      </c>
      <c r="R348" s="183">
        <f>Q348*H348</f>
        <v>0</v>
      </c>
      <c r="S348" s="183">
        <v>0</v>
      </c>
      <c r="T348" s="184">
        <f>S348*H348</f>
        <v>0</v>
      </c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R348" s="185" t="s">
        <v>137</v>
      </c>
      <c r="AT348" s="185" t="s">
        <v>132</v>
      </c>
      <c r="AU348" s="185" t="s">
        <v>78</v>
      </c>
      <c r="AY348" s="19" t="s">
        <v>129</v>
      </c>
      <c r="BE348" s="186">
        <f>IF(N348="základní",J348,0)</f>
        <v>0</v>
      </c>
      <c r="BF348" s="186">
        <f>IF(N348="snížená",J348,0)</f>
        <v>0</v>
      </c>
      <c r="BG348" s="186">
        <f>IF(N348="zákl. přenesená",J348,0)</f>
        <v>0</v>
      </c>
      <c r="BH348" s="186">
        <f>IF(N348="sníž. přenesená",J348,0)</f>
        <v>0</v>
      </c>
      <c r="BI348" s="186">
        <f>IF(N348="nulová",J348,0)</f>
        <v>0</v>
      </c>
      <c r="BJ348" s="19" t="s">
        <v>76</v>
      </c>
      <c r="BK348" s="186">
        <f>ROUND(I348*H348,2)</f>
        <v>0</v>
      </c>
      <c r="BL348" s="19" t="s">
        <v>137</v>
      </c>
      <c r="BM348" s="185" t="s">
        <v>1445</v>
      </c>
    </row>
    <row r="349" spans="1:65" s="2" customFormat="1" ht="48">
      <c r="A349" s="36"/>
      <c r="B349" s="37"/>
      <c r="C349" s="38"/>
      <c r="D349" s="187" t="s">
        <v>139</v>
      </c>
      <c r="E349" s="38"/>
      <c r="F349" s="188" t="s">
        <v>747</v>
      </c>
      <c r="G349" s="38"/>
      <c r="H349" s="38"/>
      <c r="I349" s="189"/>
      <c r="J349" s="38"/>
      <c r="K349" s="38"/>
      <c r="L349" s="41"/>
      <c r="M349" s="190"/>
      <c r="N349" s="191"/>
      <c r="O349" s="66"/>
      <c r="P349" s="66"/>
      <c r="Q349" s="66"/>
      <c r="R349" s="66"/>
      <c r="S349" s="66"/>
      <c r="T349" s="67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T349" s="19" t="s">
        <v>139</v>
      </c>
      <c r="AU349" s="19" t="s">
        <v>78</v>
      </c>
    </row>
    <row r="350" spans="1:65" s="2" customFormat="1" ht="37.799999999999997" customHeight="1">
      <c r="A350" s="36"/>
      <c r="B350" s="37"/>
      <c r="C350" s="175" t="s">
        <v>546</v>
      </c>
      <c r="D350" s="175" t="s">
        <v>132</v>
      </c>
      <c r="E350" s="176" t="s">
        <v>1446</v>
      </c>
      <c r="F350" s="177" t="s">
        <v>750</v>
      </c>
      <c r="G350" s="178" t="s">
        <v>472</v>
      </c>
      <c r="H350" s="180"/>
      <c r="I350" s="180"/>
      <c r="J350" s="179">
        <f>ROUND(I350*H350,2)</f>
        <v>0</v>
      </c>
      <c r="K350" s="177" t="s">
        <v>18</v>
      </c>
      <c r="L350" s="41"/>
      <c r="M350" s="181" t="s">
        <v>18</v>
      </c>
      <c r="N350" s="182" t="s">
        <v>39</v>
      </c>
      <c r="O350" s="66"/>
      <c r="P350" s="183">
        <f>O350*H350</f>
        <v>0</v>
      </c>
      <c r="Q350" s="183">
        <v>0</v>
      </c>
      <c r="R350" s="183">
        <f>Q350*H350</f>
        <v>0</v>
      </c>
      <c r="S350" s="183">
        <v>0</v>
      </c>
      <c r="T350" s="184">
        <f>S350*H350</f>
        <v>0</v>
      </c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R350" s="185" t="s">
        <v>137</v>
      </c>
      <c r="AT350" s="185" t="s">
        <v>132</v>
      </c>
      <c r="AU350" s="185" t="s">
        <v>78</v>
      </c>
      <c r="AY350" s="19" t="s">
        <v>129</v>
      </c>
      <c r="BE350" s="186">
        <f>IF(N350="základní",J350,0)</f>
        <v>0</v>
      </c>
      <c r="BF350" s="186">
        <f>IF(N350="snížená",J350,0)</f>
        <v>0</v>
      </c>
      <c r="BG350" s="186">
        <f>IF(N350="zákl. přenesená",J350,0)</f>
        <v>0</v>
      </c>
      <c r="BH350" s="186">
        <f>IF(N350="sníž. přenesená",J350,0)</f>
        <v>0</v>
      </c>
      <c r="BI350" s="186">
        <f>IF(N350="nulová",J350,0)</f>
        <v>0</v>
      </c>
      <c r="BJ350" s="19" t="s">
        <v>76</v>
      </c>
      <c r="BK350" s="186">
        <f>ROUND(I350*H350,2)</f>
        <v>0</v>
      </c>
      <c r="BL350" s="19" t="s">
        <v>137</v>
      </c>
      <c r="BM350" s="185" t="s">
        <v>1447</v>
      </c>
    </row>
    <row r="351" spans="1:65" s="2" customFormat="1" ht="48">
      <c r="A351" s="36"/>
      <c r="B351" s="37"/>
      <c r="C351" s="38"/>
      <c r="D351" s="187" t="s">
        <v>139</v>
      </c>
      <c r="E351" s="38"/>
      <c r="F351" s="188" t="s">
        <v>752</v>
      </c>
      <c r="G351" s="38"/>
      <c r="H351" s="38"/>
      <c r="I351" s="189"/>
      <c r="J351" s="38"/>
      <c r="K351" s="38"/>
      <c r="L351" s="41"/>
      <c r="M351" s="190"/>
      <c r="N351" s="191"/>
      <c r="O351" s="66"/>
      <c r="P351" s="66"/>
      <c r="Q351" s="66"/>
      <c r="R351" s="66"/>
      <c r="S351" s="66"/>
      <c r="T351" s="67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T351" s="19" t="s">
        <v>139</v>
      </c>
      <c r="AU351" s="19" t="s">
        <v>78</v>
      </c>
    </row>
    <row r="352" spans="1:65" s="2" customFormat="1" ht="24.15" customHeight="1">
      <c r="A352" s="36"/>
      <c r="B352" s="37"/>
      <c r="C352" s="175" t="s">
        <v>550</v>
      </c>
      <c r="D352" s="175" t="s">
        <v>132</v>
      </c>
      <c r="E352" s="176" t="s">
        <v>1448</v>
      </c>
      <c r="F352" s="177" t="s">
        <v>755</v>
      </c>
      <c r="G352" s="178" t="s">
        <v>472</v>
      </c>
      <c r="H352" s="180"/>
      <c r="I352" s="180"/>
      <c r="J352" s="179">
        <f>ROUND(I352*H352,2)</f>
        <v>0</v>
      </c>
      <c r="K352" s="177" t="s">
        <v>18</v>
      </c>
      <c r="L352" s="41"/>
      <c r="M352" s="181" t="s">
        <v>18</v>
      </c>
      <c r="N352" s="182" t="s">
        <v>39</v>
      </c>
      <c r="O352" s="66"/>
      <c r="P352" s="183">
        <f>O352*H352</f>
        <v>0</v>
      </c>
      <c r="Q352" s="183">
        <v>0</v>
      </c>
      <c r="R352" s="183">
        <f>Q352*H352</f>
        <v>0</v>
      </c>
      <c r="S352" s="183">
        <v>0</v>
      </c>
      <c r="T352" s="184">
        <f>S352*H352</f>
        <v>0</v>
      </c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R352" s="185" t="s">
        <v>137</v>
      </c>
      <c r="AT352" s="185" t="s">
        <v>132</v>
      </c>
      <c r="AU352" s="185" t="s">
        <v>78</v>
      </c>
      <c r="AY352" s="19" t="s">
        <v>129</v>
      </c>
      <c r="BE352" s="186">
        <f>IF(N352="základní",J352,0)</f>
        <v>0</v>
      </c>
      <c r="BF352" s="186">
        <f>IF(N352="snížená",J352,0)</f>
        <v>0</v>
      </c>
      <c r="BG352" s="186">
        <f>IF(N352="zákl. přenesená",J352,0)</f>
        <v>0</v>
      </c>
      <c r="BH352" s="186">
        <f>IF(N352="sníž. přenesená",J352,0)</f>
        <v>0</v>
      </c>
      <c r="BI352" s="186">
        <f>IF(N352="nulová",J352,0)</f>
        <v>0</v>
      </c>
      <c r="BJ352" s="19" t="s">
        <v>76</v>
      </c>
      <c r="BK352" s="186">
        <f>ROUND(I352*H352,2)</f>
        <v>0</v>
      </c>
      <c r="BL352" s="19" t="s">
        <v>137</v>
      </c>
      <c r="BM352" s="185" t="s">
        <v>1449</v>
      </c>
    </row>
    <row r="353" spans="1:65" s="2" customFormat="1" ht="19.2">
      <c r="A353" s="36"/>
      <c r="B353" s="37"/>
      <c r="C353" s="38"/>
      <c r="D353" s="187" t="s">
        <v>139</v>
      </c>
      <c r="E353" s="38"/>
      <c r="F353" s="188" t="s">
        <v>757</v>
      </c>
      <c r="G353" s="38"/>
      <c r="H353" s="38"/>
      <c r="I353" s="189"/>
      <c r="J353" s="38"/>
      <c r="K353" s="38"/>
      <c r="L353" s="41"/>
      <c r="M353" s="190"/>
      <c r="N353" s="191"/>
      <c r="O353" s="66"/>
      <c r="P353" s="66"/>
      <c r="Q353" s="66"/>
      <c r="R353" s="66"/>
      <c r="S353" s="66"/>
      <c r="T353" s="67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T353" s="19" t="s">
        <v>139</v>
      </c>
      <c r="AU353" s="19" t="s">
        <v>78</v>
      </c>
    </row>
    <row r="354" spans="1:65" s="2" customFormat="1" ht="33" customHeight="1">
      <c r="A354" s="36"/>
      <c r="B354" s="37"/>
      <c r="C354" s="175" t="s">
        <v>554</v>
      </c>
      <c r="D354" s="175" t="s">
        <v>132</v>
      </c>
      <c r="E354" s="176" t="s">
        <v>1450</v>
      </c>
      <c r="F354" s="177" t="s">
        <v>760</v>
      </c>
      <c r="G354" s="178" t="s">
        <v>472</v>
      </c>
      <c r="H354" s="180"/>
      <c r="I354" s="180"/>
      <c r="J354" s="179">
        <f>ROUND(I354*H354,2)</f>
        <v>0</v>
      </c>
      <c r="K354" s="177" t="s">
        <v>18</v>
      </c>
      <c r="L354" s="41"/>
      <c r="M354" s="181" t="s">
        <v>18</v>
      </c>
      <c r="N354" s="182" t="s">
        <v>39</v>
      </c>
      <c r="O354" s="66"/>
      <c r="P354" s="183">
        <f>O354*H354</f>
        <v>0</v>
      </c>
      <c r="Q354" s="183">
        <v>0</v>
      </c>
      <c r="R354" s="183">
        <f>Q354*H354</f>
        <v>0</v>
      </c>
      <c r="S354" s="183">
        <v>0</v>
      </c>
      <c r="T354" s="184">
        <f>S354*H354</f>
        <v>0</v>
      </c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R354" s="185" t="s">
        <v>137</v>
      </c>
      <c r="AT354" s="185" t="s">
        <v>132</v>
      </c>
      <c r="AU354" s="185" t="s">
        <v>78</v>
      </c>
      <c r="AY354" s="19" t="s">
        <v>129</v>
      </c>
      <c r="BE354" s="186">
        <f>IF(N354="základní",J354,0)</f>
        <v>0</v>
      </c>
      <c r="BF354" s="186">
        <f>IF(N354="snížená",J354,0)</f>
        <v>0</v>
      </c>
      <c r="BG354" s="186">
        <f>IF(N354="zákl. přenesená",J354,0)</f>
        <v>0</v>
      </c>
      <c r="BH354" s="186">
        <f>IF(N354="sníž. přenesená",J354,0)</f>
        <v>0</v>
      </c>
      <c r="BI354" s="186">
        <f>IF(N354="nulová",J354,0)</f>
        <v>0</v>
      </c>
      <c r="BJ354" s="19" t="s">
        <v>76</v>
      </c>
      <c r="BK354" s="186">
        <f>ROUND(I354*H354,2)</f>
        <v>0</v>
      </c>
      <c r="BL354" s="19" t="s">
        <v>137</v>
      </c>
      <c r="BM354" s="185" t="s">
        <v>1451</v>
      </c>
    </row>
    <row r="355" spans="1:65" s="2" customFormat="1" ht="19.2">
      <c r="A355" s="36"/>
      <c r="B355" s="37"/>
      <c r="C355" s="38"/>
      <c r="D355" s="187" t="s">
        <v>139</v>
      </c>
      <c r="E355" s="38"/>
      <c r="F355" s="188" t="s">
        <v>760</v>
      </c>
      <c r="G355" s="38"/>
      <c r="H355" s="38"/>
      <c r="I355" s="189"/>
      <c r="J355" s="38"/>
      <c r="K355" s="38"/>
      <c r="L355" s="41"/>
      <c r="M355" s="190"/>
      <c r="N355" s="191"/>
      <c r="O355" s="66"/>
      <c r="P355" s="66"/>
      <c r="Q355" s="66"/>
      <c r="R355" s="66"/>
      <c r="S355" s="66"/>
      <c r="T355" s="67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T355" s="19" t="s">
        <v>139</v>
      </c>
      <c r="AU355" s="19" t="s">
        <v>78</v>
      </c>
    </row>
    <row r="356" spans="1:65" s="2" customFormat="1" ht="24.15" customHeight="1">
      <c r="A356" s="36"/>
      <c r="B356" s="37"/>
      <c r="C356" s="175" t="s">
        <v>558</v>
      </c>
      <c r="D356" s="175" t="s">
        <v>132</v>
      </c>
      <c r="E356" s="176" t="s">
        <v>763</v>
      </c>
      <c r="F356" s="177" t="s">
        <v>764</v>
      </c>
      <c r="G356" s="178" t="s">
        <v>693</v>
      </c>
      <c r="H356" s="179">
        <v>1</v>
      </c>
      <c r="I356" s="180"/>
      <c r="J356" s="179">
        <f>ROUND(I356*H356,2)</f>
        <v>0</v>
      </c>
      <c r="K356" s="177" t="s">
        <v>18</v>
      </c>
      <c r="L356" s="41"/>
      <c r="M356" s="181" t="s">
        <v>18</v>
      </c>
      <c r="N356" s="182" t="s">
        <v>39</v>
      </c>
      <c r="O356" s="66"/>
      <c r="P356" s="183">
        <f>O356*H356</f>
        <v>0</v>
      </c>
      <c r="Q356" s="183">
        <v>0</v>
      </c>
      <c r="R356" s="183">
        <f>Q356*H356</f>
        <v>0</v>
      </c>
      <c r="S356" s="183">
        <v>0</v>
      </c>
      <c r="T356" s="184">
        <f>S356*H356</f>
        <v>0</v>
      </c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R356" s="185" t="s">
        <v>137</v>
      </c>
      <c r="AT356" s="185" t="s">
        <v>132</v>
      </c>
      <c r="AU356" s="185" t="s">
        <v>78</v>
      </c>
      <c r="AY356" s="19" t="s">
        <v>129</v>
      </c>
      <c r="BE356" s="186">
        <f>IF(N356="základní",J356,0)</f>
        <v>0</v>
      </c>
      <c r="BF356" s="186">
        <f>IF(N356="snížená",J356,0)</f>
        <v>0</v>
      </c>
      <c r="BG356" s="186">
        <f>IF(N356="zákl. přenesená",J356,0)</f>
        <v>0</v>
      </c>
      <c r="BH356" s="186">
        <f>IF(N356="sníž. přenesená",J356,0)</f>
        <v>0</v>
      </c>
      <c r="BI356" s="186">
        <f>IF(N356="nulová",J356,0)</f>
        <v>0</v>
      </c>
      <c r="BJ356" s="19" t="s">
        <v>76</v>
      </c>
      <c r="BK356" s="186">
        <f>ROUND(I356*H356,2)</f>
        <v>0</v>
      </c>
      <c r="BL356" s="19" t="s">
        <v>137</v>
      </c>
      <c r="BM356" s="185" t="s">
        <v>1452</v>
      </c>
    </row>
    <row r="357" spans="1:65" s="2" customFormat="1" ht="19.2">
      <c r="A357" s="36"/>
      <c r="B357" s="37"/>
      <c r="C357" s="38"/>
      <c r="D357" s="187" t="s">
        <v>139</v>
      </c>
      <c r="E357" s="38"/>
      <c r="F357" s="188" t="s">
        <v>764</v>
      </c>
      <c r="G357" s="38"/>
      <c r="H357" s="38"/>
      <c r="I357" s="189"/>
      <c r="J357" s="38"/>
      <c r="K357" s="38"/>
      <c r="L357" s="41"/>
      <c r="M357" s="190"/>
      <c r="N357" s="191"/>
      <c r="O357" s="66"/>
      <c r="P357" s="66"/>
      <c r="Q357" s="66"/>
      <c r="R357" s="66"/>
      <c r="S357" s="66"/>
      <c r="T357" s="67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T357" s="19" t="s">
        <v>139</v>
      </c>
      <c r="AU357" s="19" t="s">
        <v>78</v>
      </c>
    </row>
    <row r="358" spans="1:65" s="2" customFormat="1" ht="24.15" customHeight="1">
      <c r="A358" s="36"/>
      <c r="B358" s="37"/>
      <c r="C358" s="175" t="s">
        <v>562</v>
      </c>
      <c r="D358" s="175" t="s">
        <v>132</v>
      </c>
      <c r="E358" s="176" t="s">
        <v>767</v>
      </c>
      <c r="F358" s="177" t="s">
        <v>768</v>
      </c>
      <c r="G358" s="178" t="s">
        <v>693</v>
      </c>
      <c r="H358" s="179">
        <v>1</v>
      </c>
      <c r="I358" s="180"/>
      <c r="J358" s="179">
        <f>ROUND(I358*H358,2)</f>
        <v>0</v>
      </c>
      <c r="K358" s="177" t="s">
        <v>18</v>
      </c>
      <c r="L358" s="41"/>
      <c r="M358" s="181" t="s">
        <v>18</v>
      </c>
      <c r="N358" s="182" t="s">
        <v>39</v>
      </c>
      <c r="O358" s="66"/>
      <c r="P358" s="183">
        <f>O358*H358</f>
        <v>0</v>
      </c>
      <c r="Q358" s="183">
        <v>0</v>
      </c>
      <c r="R358" s="183">
        <f>Q358*H358</f>
        <v>0</v>
      </c>
      <c r="S358" s="183">
        <v>0</v>
      </c>
      <c r="T358" s="184">
        <f>S358*H358</f>
        <v>0</v>
      </c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R358" s="185" t="s">
        <v>137</v>
      </c>
      <c r="AT358" s="185" t="s">
        <v>132</v>
      </c>
      <c r="AU358" s="185" t="s">
        <v>78</v>
      </c>
      <c r="AY358" s="19" t="s">
        <v>129</v>
      </c>
      <c r="BE358" s="186">
        <f>IF(N358="základní",J358,0)</f>
        <v>0</v>
      </c>
      <c r="BF358" s="186">
        <f>IF(N358="snížená",J358,0)</f>
        <v>0</v>
      </c>
      <c r="BG358" s="186">
        <f>IF(N358="zákl. přenesená",J358,0)</f>
        <v>0</v>
      </c>
      <c r="BH358" s="186">
        <f>IF(N358="sníž. přenesená",J358,0)</f>
        <v>0</v>
      </c>
      <c r="BI358" s="186">
        <f>IF(N358="nulová",J358,0)</f>
        <v>0</v>
      </c>
      <c r="BJ358" s="19" t="s">
        <v>76</v>
      </c>
      <c r="BK358" s="186">
        <f>ROUND(I358*H358,2)</f>
        <v>0</v>
      </c>
      <c r="BL358" s="19" t="s">
        <v>137</v>
      </c>
      <c r="BM358" s="185" t="s">
        <v>1453</v>
      </c>
    </row>
    <row r="359" spans="1:65" s="2" customFormat="1" ht="19.2">
      <c r="A359" s="36"/>
      <c r="B359" s="37"/>
      <c r="C359" s="38"/>
      <c r="D359" s="187" t="s">
        <v>139</v>
      </c>
      <c r="E359" s="38"/>
      <c r="F359" s="188" t="s">
        <v>768</v>
      </c>
      <c r="G359" s="38"/>
      <c r="H359" s="38"/>
      <c r="I359" s="189"/>
      <c r="J359" s="38"/>
      <c r="K359" s="38"/>
      <c r="L359" s="41"/>
      <c r="M359" s="190"/>
      <c r="N359" s="191"/>
      <c r="O359" s="66"/>
      <c r="P359" s="66"/>
      <c r="Q359" s="66"/>
      <c r="R359" s="66"/>
      <c r="S359" s="66"/>
      <c r="T359" s="67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T359" s="19" t="s">
        <v>139</v>
      </c>
      <c r="AU359" s="19" t="s">
        <v>78</v>
      </c>
    </row>
    <row r="360" spans="1:65" s="2" customFormat="1" ht="16.5" customHeight="1">
      <c r="A360" s="36"/>
      <c r="B360" s="37"/>
      <c r="C360" s="175" t="s">
        <v>566</v>
      </c>
      <c r="D360" s="175" t="s">
        <v>132</v>
      </c>
      <c r="E360" s="176" t="s">
        <v>771</v>
      </c>
      <c r="F360" s="177" t="s">
        <v>772</v>
      </c>
      <c r="G360" s="178" t="s">
        <v>693</v>
      </c>
      <c r="H360" s="179">
        <v>1</v>
      </c>
      <c r="I360" s="180"/>
      <c r="J360" s="179">
        <f>ROUND(I360*H360,2)</f>
        <v>0</v>
      </c>
      <c r="K360" s="177" t="s">
        <v>18</v>
      </c>
      <c r="L360" s="41"/>
      <c r="M360" s="181" t="s">
        <v>18</v>
      </c>
      <c r="N360" s="182" t="s">
        <v>39</v>
      </c>
      <c r="O360" s="66"/>
      <c r="P360" s="183">
        <f>O360*H360</f>
        <v>0</v>
      </c>
      <c r="Q360" s="183">
        <v>0</v>
      </c>
      <c r="R360" s="183">
        <f>Q360*H360</f>
        <v>0</v>
      </c>
      <c r="S360" s="183">
        <v>0</v>
      </c>
      <c r="T360" s="184">
        <f>S360*H360</f>
        <v>0</v>
      </c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R360" s="185" t="s">
        <v>137</v>
      </c>
      <c r="AT360" s="185" t="s">
        <v>132</v>
      </c>
      <c r="AU360" s="185" t="s">
        <v>78</v>
      </c>
      <c r="AY360" s="19" t="s">
        <v>129</v>
      </c>
      <c r="BE360" s="186">
        <f>IF(N360="základní",J360,0)</f>
        <v>0</v>
      </c>
      <c r="BF360" s="186">
        <f>IF(N360="snížená",J360,0)</f>
        <v>0</v>
      </c>
      <c r="BG360" s="186">
        <f>IF(N360="zákl. přenesená",J360,0)</f>
        <v>0</v>
      </c>
      <c r="BH360" s="186">
        <f>IF(N360="sníž. přenesená",J360,0)</f>
        <v>0</v>
      </c>
      <c r="BI360" s="186">
        <f>IF(N360="nulová",J360,0)</f>
        <v>0</v>
      </c>
      <c r="BJ360" s="19" t="s">
        <v>76</v>
      </c>
      <c r="BK360" s="186">
        <f>ROUND(I360*H360,2)</f>
        <v>0</v>
      </c>
      <c r="BL360" s="19" t="s">
        <v>137</v>
      </c>
      <c r="BM360" s="185" t="s">
        <v>1454</v>
      </c>
    </row>
    <row r="361" spans="1:65" s="2" customFormat="1" ht="10.199999999999999">
      <c r="A361" s="36"/>
      <c r="B361" s="37"/>
      <c r="C361" s="38"/>
      <c r="D361" s="187" t="s">
        <v>139</v>
      </c>
      <c r="E361" s="38"/>
      <c r="F361" s="188" t="s">
        <v>772</v>
      </c>
      <c r="G361" s="38"/>
      <c r="H361" s="38"/>
      <c r="I361" s="189"/>
      <c r="J361" s="38"/>
      <c r="K361" s="38"/>
      <c r="L361" s="41"/>
      <c r="M361" s="190"/>
      <c r="N361" s="191"/>
      <c r="O361" s="66"/>
      <c r="P361" s="66"/>
      <c r="Q361" s="66"/>
      <c r="R361" s="66"/>
      <c r="S361" s="66"/>
      <c r="T361" s="67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T361" s="19" t="s">
        <v>139</v>
      </c>
      <c r="AU361" s="19" t="s">
        <v>78</v>
      </c>
    </row>
    <row r="362" spans="1:65" s="2" customFormat="1" ht="16.5" customHeight="1">
      <c r="A362" s="36"/>
      <c r="B362" s="37"/>
      <c r="C362" s="175" t="s">
        <v>570</v>
      </c>
      <c r="D362" s="175" t="s">
        <v>132</v>
      </c>
      <c r="E362" s="176" t="s">
        <v>1455</v>
      </c>
      <c r="F362" s="177" t="s">
        <v>776</v>
      </c>
      <c r="G362" s="178" t="s">
        <v>472</v>
      </c>
      <c r="H362" s="180"/>
      <c r="I362" s="180"/>
      <c r="J362" s="179">
        <f>ROUND(I362*H362,2)</f>
        <v>0</v>
      </c>
      <c r="K362" s="177" t="s">
        <v>18</v>
      </c>
      <c r="L362" s="41"/>
      <c r="M362" s="181" t="s">
        <v>18</v>
      </c>
      <c r="N362" s="182" t="s">
        <v>39</v>
      </c>
      <c r="O362" s="66"/>
      <c r="P362" s="183">
        <f>O362*H362</f>
        <v>0</v>
      </c>
      <c r="Q362" s="183">
        <v>0</v>
      </c>
      <c r="R362" s="183">
        <f>Q362*H362</f>
        <v>0</v>
      </c>
      <c r="S362" s="183">
        <v>0</v>
      </c>
      <c r="T362" s="184">
        <f>S362*H362</f>
        <v>0</v>
      </c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R362" s="185" t="s">
        <v>137</v>
      </c>
      <c r="AT362" s="185" t="s">
        <v>132</v>
      </c>
      <c r="AU362" s="185" t="s">
        <v>78</v>
      </c>
      <c r="AY362" s="19" t="s">
        <v>129</v>
      </c>
      <c r="BE362" s="186">
        <f>IF(N362="základní",J362,0)</f>
        <v>0</v>
      </c>
      <c r="BF362" s="186">
        <f>IF(N362="snížená",J362,0)</f>
        <v>0</v>
      </c>
      <c r="BG362" s="186">
        <f>IF(N362="zákl. přenesená",J362,0)</f>
        <v>0</v>
      </c>
      <c r="BH362" s="186">
        <f>IF(N362="sníž. přenesená",J362,0)</f>
        <v>0</v>
      </c>
      <c r="BI362" s="186">
        <f>IF(N362="nulová",J362,0)</f>
        <v>0</v>
      </c>
      <c r="BJ362" s="19" t="s">
        <v>76</v>
      </c>
      <c r="BK362" s="186">
        <f>ROUND(I362*H362,2)</f>
        <v>0</v>
      </c>
      <c r="BL362" s="19" t="s">
        <v>137</v>
      </c>
      <c r="BM362" s="185" t="s">
        <v>1456</v>
      </c>
    </row>
    <row r="363" spans="1:65" s="2" customFormat="1" ht="10.199999999999999">
      <c r="A363" s="36"/>
      <c r="B363" s="37"/>
      <c r="C363" s="38"/>
      <c r="D363" s="187" t="s">
        <v>139</v>
      </c>
      <c r="E363" s="38"/>
      <c r="F363" s="188" t="s">
        <v>776</v>
      </c>
      <c r="G363" s="38"/>
      <c r="H363" s="38"/>
      <c r="I363" s="189"/>
      <c r="J363" s="38"/>
      <c r="K363" s="38"/>
      <c r="L363" s="41"/>
      <c r="M363" s="190"/>
      <c r="N363" s="191"/>
      <c r="O363" s="66"/>
      <c r="P363" s="66"/>
      <c r="Q363" s="66"/>
      <c r="R363" s="66"/>
      <c r="S363" s="66"/>
      <c r="T363" s="67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T363" s="19" t="s">
        <v>139</v>
      </c>
      <c r="AU363" s="19" t="s">
        <v>78</v>
      </c>
    </row>
    <row r="364" spans="1:65" s="2" customFormat="1" ht="16.5" customHeight="1">
      <c r="A364" s="36"/>
      <c r="B364" s="37"/>
      <c r="C364" s="175" t="s">
        <v>574</v>
      </c>
      <c r="D364" s="175" t="s">
        <v>132</v>
      </c>
      <c r="E364" s="176" t="s">
        <v>1457</v>
      </c>
      <c r="F364" s="177" t="s">
        <v>780</v>
      </c>
      <c r="G364" s="178" t="s">
        <v>472</v>
      </c>
      <c r="H364" s="180"/>
      <c r="I364" s="180"/>
      <c r="J364" s="179">
        <f>ROUND(I364*H364,2)</f>
        <v>0</v>
      </c>
      <c r="K364" s="177" t="s">
        <v>18</v>
      </c>
      <c r="L364" s="41"/>
      <c r="M364" s="181" t="s">
        <v>18</v>
      </c>
      <c r="N364" s="182" t="s">
        <v>39</v>
      </c>
      <c r="O364" s="66"/>
      <c r="P364" s="183">
        <f>O364*H364</f>
        <v>0</v>
      </c>
      <c r="Q364" s="183">
        <v>0</v>
      </c>
      <c r="R364" s="183">
        <f>Q364*H364</f>
        <v>0</v>
      </c>
      <c r="S364" s="183">
        <v>0</v>
      </c>
      <c r="T364" s="184">
        <f>S364*H364</f>
        <v>0</v>
      </c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R364" s="185" t="s">
        <v>137</v>
      </c>
      <c r="AT364" s="185" t="s">
        <v>132</v>
      </c>
      <c r="AU364" s="185" t="s">
        <v>78</v>
      </c>
      <c r="AY364" s="19" t="s">
        <v>129</v>
      </c>
      <c r="BE364" s="186">
        <f>IF(N364="základní",J364,0)</f>
        <v>0</v>
      </c>
      <c r="BF364" s="186">
        <f>IF(N364="snížená",J364,0)</f>
        <v>0</v>
      </c>
      <c r="BG364" s="186">
        <f>IF(N364="zákl. přenesená",J364,0)</f>
        <v>0</v>
      </c>
      <c r="BH364" s="186">
        <f>IF(N364="sníž. přenesená",J364,0)</f>
        <v>0</v>
      </c>
      <c r="BI364" s="186">
        <f>IF(N364="nulová",J364,0)</f>
        <v>0</v>
      </c>
      <c r="BJ364" s="19" t="s">
        <v>76</v>
      </c>
      <c r="BK364" s="186">
        <f>ROUND(I364*H364,2)</f>
        <v>0</v>
      </c>
      <c r="BL364" s="19" t="s">
        <v>137</v>
      </c>
      <c r="BM364" s="185" t="s">
        <v>1458</v>
      </c>
    </row>
    <row r="365" spans="1:65" s="2" customFormat="1" ht="10.199999999999999">
      <c r="A365" s="36"/>
      <c r="B365" s="37"/>
      <c r="C365" s="38"/>
      <c r="D365" s="187" t="s">
        <v>139</v>
      </c>
      <c r="E365" s="38"/>
      <c r="F365" s="188" t="s">
        <v>780</v>
      </c>
      <c r="G365" s="38"/>
      <c r="H365" s="38"/>
      <c r="I365" s="189"/>
      <c r="J365" s="38"/>
      <c r="K365" s="38"/>
      <c r="L365" s="41"/>
      <c r="M365" s="190"/>
      <c r="N365" s="191"/>
      <c r="O365" s="66"/>
      <c r="P365" s="66"/>
      <c r="Q365" s="66"/>
      <c r="R365" s="66"/>
      <c r="S365" s="66"/>
      <c r="T365" s="67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T365" s="19" t="s">
        <v>139</v>
      </c>
      <c r="AU365" s="19" t="s">
        <v>78</v>
      </c>
    </row>
    <row r="366" spans="1:65" s="12" customFormat="1" ht="22.8" customHeight="1">
      <c r="B366" s="159"/>
      <c r="C366" s="160"/>
      <c r="D366" s="161" t="s">
        <v>67</v>
      </c>
      <c r="E366" s="173" t="s">
        <v>782</v>
      </c>
      <c r="F366" s="173" t="s">
        <v>783</v>
      </c>
      <c r="G366" s="160"/>
      <c r="H366" s="160"/>
      <c r="I366" s="163"/>
      <c r="J366" s="174">
        <f>BK366</f>
        <v>0</v>
      </c>
      <c r="K366" s="160"/>
      <c r="L366" s="165"/>
      <c r="M366" s="166"/>
      <c r="N366" s="167"/>
      <c r="O366" s="167"/>
      <c r="P366" s="168">
        <f>SUM(P367:P408)</f>
        <v>0</v>
      </c>
      <c r="Q366" s="167"/>
      <c r="R366" s="168">
        <f>SUM(R367:R408)</f>
        <v>0</v>
      </c>
      <c r="S366" s="167"/>
      <c r="T366" s="169">
        <f>SUM(T367:T408)</f>
        <v>0</v>
      </c>
      <c r="AR366" s="170" t="s">
        <v>78</v>
      </c>
      <c r="AT366" s="171" t="s">
        <v>67</v>
      </c>
      <c r="AU366" s="171" t="s">
        <v>76</v>
      </c>
      <c r="AY366" s="170" t="s">
        <v>129</v>
      </c>
      <c r="BK366" s="172">
        <f>SUM(BK367:BK408)</f>
        <v>0</v>
      </c>
    </row>
    <row r="367" spans="1:65" s="2" customFormat="1" ht="24.15" customHeight="1">
      <c r="A367" s="36"/>
      <c r="B367" s="37"/>
      <c r="C367" s="226" t="s">
        <v>578</v>
      </c>
      <c r="D367" s="226" t="s">
        <v>304</v>
      </c>
      <c r="E367" s="227" t="s">
        <v>785</v>
      </c>
      <c r="F367" s="228" t="s">
        <v>786</v>
      </c>
      <c r="G367" s="229" t="s">
        <v>182</v>
      </c>
      <c r="H367" s="230">
        <v>100</v>
      </c>
      <c r="I367" s="231"/>
      <c r="J367" s="230">
        <f>ROUND(I367*H367,2)</f>
        <v>0</v>
      </c>
      <c r="K367" s="228" t="s">
        <v>18</v>
      </c>
      <c r="L367" s="232"/>
      <c r="M367" s="233" t="s">
        <v>18</v>
      </c>
      <c r="N367" s="234" t="s">
        <v>39</v>
      </c>
      <c r="O367" s="66"/>
      <c r="P367" s="183">
        <f>O367*H367</f>
        <v>0</v>
      </c>
      <c r="Q367" s="183">
        <v>0</v>
      </c>
      <c r="R367" s="183">
        <f>Q367*H367</f>
        <v>0</v>
      </c>
      <c r="S367" s="183">
        <v>0</v>
      </c>
      <c r="T367" s="184">
        <f>S367*H367</f>
        <v>0</v>
      </c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R367" s="185" t="s">
        <v>361</v>
      </c>
      <c r="AT367" s="185" t="s">
        <v>304</v>
      </c>
      <c r="AU367" s="185" t="s">
        <v>78</v>
      </c>
      <c r="AY367" s="19" t="s">
        <v>129</v>
      </c>
      <c r="BE367" s="186">
        <f>IF(N367="základní",J367,0)</f>
        <v>0</v>
      </c>
      <c r="BF367" s="186">
        <f>IF(N367="snížená",J367,0)</f>
        <v>0</v>
      </c>
      <c r="BG367" s="186">
        <f>IF(N367="zákl. přenesená",J367,0)</f>
        <v>0</v>
      </c>
      <c r="BH367" s="186">
        <f>IF(N367="sníž. přenesená",J367,0)</f>
        <v>0</v>
      </c>
      <c r="BI367" s="186">
        <f>IF(N367="nulová",J367,0)</f>
        <v>0</v>
      </c>
      <c r="BJ367" s="19" t="s">
        <v>76</v>
      </c>
      <c r="BK367" s="186">
        <f>ROUND(I367*H367,2)</f>
        <v>0</v>
      </c>
      <c r="BL367" s="19" t="s">
        <v>253</v>
      </c>
      <c r="BM367" s="185" t="s">
        <v>1459</v>
      </c>
    </row>
    <row r="368" spans="1:65" s="2" customFormat="1" ht="19.2">
      <c r="A368" s="36"/>
      <c r="B368" s="37"/>
      <c r="C368" s="38"/>
      <c r="D368" s="187" t="s">
        <v>139</v>
      </c>
      <c r="E368" s="38"/>
      <c r="F368" s="188" t="s">
        <v>786</v>
      </c>
      <c r="G368" s="38"/>
      <c r="H368" s="38"/>
      <c r="I368" s="189"/>
      <c r="J368" s="38"/>
      <c r="K368" s="38"/>
      <c r="L368" s="41"/>
      <c r="M368" s="190"/>
      <c r="N368" s="191"/>
      <c r="O368" s="66"/>
      <c r="P368" s="66"/>
      <c r="Q368" s="66"/>
      <c r="R368" s="66"/>
      <c r="S368" s="66"/>
      <c r="T368" s="67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T368" s="19" t="s">
        <v>139</v>
      </c>
      <c r="AU368" s="19" t="s">
        <v>78</v>
      </c>
    </row>
    <row r="369" spans="1:65" s="2" customFormat="1" ht="24.15" customHeight="1">
      <c r="A369" s="36"/>
      <c r="B369" s="37"/>
      <c r="C369" s="226" t="s">
        <v>582</v>
      </c>
      <c r="D369" s="226" t="s">
        <v>304</v>
      </c>
      <c r="E369" s="227" t="s">
        <v>789</v>
      </c>
      <c r="F369" s="228" t="s">
        <v>790</v>
      </c>
      <c r="G369" s="229" t="s">
        <v>182</v>
      </c>
      <c r="H369" s="230">
        <v>25</v>
      </c>
      <c r="I369" s="231"/>
      <c r="J369" s="230">
        <f>ROUND(I369*H369,2)</f>
        <v>0</v>
      </c>
      <c r="K369" s="228" t="s">
        <v>18</v>
      </c>
      <c r="L369" s="232"/>
      <c r="M369" s="233" t="s">
        <v>18</v>
      </c>
      <c r="N369" s="234" t="s">
        <v>39</v>
      </c>
      <c r="O369" s="66"/>
      <c r="P369" s="183">
        <f>O369*H369</f>
        <v>0</v>
      </c>
      <c r="Q369" s="183">
        <v>0</v>
      </c>
      <c r="R369" s="183">
        <f>Q369*H369</f>
        <v>0</v>
      </c>
      <c r="S369" s="183">
        <v>0</v>
      </c>
      <c r="T369" s="184">
        <f>S369*H369</f>
        <v>0</v>
      </c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R369" s="185" t="s">
        <v>361</v>
      </c>
      <c r="AT369" s="185" t="s">
        <v>304</v>
      </c>
      <c r="AU369" s="185" t="s">
        <v>78</v>
      </c>
      <c r="AY369" s="19" t="s">
        <v>129</v>
      </c>
      <c r="BE369" s="186">
        <f>IF(N369="základní",J369,0)</f>
        <v>0</v>
      </c>
      <c r="BF369" s="186">
        <f>IF(N369="snížená",J369,0)</f>
        <v>0</v>
      </c>
      <c r="BG369" s="186">
        <f>IF(N369="zákl. přenesená",J369,0)</f>
        <v>0</v>
      </c>
      <c r="BH369" s="186">
        <f>IF(N369="sníž. přenesená",J369,0)</f>
        <v>0</v>
      </c>
      <c r="BI369" s="186">
        <f>IF(N369="nulová",J369,0)</f>
        <v>0</v>
      </c>
      <c r="BJ369" s="19" t="s">
        <v>76</v>
      </c>
      <c r="BK369" s="186">
        <f>ROUND(I369*H369,2)</f>
        <v>0</v>
      </c>
      <c r="BL369" s="19" t="s">
        <v>253</v>
      </c>
      <c r="BM369" s="185" t="s">
        <v>1460</v>
      </c>
    </row>
    <row r="370" spans="1:65" s="2" customFormat="1" ht="19.2">
      <c r="A370" s="36"/>
      <c r="B370" s="37"/>
      <c r="C370" s="38"/>
      <c r="D370" s="187" t="s">
        <v>139</v>
      </c>
      <c r="E370" s="38"/>
      <c r="F370" s="188" t="s">
        <v>790</v>
      </c>
      <c r="G370" s="38"/>
      <c r="H370" s="38"/>
      <c r="I370" s="189"/>
      <c r="J370" s="38"/>
      <c r="K370" s="38"/>
      <c r="L370" s="41"/>
      <c r="M370" s="190"/>
      <c r="N370" s="191"/>
      <c r="O370" s="66"/>
      <c r="P370" s="66"/>
      <c r="Q370" s="66"/>
      <c r="R370" s="66"/>
      <c r="S370" s="66"/>
      <c r="T370" s="67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T370" s="19" t="s">
        <v>139</v>
      </c>
      <c r="AU370" s="19" t="s">
        <v>78</v>
      </c>
    </row>
    <row r="371" spans="1:65" s="2" customFormat="1" ht="16.5" customHeight="1">
      <c r="A371" s="36"/>
      <c r="B371" s="37"/>
      <c r="C371" s="226" t="s">
        <v>588</v>
      </c>
      <c r="D371" s="226" t="s">
        <v>304</v>
      </c>
      <c r="E371" s="227" t="s">
        <v>793</v>
      </c>
      <c r="F371" s="228" t="s">
        <v>794</v>
      </c>
      <c r="G371" s="229" t="s">
        <v>182</v>
      </c>
      <c r="H371" s="230">
        <v>60</v>
      </c>
      <c r="I371" s="231"/>
      <c r="J371" s="230">
        <f>ROUND(I371*H371,2)</f>
        <v>0</v>
      </c>
      <c r="K371" s="228" t="s">
        <v>18</v>
      </c>
      <c r="L371" s="232"/>
      <c r="M371" s="233" t="s">
        <v>18</v>
      </c>
      <c r="N371" s="234" t="s">
        <v>39</v>
      </c>
      <c r="O371" s="66"/>
      <c r="P371" s="183">
        <f>O371*H371</f>
        <v>0</v>
      </c>
      <c r="Q371" s="183">
        <v>0</v>
      </c>
      <c r="R371" s="183">
        <f>Q371*H371</f>
        <v>0</v>
      </c>
      <c r="S371" s="183">
        <v>0</v>
      </c>
      <c r="T371" s="184">
        <f>S371*H371</f>
        <v>0</v>
      </c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R371" s="185" t="s">
        <v>361</v>
      </c>
      <c r="AT371" s="185" t="s">
        <v>304</v>
      </c>
      <c r="AU371" s="185" t="s">
        <v>78</v>
      </c>
      <c r="AY371" s="19" t="s">
        <v>129</v>
      </c>
      <c r="BE371" s="186">
        <f>IF(N371="základní",J371,0)</f>
        <v>0</v>
      </c>
      <c r="BF371" s="186">
        <f>IF(N371="snížená",J371,0)</f>
        <v>0</v>
      </c>
      <c r="BG371" s="186">
        <f>IF(N371="zákl. přenesená",J371,0)</f>
        <v>0</v>
      </c>
      <c r="BH371" s="186">
        <f>IF(N371="sníž. přenesená",J371,0)</f>
        <v>0</v>
      </c>
      <c r="BI371" s="186">
        <f>IF(N371="nulová",J371,0)</f>
        <v>0</v>
      </c>
      <c r="BJ371" s="19" t="s">
        <v>76</v>
      </c>
      <c r="BK371" s="186">
        <f>ROUND(I371*H371,2)</f>
        <v>0</v>
      </c>
      <c r="BL371" s="19" t="s">
        <v>253</v>
      </c>
      <c r="BM371" s="185" t="s">
        <v>1461</v>
      </c>
    </row>
    <row r="372" spans="1:65" s="2" customFormat="1" ht="10.199999999999999">
      <c r="A372" s="36"/>
      <c r="B372" s="37"/>
      <c r="C372" s="38"/>
      <c r="D372" s="187" t="s">
        <v>139</v>
      </c>
      <c r="E372" s="38"/>
      <c r="F372" s="188" t="s">
        <v>794</v>
      </c>
      <c r="G372" s="38"/>
      <c r="H372" s="38"/>
      <c r="I372" s="189"/>
      <c r="J372" s="38"/>
      <c r="K372" s="38"/>
      <c r="L372" s="41"/>
      <c r="M372" s="190"/>
      <c r="N372" s="191"/>
      <c r="O372" s="66"/>
      <c r="P372" s="66"/>
      <c r="Q372" s="66"/>
      <c r="R372" s="66"/>
      <c r="S372" s="66"/>
      <c r="T372" s="67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T372" s="19" t="s">
        <v>139</v>
      </c>
      <c r="AU372" s="19" t="s">
        <v>78</v>
      </c>
    </row>
    <row r="373" spans="1:65" s="2" customFormat="1" ht="16.5" customHeight="1">
      <c r="A373" s="36"/>
      <c r="B373" s="37"/>
      <c r="C373" s="226" t="s">
        <v>591</v>
      </c>
      <c r="D373" s="226" t="s">
        <v>304</v>
      </c>
      <c r="E373" s="227" t="s">
        <v>797</v>
      </c>
      <c r="F373" s="228" t="s">
        <v>798</v>
      </c>
      <c r="G373" s="229" t="s">
        <v>135</v>
      </c>
      <c r="H373" s="230">
        <v>10</v>
      </c>
      <c r="I373" s="231"/>
      <c r="J373" s="230">
        <f>ROUND(I373*H373,2)</f>
        <v>0</v>
      </c>
      <c r="K373" s="228" t="s">
        <v>18</v>
      </c>
      <c r="L373" s="232"/>
      <c r="M373" s="233" t="s">
        <v>18</v>
      </c>
      <c r="N373" s="234" t="s">
        <v>39</v>
      </c>
      <c r="O373" s="66"/>
      <c r="P373" s="183">
        <f>O373*H373</f>
        <v>0</v>
      </c>
      <c r="Q373" s="183">
        <v>0</v>
      </c>
      <c r="R373" s="183">
        <f>Q373*H373</f>
        <v>0</v>
      </c>
      <c r="S373" s="183">
        <v>0</v>
      </c>
      <c r="T373" s="184">
        <f>S373*H373</f>
        <v>0</v>
      </c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R373" s="185" t="s">
        <v>361</v>
      </c>
      <c r="AT373" s="185" t="s">
        <v>304</v>
      </c>
      <c r="AU373" s="185" t="s">
        <v>78</v>
      </c>
      <c r="AY373" s="19" t="s">
        <v>129</v>
      </c>
      <c r="BE373" s="186">
        <f>IF(N373="základní",J373,0)</f>
        <v>0</v>
      </c>
      <c r="BF373" s="186">
        <f>IF(N373="snížená",J373,0)</f>
        <v>0</v>
      </c>
      <c r="BG373" s="186">
        <f>IF(N373="zákl. přenesená",J373,0)</f>
        <v>0</v>
      </c>
      <c r="BH373" s="186">
        <f>IF(N373="sníž. přenesená",J373,0)</f>
        <v>0</v>
      </c>
      <c r="BI373" s="186">
        <f>IF(N373="nulová",J373,0)</f>
        <v>0</v>
      </c>
      <c r="BJ373" s="19" t="s">
        <v>76</v>
      </c>
      <c r="BK373" s="186">
        <f>ROUND(I373*H373,2)</f>
        <v>0</v>
      </c>
      <c r="BL373" s="19" t="s">
        <v>253</v>
      </c>
      <c r="BM373" s="185" t="s">
        <v>1462</v>
      </c>
    </row>
    <row r="374" spans="1:65" s="2" customFormat="1" ht="10.199999999999999">
      <c r="A374" s="36"/>
      <c r="B374" s="37"/>
      <c r="C374" s="38"/>
      <c r="D374" s="187" t="s">
        <v>139</v>
      </c>
      <c r="E374" s="38"/>
      <c r="F374" s="188" t="s">
        <v>798</v>
      </c>
      <c r="G374" s="38"/>
      <c r="H374" s="38"/>
      <c r="I374" s="189"/>
      <c r="J374" s="38"/>
      <c r="K374" s="38"/>
      <c r="L374" s="41"/>
      <c r="M374" s="190"/>
      <c r="N374" s="191"/>
      <c r="O374" s="66"/>
      <c r="P374" s="66"/>
      <c r="Q374" s="66"/>
      <c r="R374" s="66"/>
      <c r="S374" s="66"/>
      <c r="T374" s="67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T374" s="19" t="s">
        <v>139</v>
      </c>
      <c r="AU374" s="19" t="s">
        <v>78</v>
      </c>
    </row>
    <row r="375" spans="1:65" s="2" customFormat="1" ht="16.5" customHeight="1">
      <c r="A375" s="36"/>
      <c r="B375" s="37"/>
      <c r="C375" s="226" t="s">
        <v>596</v>
      </c>
      <c r="D375" s="226" t="s">
        <v>304</v>
      </c>
      <c r="E375" s="227" t="s">
        <v>801</v>
      </c>
      <c r="F375" s="228" t="s">
        <v>802</v>
      </c>
      <c r="G375" s="229" t="s">
        <v>182</v>
      </c>
      <c r="H375" s="230">
        <v>20</v>
      </c>
      <c r="I375" s="231"/>
      <c r="J375" s="230">
        <f>ROUND(I375*H375,2)</f>
        <v>0</v>
      </c>
      <c r="K375" s="228" t="s">
        <v>18</v>
      </c>
      <c r="L375" s="232"/>
      <c r="M375" s="233" t="s">
        <v>18</v>
      </c>
      <c r="N375" s="234" t="s">
        <v>39</v>
      </c>
      <c r="O375" s="66"/>
      <c r="P375" s="183">
        <f>O375*H375</f>
        <v>0</v>
      </c>
      <c r="Q375" s="183">
        <v>0</v>
      </c>
      <c r="R375" s="183">
        <f>Q375*H375</f>
        <v>0</v>
      </c>
      <c r="S375" s="183">
        <v>0</v>
      </c>
      <c r="T375" s="184">
        <f>S375*H375</f>
        <v>0</v>
      </c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R375" s="185" t="s">
        <v>361</v>
      </c>
      <c r="AT375" s="185" t="s">
        <v>304</v>
      </c>
      <c r="AU375" s="185" t="s">
        <v>78</v>
      </c>
      <c r="AY375" s="19" t="s">
        <v>129</v>
      </c>
      <c r="BE375" s="186">
        <f>IF(N375="základní",J375,0)</f>
        <v>0</v>
      </c>
      <c r="BF375" s="186">
        <f>IF(N375="snížená",J375,0)</f>
        <v>0</v>
      </c>
      <c r="BG375" s="186">
        <f>IF(N375="zákl. přenesená",J375,0)</f>
        <v>0</v>
      </c>
      <c r="BH375" s="186">
        <f>IF(N375="sníž. přenesená",J375,0)</f>
        <v>0</v>
      </c>
      <c r="BI375" s="186">
        <f>IF(N375="nulová",J375,0)</f>
        <v>0</v>
      </c>
      <c r="BJ375" s="19" t="s">
        <v>76</v>
      </c>
      <c r="BK375" s="186">
        <f>ROUND(I375*H375,2)</f>
        <v>0</v>
      </c>
      <c r="BL375" s="19" t="s">
        <v>253</v>
      </c>
      <c r="BM375" s="185" t="s">
        <v>1463</v>
      </c>
    </row>
    <row r="376" spans="1:65" s="2" customFormat="1" ht="10.199999999999999">
      <c r="A376" s="36"/>
      <c r="B376" s="37"/>
      <c r="C376" s="38"/>
      <c r="D376" s="187" t="s">
        <v>139</v>
      </c>
      <c r="E376" s="38"/>
      <c r="F376" s="188" t="s">
        <v>802</v>
      </c>
      <c r="G376" s="38"/>
      <c r="H376" s="38"/>
      <c r="I376" s="189"/>
      <c r="J376" s="38"/>
      <c r="K376" s="38"/>
      <c r="L376" s="41"/>
      <c r="M376" s="190"/>
      <c r="N376" s="191"/>
      <c r="O376" s="66"/>
      <c r="P376" s="66"/>
      <c r="Q376" s="66"/>
      <c r="R376" s="66"/>
      <c r="S376" s="66"/>
      <c r="T376" s="67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T376" s="19" t="s">
        <v>139</v>
      </c>
      <c r="AU376" s="19" t="s">
        <v>78</v>
      </c>
    </row>
    <row r="377" spans="1:65" s="2" customFormat="1" ht="16.5" customHeight="1">
      <c r="A377" s="36"/>
      <c r="B377" s="37"/>
      <c r="C377" s="226" t="s">
        <v>601</v>
      </c>
      <c r="D377" s="226" t="s">
        <v>304</v>
      </c>
      <c r="E377" s="227" t="s">
        <v>805</v>
      </c>
      <c r="F377" s="228" t="s">
        <v>806</v>
      </c>
      <c r="G377" s="229" t="s">
        <v>135</v>
      </c>
      <c r="H377" s="230">
        <v>40</v>
      </c>
      <c r="I377" s="231"/>
      <c r="J377" s="230">
        <f>ROUND(I377*H377,2)</f>
        <v>0</v>
      </c>
      <c r="K377" s="228" t="s">
        <v>18</v>
      </c>
      <c r="L377" s="232"/>
      <c r="M377" s="233" t="s">
        <v>18</v>
      </c>
      <c r="N377" s="234" t="s">
        <v>39</v>
      </c>
      <c r="O377" s="66"/>
      <c r="P377" s="183">
        <f>O377*H377</f>
        <v>0</v>
      </c>
      <c r="Q377" s="183">
        <v>0</v>
      </c>
      <c r="R377" s="183">
        <f>Q377*H377</f>
        <v>0</v>
      </c>
      <c r="S377" s="183">
        <v>0</v>
      </c>
      <c r="T377" s="184">
        <f>S377*H377</f>
        <v>0</v>
      </c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R377" s="185" t="s">
        <v>361</v>
      </c>
      <c r="AT377" s="185" t="s">
        <v>304</v>
      </c>
      <c r="AU377" s="185" t="s">
        <v>78</v>
      </c>
      <c r="AY377" s="19" t="s">
        <v>129</v>
      </c>
      <c r="BE377" s="186">
        <f>IF(N377="základní",J377,0)</f>
        <v>0</v>
      </c>
      <c r="BF377" s="186">
        <f>IF(N377="snížená",J377,0)</f>
        <v>0</v>
      </c>
      <c r="BG377" s="186">
        <f>IF(N377="zákl. přenesená",J377,0)</f>
        <v>0</v>
      </c>
      <c r="BH377" s="186">
        <f>IF(N377="sníž. přenesená",J377,0)</f>
        <v>0</v>
      </c>
      <c r="BI377" s="186">
        <f>IF(N377="nulová",J377,0)</f>
        <v>0</v>
      </c>
      <c r="BJ377" s="19" t="s">
        <v>76</v>
      </c>
      <c r="BK377" s="186">
        <f>ROUND(I377*H377,2)</f>
        <v>0</v>
      </c>
      <c r="BL377" s="19" t="s">
        <v>253</v>
      </c>
      <c r="BM377" s="185" t="s">
        <v>1464</v>
      </c>
    </row>
    <row r="378" spans="1:65" s="2" customFormat="1" ht="10.199999999999999">
      <c r="A378" s="36"/>
      <c r="B378" s="37"/>
      <c r="C378" s="38"/>
      <c r="D378" s="187" t="s">
        <v>139</v>
      </c>
      <c r="E378" s="38"/>
      <c r="F378" s="188" t="s">
        <v>806</v>
      </c>
      <c r="G378" s="38"/>
      <c r="H378" s="38"/>
      <c r="I378" s="189"/>
      <c r="J378" s="38"/>
      <c r="K378" s="38"/>
      <c r="L378" s="41"/>
      <c r="M378" s="190"/>
      <c r="N378" s="191"/>
      <c r="O378" s="66"/>
      <c r="P378" s="66"/>
      <c r="Q378" s="66"/>
      <c r="R378" s="66"/>
      <c r="S378" s="66"/>
      <c r="T378" s="67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T378" s="19" t="s">
        <v>139</v>
      </c>
      <c r="AU378" s="19" t="s">
        <v>78</v>
      </c>
    </row>
    <row r="379" spans="1:65" s="2" customFormat="1" ht="16.5" customHeight="1">
      <c r="A379" s="36"/>
      <c r="B379" s="37"/>
      <c r="C379" s="226" t="s">
        <v>605</v>
      </c>
      <c r="D379" s="226" t="s">
        <v>304</v>
      </c>
      <c r="E379" s="227" t="s">
        <v>809</v>
      </c>
      <c r="F379" s="228" t="s">
        <v>810</v>
      </c>
      <c r="G379" s="229" t="s">
        <v>135</v>
      </c>
      <c r="H379" s="230">
        <v>3</v>
      </c>
      <c r="I379" s="231"/>
      <c r="J379" s="230">
        <f>ROUND(I379*H379,2)</f>
        <v>0</v>
      </c>
      <c r="K379" s="228" t="s">
        <v>18</v>
      </c>
      <c r="L379" s="232"/>
      <c r="M379" s="233" t="s">
        <v>18</v>
      </c>
      <c r="N379" s="234" t="s">
        <v>39</v>
      </c>
      <c r="O379" s="66"/>
      <c r="P379" s="183">
        <f>O379*H379</f>
        <v>0</v>
      </c>
      <c r="Q379" s="183">
        <v>0</v>
      </c>
      <c r="R379" s="183">
        <f>Q379*H379</f>
        <v>0</v>
      </c>
      <c r="S379" s="183">
        <v>0</v>
      </c>
      <c r="T379" s="184">
        <f>S379*H379</f>
        <v>0</v>
      </c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R379" s="185" t="s">
        <v>361</v>
      </c>
      <c r="AT379" s="185" t="s">
        <v>304</v>
      </c>
      <c r="AU379" s="185" t="s">
        <v>78</v>
      </c>
      <c r="AY379" s="19" t="s">
        <v>129</v>
      </c>
      <c r="BE379" s="186">
        <f>IF(N379="základní",J379,0)</f>
        <v>0</v>
      </c>
      <c r="BF379" s="186">
        <f>IF(N379="snížená",J379,0)</f>
        <v>0</v>
      </c>
      <c r="BG379" s="186">
        <f>IF(N379="zákl. přenesená",J379,0)</f>
        <v>0</v>
      </c>
      <c r="BH379" s="186">
        <f>IF(N379="sníž. přenesená",J379,0)</f>
        <v>0</v>
      </c>
      <c r="BI379" s="186">
        <f>IF(N379="nulová",J379,0)</f>
        <v>0</v>
      </c>
      <c r="BJ379" s="19" t="s">
        <v>76</v>
      </c>
      <c r="BK379" s="186">
        <f>ROUND(I379*H379,2)</f>
        <v>0</v>
      </c>
      <c r="BL379" s="19" t="s">
        <v>253</v>
      </c>
      <c r="BM379" s="185" t="s">
        <v>1465</v>
      </c>
    </row>
    <row r="380" spans="1:65" s="2" customFormat="1" ht="10.199999999999999">
      <c r="A380" s="36"/>
      <c r="B380" s="37"/>
      <c r="C380" s="38"/>
      <c r="D380" s="187" t="s">
        <v>139</v>
      </c>
      <c r="E380" s="38"/>
      <c r="F380" s="188" t="s">
        <v>810</v>
      </c>
      <c r="G380" s="38"/>
      <c r="H380" s="38"/>
      <c r="I380" s="189"/>
      <c r="J380" s="38"/>
      <c r="K380" s="38"/>
      <c r="L380" s="41"/>
      <c r="M380" s="190"/>
      <c r="N380" s="191"/>
      <c r="O380" s="66"/>
      <c r="P380" s="66"/>
      <c r="Q380" s="66"/>
      <c r="R380" s="66"/>
      <c r="S380" s="66"/>
      <c r="T380" s="67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T380" s="19" t="s">
        <v>139</v>
      </c>
      <c r="AU380" s="19" t="s">
        <v>78</v>
      </c>
    </row>
    <row r="381" spans="1:65" s="2" customFormat="1" ht="16.5" customHeight="1">
      <c r="A381" s="36"/>
      <c r="B381" s="37"/>
      <c r="C381" s="226" t="s">
        <v>610</v>
      </c>
      <c r="D381" s="226" t="s">
        <v>304</v>
      </c>
      <c r="E381" s="227" t="s">
        <v>813</v>
      </c>
      <c r="F381" s="228" t="s">
        <v>814</v>
      </c>
      <c r="G381" s="229" t="s">
        <v>135</v>
      </c>
      <c r="H381" s="230">
        <v>12</v>
      </c>
      <c r="I381" s="231"/>
      <c r="J381" s="230">
        <f>ROUND(I381*H381,2)</f>
        <v>0</v>
      </c>
      <c r="K381" s="228" t="s">
        <v>18</v>
      </c>
      <c r="L381" s="232"/>
      <c r="M381" s="233" t="s">
        <v>18</v>
      </c>
      <c r="N381" s="234" t="s">
        <v>39</v>
      </c>
      <c r="O381" s="66"/>
      <c r="P381" s="183">
        <f>O381*H381</f>
        <v>0</v>
      </c>
      <c r="Q381" s="183">
        <v>0</v>
      </c>
      <c r="R381" s="183">
        <f>Q381*H381</f>
        <v>0</v>
      </c>
      <c r="S381" s="183">
        <v>0</v>
      </c>
      <c r="T381" s="184">
        <f>S381*H381</f>
        <v>0</v>
      </c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R381" s="185" t="s">
        <v>361</v>
      </c>
      <c r="AT381" s="185" t="s">
        <v>304</v>
      </c>
      <c r="AU381" s="185" t="s">
        <v>78</v>
      </c>
      <c r="AY381" s="19" t="s">
        <v>129</v>
      </c>
      <c r="BE381" s="186">
        <f>IF(N381="základní",J381,0)</f>
        <v>0</v>
      </c>
      <c r="BF381" s="186">
        <f>IF(N381="snížená",J381,0)</f>
        <v>0</v>
      </c>
      <c r="BG381" s="186">
        <f>IF(N381="zákl. přenesená",J381,0)</f>
        <v>0</v>
      </c>
      <c r="BH381" s="186">
        <f>IF(N381="sníž. přenesená",J381,0)</f>
        <v>0</v>
      </c>
      <c r="BI381" s="186">
        <f>IF(N381="nulová",J381,0)</f>
        <v>0</v>
      </c>
      <c r="BJ381" s="19" t="s">
        <v>76</v>
      </c>
      <c r="BK381" s="186">
        <f>ROUND(I381*H381,2)</f>
        <v>0</v>
      </c>
      <c r="BL381" s="19" t="s">
        <v>253</v>
      </c>
      <c r="BM381" s="185" t="s">
        <v>1466</v>
      </c>
    </row>
    <row r="382" spans="1:65" s="2" customFormat="1" ht="10.199999999999999">
      <c r="A382" s="36"/>
      <c r="B382" s="37"/>
      <c r="C382" s="38"/>
      <c r="D382" s="187" t="s">
        <v>139</v>
      </c>
      <c r="E382" s="38"/>
      <c r="F382" s="188" t="s">
        <v>814</v>
      </c>
      <c r="G382" s="38"/>
      <c r="H382" s="38"/>
      <c r="I382" s="189"/>
      <c r="J382" s="38"/>
      <c r="K382" s="38"/>
      <c r="L382" s="41"/>
      <c r="M382" s="190"/>
      <c r="N382" s="191"/>
      <c r="O382" s="66"/>
      <c r="P382" s="66"/>
      <c r="Q382" s="66"/>
      <c r="R382" s="66"/>
      <c r="S382" s="66"/>
      <c r="T382" s="67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T382" s="19" t="s">
        <v>139</v>
      </c>
      <c r="AU382" s="19" t="s">
        <v>78</v>
      </c>
    </row>
    <row r="383" spans="1:65" s="2" customFormat="1" ht="16.5" customHeight="1">
      <c r="A383" s="36"/>
      <c r="B383" s="37"/>
      <c r="C383" s="226" t="s">
        <v>614</v>
      </c>
      <c r="D383" s="226" t="s">
        <v>304</v>
      </c>
      <c r="E383" s="227" t="s">
        <v>817</v>
      </c>
      <c r="F383" s="228" t="s">
        <v>818</v>
      </c>
      <c r="G383" s="229" t="s">
        <v>135</v>
      </c>
      <c r="H383" s="230">
        <v>12</v>
      </c>
      <c r="I383" s="231"/>
      <c r="J383" s="230">
        <f>ROUND(I383*H383,2)</f>
        <v>0</v>
      </c>
      <c r="K383" s="228" t="s">
        <v>18</v>
      </c>
      <c r="L383" s="232"/>
      <c r="M383" s="233" t="s">
        <v>18</v>
      </c>
      <c r="N383" s="234" t="s">
        <v>39</v>
      </c>
      <c r="O383" s="66"/>
      <c r="P383" s="183">
        <f>O383*H383</f>
        <v>0</v>
      </c>
      <c r="Q383" s="183">
        <v>0</v>
      </c>
      <c r="R383" s="183">
        <f>Q383*H383</f>
        <v>0</v>
      </c>
      <c r="S383" s="183">
        <v>0</v>
      </c>
      <c r="T383" s="184">
        <f>S383*H383</f>
        <v>0</v>
      </c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R383" s="185" t="s">
        <v>361</v>
      </c>
      <c r="AT383" s="185" t="s">
        <v>304</v>
      </c>
      <c r="AU383" s="185" t="s">
        <v>78</v>
      </c>
      <c r="AY383" s="19" t="s">
        <v>129</v>
      </c>
      <c r="BE383" s="186">
        <f>IF(N383="základní",J383,0)</f>
        <v>0</v>
      </c>
      <c r="BF383" s="186">
        <f>IF(N383="snížená",J383,0)</f>
        <v>0</v>
      </c>
      <c r="BG383" s="186">
        <f>IF(N383="zákl. přenesená",J383,0)</f>
        <v>0</v>
      </c>
      <c r="BH383" s="186">
        <f>IF(N383="sníž. přenesená",J383,0)</f>
        <v>0</v>
      </c>
      <c r="BI383" s="186">
        <f>IF(N383="nulová",J383,0)</f>
        <v>0</v>
      </c>
      <c r="BJ383" s="19" t="s">
        <v>76</v>
      </c>
      <c r="BK383" s="186">
        <f>ROUND(I383*H383,2)</f>
        <v>0</v>
      </c>
      <c r="BL383" s="19" t="s">
        <v>253</v>
      </c>
      <c r="BM383" s="185" t="s">
        <v>1467</v>
      </c>
    </row>
    <row r="384" spans="1:65" s="2" customFormat="1" ht="10.199999999999999">
      <c r="A384" s="36"/>
      <c r="B384" s="37"/>
      <c r="C384" s="38"/>
      <c r="D384" s="187" t="s">
        <v>139</v>
      </c>
      <c r="E384" s="38"/>
      <c r="F384" s="188" t="s">
        <v>818</v>
      </c>
      <c r="G384" s="38"/>
      <c r="H384" s="38"/>
      <c r="I384" s="189"/>
      <c r="J384" s="38"/>
      <c r="K384" s="38"/>
      <c r="L384" s="41"/>
      <c r="M384" s="190"/>
      <c r="N384" s="191"/>
      <c r="O384" s="66"/>
      <c r="P384" s="66"/>
      <c r="Q384" s="66"/>
      <c r="R384" s="66"/>
      <c r="S384" s="66"/>
      <c r="T384" s="67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T384" s="19" t="s">
        <v>139</v>
      </c>
      <c r="AU384" s="19" t="s">
        <v>78</v>
      </c>
    </row>
    <row r="385" spans="1:65" s="2" customFormat="1" ht="16.5" customHeight="1">
      <c r="A385" s="36"/>
      <c r="B385" s="37"/>
      <c r="C385" s="226" t="s">
        <v>618</v>
      </c>
      <c r="D385" s="226" t="s">
        <v>304</v>
      </c>
      <c r="E385" s="227" t="s">
        <v>821</v>
      </c>
      <c r="F385" s="228" t="s">
        <v>822</v>
      </c>
      <c r="G385" s="229" t="s">
        <v>135</v>
      </c>
      <c r="H385" s="230">
        <v>12</v>
      </c>
      <c r="I385" s="231"/>
      <c r="J385" s="230">
        <f>ROUND(I385*H385,2)</f>
        <v>0</v>
      </c>
      <c r="K385" s="228" t="s">
        <v>18</v>
      </c>
      <c r="L385" s="232"/>
      <c r="M385" s="233" t="s">
        <v>18</v>
      </c>
      <c r="N385" s="234" t="s">
        <v>39</v>
      </c>
      <c r="O385" s="66"/>
      <c r="P385" s="183">
        <f>O385*H385</f>
        <v>0</v>
      </c>
      <c r="Q385" s="183">
        <v>0</v>
      </c>
      <c r="R385" s="183">
        <f>Q385*H385</f>
        <v>0</v>
      </c>
      <c r="S385" s="183">
        <v>0</v>
      </c>
      <c r="T385" s="184">
        <f>S385*H385</f>
        <v>0</v>
      </c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R385" s="185" t="s">
        <v>361</v>
      </c>
      <c r="AT385" s="185" t="s">
        <v>304</v>
      </c>
      <c r="AU385" s="185" t="s">
        <v>78</v>
      </c>
      <c r="AY385" s="19" t="s">
        <v>129</v>
      </c>
      <c r="BE385" s="186">
        <f>IF(N385="základní",J385,0)</f>
        <v>0</v>
      </c>
      <c r="BF385" s="186">
        <f>IF(N385="snížená",J385,0)</f>
        <v>0</v>
      </c>
      <c r="BG385" s="186">
        <f>IF(N385="zákl. přenesená",J385,0)</f>
        <v>0</v>
      </c>
      <c r="BH385" s="186">
        <f>IF(N385="sníž. přenesená",J385,0)</f>
        <v>0</v>
      </c>
      <c r="BI385" s="186">
        <f>IF(N385="nulová",J385,0)</f>
        <v>0</v>
      </c>
      <c r="BJ385" s="19" t="s">
        <v>76</v>
      </c>
      <c r="BK385" s="186">
        <f>ROUND(I385*H385,2)</f>
        <v>0</v>
      </c>
      <c r="BL385" s="19" t="s">
        <v>253</v>
      </c>
      <c r="BM385" s="185" t="s">
        <v>1468</v>
      </c>
    </row>
    <row r="386" spans="1:65" s="2" customFormat="1" ht="10.199999999999999">
      <c r="A386" s="36"/>
      <c r="B386" s="37"/>
      <c r="C386" s="38"/>
      <c r="D386" s="187" t="s">
        <v>139</v>
      </c>
      <c r="E386" s="38"/>
      <c r="F386" s="188" t="s">
        <v>822</v>
      </c>
      <c r="G386" s="38"/>
      <c r="H386" s="38"/>
      <c r="I386" s="189"/>
      <c r="J386" s="38"/>
      <c r="K386" s="38"/>
      <c r="L386" s="41"/>
      <c r="M386" s="190"/>
      <c r="N386" s="191"/>
      <c r="O386" s="66"/>
      <c r="P386" s="66"/>
      <c r="Q386" s="66"/>
      <c r="R386" s="66"/>
      <c r="S386" s="66"/>
      <c r="T386" s="67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T386" s="19" t="s">
        <v>139</v>
      </c>
      <c r="AU386" s="19" t="s">
        <v>78</v>
      </c>
    </row>
    <row r="387" spans="1:65" s="2" customFormat="1" ht="16.5" customHeight="1">
      <c r="A387" s="36"/>
      <c r="B387" s="37"/>
      <c r="C387" s="226" t="s">
        <v>622</v>
      </c>
      <c r="D387" s="226" t="s">
        <v>304</v>
      </c>
      <c r="E387" s="227" t="s">
        <v>825</v>
      </c>
      <c r="F387" s="228" t="s">
        <v>826</v>
      </c>
      <c r="G387" s="229" t="s">
        <v>135</v>
      </c>
      <c r="H387" s="230">
        <v>12</v>
      </c>
      <c r="I387" s="231"/>
      <c r="J387" s="230">
        <f>ROUND(I387*H387,2)</f>
        <v>0</v>
      </c>
      <c r="K387" s="228" t="s">
        <v>18</v>
      </c>
      <c r="L387" s="232"/>
      <c r="M387" s="233" t="s">
        <v>18</v>
      </c>
      <c r="N387" s="234" t="s">
        <v>39</v>
      </c>
      <c r="O387" s="66"/>
      <c r="P387" s="183">
        <f>O387*H387</f>
        <v>0</v>
      </c>
      <c r="Q387" s="183">
        <v>0</v>
      </c>
      <c r="R387" s="183">
        <f>Q387*H387</f>
        <v>0</v>
      </c>
      <c r="S387" s="183">
        <v>0</v>
      </c>
      <c r="T387" s="184">
        <f>S387*H387</f>
        <v>0</v>
      </c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R387" s="185" t="s">
        <v>361</v>
      </c>
      <c r="AT387" s="185" t="s">
        <v>304</v>
      </c>
      <c r="AU387" s="185" t="s">
        <v>78</v>
      </c>
      <c r="AY387" s="19" t="s">
        <v>129</v>
      </c>
      <c r="BE387" s="186">
        <f>IF(N387="základní",J387,0)</f>
        <v>0</v>
      </c>
      <c r="BF387" s="186">
        <f>IF(N387="snížená",J387,0)</f>
        <v>0</v>
      </c>
      <c r="BG387" s="186">
        <f>IF(N387="zákl. přenesená",J387,0)</f>
        <v>0</v>
      </c>
      <c r="BH387" s="186">
        <f>IF(N387="sníž. přenesená",J387,0)</f>
        <v>0</v>
      </c>
      <c r="BI387" s="186">
        <f>IF(N387="nulová",J387,0)</f>
        <v>0</v>
      </c>
      <c r="BJ387" s="19" t="s">
        <v>76</v>
      </c>
      <c r="BK387" s="186">
        <f>ROUND(I387*H387,2)</f>
        <v>0</v>
      </c>
      <c r="BL387" s="19" t="s">
        <v>253</v>
      </c>
      <c r="BM387" s="185" t="s">
        <v>1469</v>
      </c>
    </row>
    <row r="388" spans="1:65" s="2" customFormat="1" ht="10.199999999999999">
      <c r="A388" s="36"/>
      <c r="B388" s="37"/>
      <c r="C388" s="38"/>
      <c r="D388" s="187" t="s">
        <v>139</v>
      </c>
      <c r="E388" s="38"/>
      <c r="F388" s="188" t="s">
        <v>826</v>
      </c>
      <c r="G388" s="38"/>
      <c r="H388" s="38"/>
      <c r="I388" s="189"/>
      <c r="J388" s="38"/>
      <c r="K388" s="38"/>
      <c r="L388" s="41"/>
      <c r="M388" s="190"/>
      <c r="N388" s="191"/>
      <c r="O388" s="66"/>
      <c r="P388" s="66"/>
      <c r="Q388" s="66"/>
      <c r="R388" s="66"/>
      <c r="S388" s="66"/>
      <c r="T388" s="67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T388" s="19" t="s">
        <v>139</v>
      </c>
      <c r="AU388" s="19" t="s">
        <v>78</v>
      </c>
    </row>
    <row r="389" spans="1:65" s="2" customFormat="1" ht="16.5" customHeight="1">
      <c r="A389" s="36"/>
      <c r="B389" s="37"/>
      <c r="C389" s="226" t="s">
        <v>626</v>
      </c>
      <c r="D389" s="226" t="s">
        <v>304</v>
      </c>
      <c r="E389" s="227" t="s">
        <v>829</v>
      </c>
      <c r="F389" s="228" t="s">
        <v>830</v>
      </c>
      <c r="G389" s="229" t="s">
        <v>135</v>
      </c>
      <c r="H389" s="230">
        <v>2</v>
      </c>
      <c r="I389" s="231"/>
      <c r="J389" s="230">
        <f>ROUND(I389*H389,2)</f>
        <v>0</v>
      </c>
      <c r="K389" s="228" t="s">
        <v>18</v>
      </c>
      <c r="L389" s="232"/>
      <c r="M389" s="233" t="s">
        <v>18</v>
      </c>
      <c r="N389" s="234" t="s">
        <v>39</v>
      </c>
      <c r="O389" s="66"/>
      <c r="P389" s="183">
        <f>O389*H389</f>
        <v>0</v>
      </c>
      <c r="Q389" s="183">
        <v>0</v>
      </c>
      <c r="R389" s="183">
        <f>Q389*H389</f>
        <v>0</v>
      </c>
      <c r="S389" s="183">
        <v>0</v>
      </c>
      <c r="T389" s="184">
        <f>S389*H389</f>
        <v>0</v>
      </c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R389" s="185" t="s">
        <v>361</v>
      </c>
      <c r="AT389" s="185" t="s">
        <v>304</v>
      </c>
      <c r="AU389" s="185" t="s">
        <v>78</v>
      </c>
      <c r="AY389" s="19" t="s">
        <v>129</v>
      </c>
      <c r="BE389" s="186">
        <f>IF(N389="základní",J389,0)</f>
        <v>0</v>
      </c>
      <c r="BF389" s="186">
        <f>IF(N389="snížená",J389,0)</f>
        <v>0</v>
      </c>
      <c r="BG389" s="186">
        <f>IF(N389="zákl. přenesená",J389,0)</f>
        <v>0</v>
      </c>
      <c r="BH389" s="186">
        <f>IF(N389="sníž. přenesená",J389,0)</f>
        <v>0</v>
      </c>
      <c r="BI389" s="186">
        <f>IF(N389="nulová",J389,0)</f>
        <v>0</v>
      </c>
      <c r="BJ389" s="19" t="s">
        <v>76</v>
      </c>
      <c r="BK389" s="186">
        <f>ROUND(I389*H389,2)</f>
        <v>0</v>
      </c>
      <c r="BL389" s="19" t="s">
        <v>253</v>
      </c>
      <c r="BM389" s="185" t="s">
        <v>1470</v>
      </c>
    </row>
    <row r="390" spans="1:65" s="2" customFormat="1" ht="10.199999999999999">
      <c r="A390" s="36"/>
      <c r="B390" s="37"/>
      <c r="C390" s="38"/>
      <c r="D390" s="187" t="s">
        <v>139</v>
      </c>
      <c r="E390" s="38"/>
      <c r="F390" s="188" t="s">
        <v>830</v>
      </c>
      <c r="G390" s="38"/>
      <c r="H390" s="38"/>
      <c r="I390" s="189"/>
      <c r="J390" s="38"/>
      <c r="K390" s="38"/>
      <c r="L390" s="41"/>
      <c r="M390" s="190"/>
      <c r="N390" s="191"/>
      <c r="O390" s="66"/>
      <c r="P390" s="66"/>
      <c r="Q390" s="66"/>
      <c r="R390" s="66"/>
      <c r="S390" s="66"/>
      <c r="T390" s="67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T390" s="19" t="s">
        <v>139</v>
      </c>
      <c r="AU390" s="19" t="s">
        <v>78</v>
      </c>
    </row>
    <row r="391" spans="1:65" s="2" customFormat="1" ht="16.5" customHeight="1">
      <c r="A391" s="36"/>
      <c r="B391" s="37"/>
      <c r="C391" s="226" t="s">
        <v>631</v>
      </c>
      <c r="D391" s="226" t="s">
        <v>304</v>
      </c>
      <c r="E391" s="227" t="s">
        <v>833</v>
      </c>
      <c r="F391" s="228" t="s">
        <v>834</v>
      </c>
      <c r="G391" s="229" t="s">
        <v>135</v>
      </c>
      <c r="H391" s="230">
        <v>2</v>
      </c>
      <c r="I391" s="231"/>
      <c r="J391" s="230">
        <f>ROUND(I391*H391,2)</f>
        <v>0</v>
      </c>
      <c r="K391" s="228" t="s">
        <v>18</v>
      </c>
      <c r="L391" s="232"/>
      <c r="M391" s="233" t="s">
        <v>18</v>
      </c>
      <c r="N391" s="234" t="s">
        <v>39</v>
      </c>
      <c r="O391" s="66"/>
      <c r="P391" s="183">
        <f>O391*H391</f>
        <v>0</v>
      </c>
      <c r="Q391" s="183">
        <v>0</v>
      </c>
      <c r="R391" s="183">
        <f>Q391*H391</f>
        <v>0</v>
      </c>
      <c r="S391" s="183">
        <v>0</v>
      </c>
      <c r="T391" s="184">
        <f>S391*H391</f>
        <v>0</v>
      </c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R391" s="185" t="s">
        <v>361</v>
      </c>
      <c r="AT391" s="185" t="s">
        <v>304</v>
      </c>
      <c r="AU391" s="185" t="s">
        <v>78</v>
      </c>
      <c r="AY391" s="19" t="s">
        <v>129</v>
      </c>
      <c r="BE391" s="186">
        <f>IF(N391="základní",J391,0)</f>
        <v>0</v>
      </c>
      <c r="BF391" s="186">
        <f>IF(N391="snížená",J391,0)</f>
        <v>0</v>
      </c>
      <c r="BG391" s="186">
        <f>IF(N391="zákl. přenesená",J391,0)</f>
        <v>0</v>
      </c>
      <c r="BH391" s="186">
        <f>IF(N391="sníž. přenesená",J391,0)</f>
        <v>0</v>
      </c>
      <c r="BI391" s="186">
        <f>IF(N391="nulová",J391,0)</f>
        <v>0</v>
      </c>
      <c r="BJ391" s="19" t="s">
        <v>76</v>
      </c>
      <c r="BK391" s="186">
        <f>ROUND(I391*H391,2)</f>
        <v>0</v>
      </c>
      <c r="BL391" s="19" t="s">
        <v>253</v>
      </c>
      <c r="BM391" s="185" t="s">
        <v>1471</v>
      </c>
    </row>
    <row r="392" spans="1:65" s="2" customFormat="1" ht="10.199999999999999">
      <c r="A392" s="36"/>
      <c r="B392" s="37"/>
      <c r="C392" s="38"/>
      <c r="D392" s="187" t="s">
        <v>139</v>
      </c>
      <c r="E392" s="38"/>
      <c r="F392" s="188" t="s">
        <v>834</v>
      </c>
      <c r="G392" s="38"/>
      <c r="H392" s="38"/>
      <c r="I392" s="189"/>
      <c r="J392" s="38"/>
      <c r="K392" s="38"/>
      <c r="L392" s="41"/>
      <c r="M392" s="190"/>
      <c r="N392" s="191"/>
      <c r="O392" s="66"/>
      <c r="P392" s="66"/>
      <c r="Q392" s="66"/>
      <c r="R392" s="66"/>
      <c r="S392" s="66"/>
      <c r="T392" s="67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T392" s="19" t="s">
        <v>139</v>
      </c>
      <c r="AU392" s="19" t="s">
        <v>78</v>
      </c>
    </row>
    <row r="393" spans="1:65" s="2" customFormat="1" ht="16.5" customHeight="1">
      <c r="A393" s="36"/>
      <c r="B393" s="37"/>
      <c r="C393" s="226" t="s">
        <v>636</v>
      </c>
      <c r="D393" s="226" t="s">
        <v>304</v>
      </c>
      <c r="E393" s="227" t="s">
        <v>837</v>
      </c>
      <c r="F393" s="228" t="s">
        <v>838</v>
      </c>
      <c r="G393" s="229" t="s">
        <v>135</v>
      </c>
      <c r="H393" s="230">
        <v>12</v>
      </c>
      <c r="I393" s="231"/>
      <c r="J393" s="230">
        <f>ROUND(I393*H393,2)</f>
        <v>0</v>
      </c>
      <c r="K393" s="228" t="s">
        <v>18</v>
      </c>
      <c r="L393" s="232"/>
      <c r="M393" s="233" t="s">
        <v>18</v>
      </c>
      <c r="N393" s="234" t="s">
        <v>39</v>
      </c>
      <c r="O393" s="66"/>
      <c r="P393" s="183">
        <f>O393*H393</f>
        <v>0</v>
      </c>
      <c r="Q393" s="183">
        <v>0</v>
      </c>
      <c r="R393" s="183">
        <f>Q393*H393</f>
        <v>0</v>
      </c>
      <c r="S393" s="183">
        <v>0</v>
      </c>
      <c r="T393" s="184">
        <f>S393*H393</f>
        <v>0</v>
      </c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R393" s="185" t="s">
        <v>361</v>
      </c>
      <c r="AT393" s="185" t="s">
        <v>304</v>
      </c>
      <c r="AU393" s="185" t="s">
        <v>78</v>
      </c>
      <c r="AY393" s="19" t="s">
        <v>129</v>
      </c>
      <c r="BE393" s="186">
        <f>IF(N393="základní",J393,0)</f>
        <v>0</v>
      </c>
      <c r="BF393" s="186">
        <f>IF(N393="snížená",J393,0)</f>
        <v>0</v>
      </c>
      <c r="BG393" s="186">
        <f>IF(N393="zákl. přenesená",J393,0)</f>
        <v>0</v>
      </c>
      <c r="BH393" s="186">
        <f>IF(N393="sníž. přenesená",J393,0)</f>
        <v>0</v>
      </c>
      <c r="BI393" s="186">
        <f>IF(N393="nulová",J393,0)</f>
        <v>0</v>
      </c>
      <c r="BJ393" s="19" t="s">
        <v>76</v>
      </c>
      <c r="BK393" s="186">
        <f>ROUND(I393*H393,2)</f>
        <v>0</v>
      </c>
      <c r="BL393" s="19" t="s">
        <v>253</v>
      </c>
      <c r="BM393" s="185" t="s">
        <v>1472</v>
      </c>
    </row>
    <row r="394" spans="1:65" s="2" customFormat="1" ht="10.199999999999999">
      <c r="A394" s="36"/>
      <c r="B394" s="37"/>
      <c r="C394" s="38"/>
      <c r="D394" s="187" t="s">
        <v>139</v>
      </c>
      <c r="E394" s="38"/>
      <c r="F394" s="188" t="s">
        <v>838</v>
      </c>
      <c r="G394" s="38"/>
      <c r="H394" s="38"/>
      <c r="I394" s="189"/>
      <c r="J394" s="38"/>
      <c r="K394" s="38"/>
      <c r="L394" s="41"/>
      <c r="M394" s="190"/>
      <c r="N394" s="191"/>
      <c r="O394" s="66"/>
      <c r="P394" s="66"/>
      <c r="Q394" s="66"/>
      <c r="R394" s="66"/>
      <c r="S394" s="66"/>
      <c r="T394" s="67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T394" s="19" t="s">
        <v>139</v>
      </c>
      <c r="AU394" s="19" t="s">
        <v>78</v>
      </c>
    </row>
    <row r="395" spans="1:65" s="2" customFormat="1" ht="16.5" customHeight="1">
      <c r="A395" s="36"/>
      <c r="B395" s="37"/>
      <c r="C395" s="226" t="s">
        <v>641</v>
      </c>
      <c r="D395" s="226" t="s">
        <v>304</v>
      </c>
      <c r="E395" s="227" t="s">
        <v>841</v>
      </c>
      <c r="F395" s="228" t="s">
        <v>1473</v>
      </c>
      <c r="G395" s="229" t="s">
        <v>135</v>
      </c>
      <c r="H395" s="230">
        <v>3</v>
      </c>
      <c r="I395" s="231"/>
      <c r="J395" s="230">
        <f>ROUND(I395*H395,2)</f>
        <v>0</v>
      </c>
      <c r="K395" s="228" t="s">
        <v>18</v>
      </c>
      <c r="L395" s="232"/>
      <c r="M395" s="233" t="s">
        <v>18</v>
      </c>
      <c r="N395" s="234" t="s">
        <v>39</v>
      </c>
      <c r="O395" s="66"/>
      <c r="P395" s="183">
        <f>O395*H395</f>
        <v>0</v>
      </c>
      <c r="Q395" s="183">
        <v>0</v>
      </c>
      <c r="R395" s="183">
        <f>Q395*H395</f>
        <v>0</v>
      </c>
      <c r="S395" s="183">
        <v>0</v>
      </c>
      <c r="T395" s="184">
        <f>S395*H395</f>
        <v>0</v>
      </c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R395" s="185" t="s">
        <v>361</v>
      </c>
      <c r="AT395" s="185" t="s">
        <v>304</v>
      </c>
      <c r="AU395" s="185" t="s">
        <v>78</v>
      </c>
      <c r="AY395" s="19" t="s">
        <v>129</v>
      </c>
      <c r="BE395" s="186">
        <f>IF(N395="základní",J395,0)</f>
        <v>0</v>
      </c>
      <c r="BF395" s="186">
        <f>IF(N395="snížená",J395,0)</f>
        <v>0</v>
      </c>
      <c r="BG395" s="186">
        <f>IF(N395="zákl. přenesená",J395,0)</f>
        <v>0</v>
      </c>
      <c r="BH395" s="186">
        <f>IF(N395="sníž. přenesená",J395,0)</f>
        <v>0</v>
      </c>
      <c r="BI395" s="186">
        <f>IF(N395="nulová",J395,0)</f>
        <v>0</v>
      </c>
      <c r="BJ395" s="19" t="s">
        <v>76</v>
      </c>
      <c r="BK395" s="186">
        <f>ROUND(I395*H395,2)</f>
        <v>0</v>
      </c>
      <c r="BL395" s="19" t="s">
        <v>253</v>
      </c>
      <c r="BM395" s="185" t="s">
        <v>1474</v>
      </c>
    </row>
    <row r="396" spans="1:65" s="2" customFormat="1" ht="10.199999999999999">
      <c r="A396" s="36"/>
      <c r="B396" s="37"/>
      <c r="C396" s="38"/>
      <c r="D396" s="187" t="s">
        <v>139</v>
      </c>
      <c r="E396" s="38"/>
      <c r="F396" s="188" t="s">
        <v>1473</v>
      </c>
      <c r="G396" s="38"/>
      <c r="H396" s="38"/>
      <c r="I396" s="189"/>
      <c r="J396" s="38"/>
      <c r="K396" s="38"/>
      <c r="L396" s="41"/>
      <c r="M396" s="190"/>
      <c r="N396" s="191"/>
      <c r="O396" s="66"/>
      <c r="P396" s="66"/>
      <c r="Q396" s="66"/>
      <c r="R396" s="66"/>
      <c r="S396" s="66"/>
      <c r="T396" s="67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T396" s="19" t="s">
        <v>139</v>
      </c>
      <c r="AU396" s="19" t="s">
        <v>78</v>
      </c>
    </row>
    <row r="397" spans="1:65" s="2" customFormat="1" ht="16.5" customHeight="1">
      <c r="A397" s="36"/>
      <c r="B397" s="37"/>
      <c r="C397" s="226" t="s">
        <v>645</v>
      </c>
      <c r="D397" s="226" t="s">
        <v>304</v>
      </c>
      <c r="E397" s="227" t="s">
        <v>1475</v>
      </c>
      <c r="F397" s="228" t="s">
        <v>846</v>
      </c>
      <c r="G397" s="229" t="s">
        <v>135</v>
      </c>
      <c r="H397" s="230">
        <v>15</v>
      </c>
      <c r="I397" s="231"/>
      <c r="J397" s="230">
        <f>ROUND(I397*H397,2)</f>
        <v>0</v>
      </c>
      <c r="K397" s="228" t="s">
        <v>18</v>
      </c>
      <c r="L397" s="232"/>
      <c r="M397" s="233" t="s">
        <v>18</v>
      </c>
      <c r="N397" s="234" t="s">
        <v>39</v>
      </c>
      <c r="O397" s="66"/>
      <c r="P397" s="183">
        <f>O397*H397</f>
        <v>0</v>
      </c>
      <c r="Q397" s="183">
        <v>0</v>
      </c>
      <c r="R397" s="183">
        <f>Q397*H397</f>
        <v>0</v>
      </c>
      <c r="S397" s="183">
        <v>0</v>
      </c>
      <c r="T397" s="184">
        <f>S397*H397</f>
        <v>0</v>
      </c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R397" s="185" t="s">
        <v>361</v>
      </c>
      <c r="AT397" s="185" t="s">
        <v>304</v>
      </c>
      <c r="AU397" s="185" t="s">
        <v>78</v>
      </c>
      <c r="AY397" s="19" t="s">
        <v>129</v>
      </c>
      <c r="BE397" s="186">
        <f>IF(N397="základní",J397,0)</f>
        <v>0</v>
      </c>
      <c r="BF397" s="186">
        <f>IF(N397="snížená",J397,0)</f>
        <v>0</v>
      </c>
      <c r="BG397" s="186">
        <f>IF(N397="zákl. přenesená",J397,0)</f>
        <v>0</v>
      </c>
      <c r="BH397" s="186">
        <f>IF(N397="sníž. přenesená",J397,0)</f>
        <v>0</v>
      </c>
      <c r="BI397" s="186">
        <f>IF(N397="nulová",J397,0)</f>
        <v>0</v>
      </c>
      <c r="BJ397" s="19" t="s">
        <v>76</v>
      </c>
      <c r="BK397" s="186">
        <f>ROUND(I397*H397,2)</f>
        <v>0</v>
      </c>
      <c r="BL397" s="19" t="s">
        <v>253</v>
      </c>
      <c r="BM397" s="185" t="s">
        <v>1476</v>
      </c>
    </row>
    <row r="398" spans="1:65" s="2" customFormat="1" ht="10.199999999999999">
      <c r="A398" s="36"/>
      <c r="B398" s="37"/>
      <c r="C398" s="38"/>
      <c r="D398" s="187" t="s">
        <v>139</v>
      </c>
      <c r="E398" s="38"/>
      <c r="F398" s="188" t="s">
        <v>846</v>
      </c>
      <c r="G398" s="38"/>
      <c r="H398" s="38"/>
      <c r="I398" s="189"/>
      <c r="J398" s="38"/>
      <c r="K398" s="38"/>
      <c r="L398" s="41"/>
      <c r="M398" s="190"/>
      <c r="N398" s="191"/>
      <c r="O398" s="66"/>
      <c r="P398" s="66"/>
      <c r="Q398" s="66"/>
      <c r="R398" s="66"/>
      <c r="S398" s="66"/>
      <c r="T398" s="67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T398" s="19" t="s">
        <v>139</v>
      </c>
      <c r="AU398" s="19" t="s">
        <v>78</v>
      </c>
    </row>
    <row r="399" spans="1:65" s="2" customFormat="1" ht="16.5" customHeight="1">
      <c r="A399" s="36"/>
      <c r="B399" s="37"/>
      <c r="C399" s="226" t="s">
        <v>649</v>
      </c>
      <c r="D399" s="226" t="s">
        <v>304</v>
      </c>
      <c r="E399" s="227" t="s">
        <v>849</v>
      </c>
      <c r="F399" s="228" t="s">
        <v>850</v>
      </c>
      <c r="G399" s="229" t="s">
        <v>135</v>
      </c>
      <c r="H399" s="230">
        <v>1</v>
      </c>
      <c r="I399" s="231"/>
      <c r="J399" s="230">
        <f>ROUND(I399*H399,2)</f>
        <v>0</v>
      </c>
      <c r="K399" s="228" t="s">
        <v>18</v>
      </c>
      <c r="L399" s="232"/>
      <c r="M399" s="233" t="s">
        <v>18</v>
      </c>
      <c r="N399" s="234" t="s">
        <v>39</v>
      </c>
      <c r="O399" s="66"/>
      <c r="P399" s="183">
        <f>O399*H399</f>
        <v>0</v>
      </c>
      <c r="Q399" s="183">
        <v>0</v>
      </c>
      <c r="R399" s="183">
        <f>Q399*H399</f>
        <v>0</v>
      </c>
      <c r="S399" s="183">
        <v>0</v>
      </c>
      <c r="T399" s="184">
        <f>S399*H399</f>
        <v>0</v>
      </c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R399" s="185" t="s">
        <v>361</v>
      </c>
      <c r="AT399" s="185" t="s">
        <v>304</v>
      </c>
      <c r="AU399" s="185" t="s">
        <v>78</v>
      </c>
      <c r="AY399" s="19" t="s">
        <v>129</v>
      </c>
      <c r="BE399" s="186">
        <f>IF(N399="základní",J399,0)</f>
        <v>0</v>
      </c>
      <c r="BF399" s="186">
        <f>IF(N399="snížená",J399,0)</f>
        <v>0</v>
      </c>
      <c r="BG399" s="186">
        <f>IF(N399="zákl. přenesená",J399,0)</f>
        <v>0</v>
      </c>
      <c r="BH399" s="186">
        <f>IF(N399="sníž. přenesená",J399,0)</f>
        <v>0</v>
      </c>
      <c r="BI399" s="186">
        <f>IF(N399="nulová",J399,0)</f>
        <v>0</v>
      </c>
      <c r="BJ399" s="19" t="s">
        <v>76</v>
      </c>
      <c r="BK399" s="186">
        <f>ROUND(I399*H399,2)</f>
        <v>0</v>
      </c>
      <c r="BL399" s="19" t="s">
        <v>253</v>
      </c>
      <c r="BM399" s="185" t="s">
        <v>1477</v>
      </c>
    </row>
    <row r="400" spans="1:65" s="2" customFormat="1" ht="10.199999999999999">
      <c r="A400" s="36"/>
      <c r="B400" s="37"/>
      <c r="C400" s="38"/>
      <c r="D400" s="187" t="s">
        <v>139</v>
      </c>
      <c r="E400" s="38"/>
      <c r="F400" s="188" t="s">
        <v>850</v>
      </c>
      <c r="G400" s="38"/>
      <c r="H400" s="38"/>
      <c r="I400" s="189"/>
      <c r="J400" s="38"/>
      <c r="K400" s="38"/>
      <c r="L400" s="41"/>
      <c r="M400" s="190"/>
      <c r="N400" s="191"/>
      <c r="O400" s="66"/>
      <c r="P400" s="66"/>
      <c r="Q400" s="66"/>
      <c r="R400" s="66"/>
      <c r="S400" s="66"/>
      <c r="T400" s="67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T400" s="19" t="s">
        <v>139</v>
      </c>
      <c r="AU400" s="19" t="s">
        <v>78</v>
      </c>
    </row>
    <row r="401" spans="1:65" s="2" customFormat="1" ht="16.5" customHeight="1">
      <c r="A401" s="36"/>
      <c r="B401" s="37"/>
      <c r="C401" s="226" t="s">
        <v>653</v>
      </c>
      <c r="D401" s="226" t="s">
        <v>304</v>
      </c>
      <c r="E401" s="227" t="s">
        <v>853</v>
      </c>
      <c r="F401" s="228" t="s">
        <v>854</v>
      </c>
      <c r="G401" s="229" t="s">
        <v>135</v>
      </c>
      <c r="H401" s="230">
        <v>1</v>
      </c>
      <c r="I401" s="231"/>
      <c r="J401" s="230">
        <f>ROUND(I401*H401,2)</f>
        <v>0</v>
      </c>
      <c r="K401" s="228" t="s">
        <v>18</v>
      </c>
      <c r="L401" s="232"/>
      <c r="M401" s="233" t="s">
        <v>18</v>
      </c>
      <c r="N401" s="234" t="s">
        <v>39</v>
      </c>
      <c r="O401" s="66"/>
      <c r="P401" s="183">
        <f>O401*H401</f>
        <v>0</v>
      </c>
      <c r="Q401" s="183">
        <v>0</v>
      </c>
      <c r="R401" s="183">
        <f>Q401*H401</f>
        <v>0</v>
      </c>
      <c r="S401" s="183">
        <v>0</v>
      </c>
      <c r="T401" s="184">
        <f>S401*H401</f>
        <v>0</v>
      </c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R401" s="185" t="s">
        <v>361</v>
      </c>
      <c r="AT401" s="185" t="s">
        <v>304</v>
      </c>
      <c r="AU401" s="185" t="s">
        <v>78</v>
      </c>
      <c r="AY401" s="19" t="s">
        <v>129</v>
      </c>
      <c r="BE401" s="186">
        <f>IF(N401="základní",J401,0)</f>
        <v>0</v>
      </c>
      <c r="BF401" s="186">
        <f>IF(N401="snížená",J401,0)</f>
        <v>0</v>
      </c>
      <c r="BG401" s="186">
        <f>IF(N401="zákl. přenesená",J401,0)</f>
        <v>0</v>
      </c>
      <c r="BH401" s="186">
        <f>IF(N401="sníž. přenesená",J401,0)</f>
        <v>0</v>
      </c>
      <c r="BI401" s="186">
        <f>IF(N401="nulová",J401,0)</f>
        <v>0</v>
      </c>
      <c r="BJ401" s="19" t="s">
        <v>76</v>
      </c>
      <c r="BK401" s="186">
        <f>ROUND(I401*H401,2)</f>
        <v>0</v>
      </c>
      <c r="BL401" s="19" t="s">
        <v>253</v>
      </c>
      <c r="BM401" s="185" t="s">
        <v>1478</v>
      </c>
    </row>
    <row r="402" spans="1:65" s="2" customFormat="1" ht="10.199999999999999">
      <c r="A402" s="36"/>
      <c r="B402" s="37"/>
      <c r="C402" s="38"/>
      <c r="D402" s="187" t="s">
        <v>139</v>
      </c>
      <c r="E402" s="38"/>
      <c r="F402" s="188" t="s">
        <v>854</v>
      </c>
      <c r="G402" s="38"/>
      <c r="H402" s="38"/>
      <c r="I402" s="189"/>
      <c r="J402" s="38"/>
      <c r="K402" s="38"/>
      <c r="L402" s="41"/>
      <c r="M402" s="190"/>
      <c r="N402" s="191"/>
      <c r="O402" s="66"/>
      <c r="P402" s="66"/>
      <c r="Q402" s="66"/>
      <c r="R402" s="66"/>
      <c r="S402" s="66"/>
      <c r="T402" s="67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T402" s="19" t="s">
        <v>139</v>
      </c>
      <c r="AU402" s="19" t="s">
        <v>78</v>
      </c>
    </row>
    <row r="403" spans="1:65" s="2" customFormat="1" ht="16.5" customHeight="1">
      <c r="A403" s="36"/>
      <c r="B403" s="37"/>
      <c r="C403" s="226" t="s">
        <v>657</v>
      </c>
      <c r="D403" s="226" t="s">
        <v>304</v>
      </c>
      <c r="E403" s="227" t="s">
        <v>857</v>
      </c>
      <c r="F403" s="228" t="s">
        <v>858</v>
      </c>
      <c r="G403" s="229" t="s">
        <v>135</v>
      </c>
      <c r="H403" s="230">
        <v>2</v>
      </c>
      <c r="I403" s="231"/>
      <c r="J403" s="230">
        <f>ROUND(I403*H403,2)</f>
        <v>0</v>
      </c>
      <c r="K403" s="228" t="s">
        <v>18</v>
      </c>
      <c r="L403" s="232"/>
      <c r="M403" s="233" t="s">
        <v>18</v>
      </c>
      <c r="N403" s="234" t="s">
        <v>39</v>
      </c>
      <c r="O403" s="66"/>
      <c r="P403" s="183">
        <f>O403*H403</f>
        <v>0</v>
      </c>
      <c r="Q403" s="183">
        <v>0</v>
      </c>
      <c r="R403" s="183">
        <f>Q403*H403</f>
        <v>0</v>
      </c>
      <c r="S403" s="183">
        <v>0</v>
      </c>
      <c r="T403" s="184">
        <f>S403*H403</f>
        <v>0</v>
      </c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R403" s="185" t="s">
        <v>361</v>
      </c>
      <c r="AT403" s="185" t="s">
        <v>304</v>
      </c>
      <c r="AU403" s="185" t="s">
        <v>78</v>
      </c>
      <c r="AY403" s="19" t="s">
        <v>129</v>
      </c>
      <c r="BE403" s="186">
        <f>IF(N403="základní",J403,0)</f>
        <v>0</v>
      </c>
      <c r="BF403" s="186">
        <f>IF(N403="snížená",J403,0)</f>
        <v>0</v>
      </c>
      <c r="BG403" s="186">
        <f>IF(N403="zákl. přenesená",J403,0)</f>
        <v>0</v>
      </c>
      <c r="BH403" s="186">
        <f>IF(N403="sníž. přenesená",J403,0)</f>
        <v>0</v>
      </c>
      <c r="BI403" s="186">
        <f>IF(N403="nulová",J403,0)</f>
        <v>0</v>
      </c>
      <c r="BJ403" s="19" t="s">
        <v>76</v>
      </c>
      <c r="BK403" s="186">
        <f>ROUND(I403*H403,2)</f>
        <v>0</v>
      </c>
      <c r="BL403" s="19" t="s">
        <v>253</v>
      </c>
      <c r="BM403" s="185" t="s">
        <v>1479</v>
      </c>
    </row>
    <row r="404" spans="1:65" s="2" customFormat="1" ht="10.199999999999999">
      <c r="A404" s="36"/>
      <c r="B404" s="37"/>
      <c r="C404" s="38"/>
      <c r="D404" s="187" t="s">
        <v>139</v>
      </c>
      <c r="E404" s="38"/>
      <c r="F404" s="188" t="s">
        <v>858</v>
      </c>
      <c r="G404" s="38"/>
      <c r="H404" s="38"/>
      <c r="I404" s="189"/>
      <c r="J404" s="38"/>
      <c r="K404" s="38"/>
      <c r="L404" s="41"/>
      <c r="M404" s="190"/>
      <c r="N404" s="191"/>
      <c r="O404" s="66"/>
      <c r="P404" s="66"/>
      <c r="Q404" s="66"/>
      <c r="R404" s="66"/>
      <c r="S404" s="66"/>
      <c r="T404" s="67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T404" s="19" t="s">
        <v>139</v>
      </c>
      <c r="AU404" s="19" t="s">
        <v>78</v>
      </c>
    </row>
    <row r="405" spans="1:65" s="2" customFormat="1" ht="16.5" customHeight="1">
      <c r="A405" s="36"/>
      <c r="B405" s="37"/>
      <c r="C405" s="226" t="s">
        <v>661</v>
      </c>
      <c r="D405" s="226" t="s">
        <v>304</v>
      </c>
      <c r="E405" s="227" t="s">
        <v>1480</v>
      </c>
      <c r="F405" s="228" t="s">
        <v>862</v>
      </c>
      <c r="G405" s="229" t="s">
        <v>135</v>
      </c>
      <c r="H405" s="230">
        <v>1</v>
      </c>
      <c r="I405" s="231"/>
      <c r="J405" s="230">
        <f>ROUND(I405*H405,2)</f>
        <v>0</v>
      </c>
      <c r="K405" s="228" t="s">
        <v>18</v>
      </c>
      <c r="L405" s="232"/>
      <c r="M405" s="233" t="s">
        <v>18</v>
      </c>
      <c r="N405" s="234" t="s">
        <v>39</v>
      </c>
      <c r="O405" s="66"/>
      <c r="P405" s="183">
        <f>O405*H405</f>
        <v>0</v>
      </c>
      <c r="Q405" s="183">
        <v>0</v>
      </c>
      <c r="R405" s="183">
        <f>Q405*H405</f>
        <v>0</v>
      </c>
      <c r="S405" s="183">
        <v>0</v>
      </c>
      <c r="T405" s="184">
        <f>S405*H405</f>
        <v>0</v>
      </c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R405" s="185" t="s">
        <v>361</v>
      </c>
      <c r="AT405" s="185" t="s">
        <v>304</v>
      </c>
      <c r="AU405" s="185" t="s">
        <v>78</v>
      </c>
      <c r="AY405" s="19" t="s">
        <v>129</v>
      </c>
      <c r="BE405" s="186">
        <f>IF(N405="základní",J405,0)</f>
        <v>0</v>
      </c>
      <c r="BF405" s="186">
        <f>IF(N405="snížená",J405,0)</f>
        <v>0</v>
      </c>
      <c r="BG405" s="186">
        <f>IF(N405="zákl. přenesená",J405,0)</f>
        <v>0</v>
      </c>
      <c r="BH405" s="186">
        <f>IF(N405="sníž. přenesená",J405,0)</f>
        <v>0</v>
      </c>
      <c r="BI405" s="186">
        <f>IF(N405="nulová",J405,0)</f>
        <v>0</v>
      </c>
      <c r="BJ405" s="19" t="s">
        <v>76</v>
      </c>
      <c r="BK405" s="186">
        <f>ROUND(I405*H405,2)</f>
        <v>0</v>
      </c>
      <c r="BL405" s="19" t="s">
        <v>253</v>
      </c>
      <c r="BM405" s="185" t="s">
        <v>1481</v>
      </c>
    </row>
    <row r="406" spans="1:65" s="2" customFormat="1" ht="10.199999999999999">
      <c r="A406" s="36"/>
      <c r="B406" s="37"/>
      <c r="C406" s="38"/>
      <c r="D406" s="187" t="s">
        <v>139</v>
      </c>
      <c r="E406" s="38"/>
      <c r="F406" s="188" t="s">
        <v>862</v>
      </c>
      <c r="G406" s="38"/>
      <c r="H406" s="38"/>
      <c r="I406" s="189"/>
      <c r="J406" s="38"/>
      <c r="K406" s="38"/>
      <c r="L406" s="41"/>
      <c r="M406" s="190"/>
      <c r="N406" s="191"/>
      <c r="O406" s="66"/>
      <c r="P406" s="66"/>
      <c r="Q406" s="66"/>
      <c r="R406" s="66"/>
      <c r="S406" s="66"/>
      <c r="T406" s="67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T406" s="19" t="s">
        <v>139</v>
      </c>
      <c r="AU406" s="19" t="s">
        <v>78</v>
      </c>
    </row>
    <row r="407" spans="1:65" s="2" customFormat="1" ht="37.799999999999997" customHeight="1">
      <c r="A407" s="36"/>
      <c r="B407" s="37"/>
      <c r="C407" s="226" t="s">
        <v>665</v>
      </c>
      <c r="D407" s="226" t="s">
        <v>304</v>
      </c>
      <c r="E407" s="227" t="s">
        <v>1482</v>
      </c>
      <c r="F407" s="228" t="s">
        <v>866</v>
      </c>
      <c r="G407" s="229" t="s">
        <v>135</v>
      </c>
      <c r="H407" s="230">
        <v>1</v>
      </c>
      <c r="I407" s="231"/>
      <c r="J407" s="230">
        <f>ROUND(I407*H407,2)</f>
        <v>0</v>
      </c>
      <c r="K407" s="228" t="s">
        <v>18</v>
      </c>
      <c r="L407" s="232"/>
      <c r="M407" s="233" t="s">
        <v>18</v>
      </c>
      <c r="N407" s="234" t="s">
        <v>39</v>
      </c>
      <c r="O407" s="66"/>
      <c r="P407" s="183">
        <f>O407*H407</f>
        <v>0</v>
      </c>
      <c r="Q407" s="183">
        <v>0</v>
      </c>
      <c r="R407" s="183">
        <f>Q407*H407</f>
        <v>0</v>
      </c>
      <c r="S407" s="183">
        <v>0</v>
      </c>
      <c r="T407" s="184">
        <f>S407*H407</f>
        <v>0</v>
      </c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R407" s="185" t="s">
        <v>361</v>
      </c>
      <c r="AT407" s="185" t="s">
        <v>304</v>
      </c>
      <c r="AU407" s="185" t="s">
        <v>78</v>
      </c>
      <c r="AY407" s="19" t="s">
        <v>129</v>
      </c>
      <c r="BE407" s="186">
        <f>IF(N407="základní",J407,0)</f>
        <v>0</v>
      </c>
      <c r="BF407" s="186">
        <f>IF(N407="snížená",J407,0)</f>
        <v>0</v>
      </c>
      <c r="BG407" s="186">
        <f>IF(N407="zákl. přenesená",J407,0)</f>
        <v>0</v>
      </c>
      <c r="BH407" s="186">
        <f>IF(N407="sníž. přenesená",J407,0)</f>
        <v>0</v>
      </c>
      <c r="BI407" s="186">
        <f>IF(N407="nulová",J407,0)</f>
        <v>0</v>
      </c>
      <c r="BJ407" s="19" t="s">
        <v>76</v>
      </c>
      <c r="BK407" s="186">
        <f>ROUND(I407*H407,2)</f>
        <v>0</v>
      </c>
      <c r="BL407" s="19" t="s">
        <v>253</v>
      </c>
      <c r="BM407" s="185" t="s">
        <v>1483</v>
      </c>
    </row>
    <row r="408" spans="1:65" s="2" customFormat="1" ht="28.8">
      <c r="A408" s="36"/>
      <c r="B408" s="37"/>
      <c r="C408" s="38"/>
      <c r="D408" s="187" t="s">
        <v>139</v>
      </c>
      <c r="E408" s="38"/>
      <c r="F408" s="188" t="s">
        <v>868</v>
      </c>
      <c r="G408" s="38"/>
      <c r="H408" s="38"/>
      <c r="I408" s="189"/>
      <c r="J408" s="38"/>
      <c r="K408" s="38"/>
      <c r="L408" s="41"/>
      <c r="M408" s="190"/>
      <c r="N408" s="191"/>
      <c r="O408" s="66"/>
      <c r="P408" s="66"/>
      <c r="Q408" s="66"/>
      <c r="R408" s="66"/>
      <c r="S408" s="66"/>
      <c r="T408" s="67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T408" s="19" t="s">
        <v>139</v>
      </c>
      <c r="AU408" s="19" t="s">
        <v>78</v>
      </c>
    </row>
    <row r="409" spans="1:65" s="12" customFormat="1" ht="22.8" customHeight="1">
      <c r="B409" s="159"/>
      <c r="C409" s="160"/>
      <c r="D409" s="161" t="s">
        <v>67</v>
      </c>
      <c r="E409" s="173" t="s">
        <v>869</v>
      </c>
      <c r="F409" s="173" t="s">
        <v>870</v>
      </c>
      <c r="G409" s="160"/>
      <c r="H409" s="160"/>
      <c r="I409" s="163"/>
      <c r="J409" s="174">
        <f>BK409</f>
        <v>0</v>
      </c>
      <c r="K409" s="160"/>
      <c r="L409" s="165"/>
      <c r="M409" s="166"/>
      <c r="N409" s="167"/>
      <c r="O409" s="167"/>
      <c r="P409" s="168">
        <f>SUM(P410:P455)</f>
        <v>0</v>
      </c>
      <c r="Q409" s="167"/>
      <c r="R409" s="168">
        <f>SUM(R410:R455)</f>
        <v>0</v>
      </c>
      <c r="S409" s="167"/>
      <c r="T409" s="169">
        <f>SUM(T410:T455)</f>
        <v>0</v>
      </c>
      <c r="AR409" s="170" t="s">
        <v>78</v>
      </c>
      <c r="AT409" s="171" t="s">
        <v>67</v>
      </c>
      <c r="AU409" s="171" t="s">
        <v>76</v>
      </c>
      <c r="AY409" s="170" t="s">
        <v>129</v>
      </c>
      <c r="BK409" s="172">
        <f>SUM(BK410:BK455)</f>
        <v>0</v>
      </c>
    </row>
    <row r="410" spans="1:65" s="2" customFormat="1" ht="24.15" customHeight="1">
      <c r="A410" s="36"/>
      <c r="B410" s="37"/>
      <c r="C410" s="175" t="s">
        <v>669</v>
      </c>
      <c r="D410" s="175" t="s">
        <v>132</v>
      </c>
      <c r="E410" s="176" t="s">
        <v>872</v>
      </c>
      <c r="F410" s="177" t="s">
        <v>873</v>
      </c>
      <c r="G410" s="178" t="s">
        <v>182</v>
      </c>
      <c r="H410" s="179">
        <v>100</v>
      </c>
      <c r="I410" s="180"/>
      <c r="J410" s="179">
        <f>ROUND(I410*H410,2)</f>
        <v>0</v>
      </c>
      <c r="K410" s="177" t="s">
        <v>18</v>
      </c>
      <c r="L410" s="41"/>
      <c r="M410" s="181" t="s">
        <v>18</v>
      </c>
      <c r="N410" s="182" t="s">
        <v>39</v>
      </c>
      <c r="O410" s="66"/>
      <c r="P410" s="183">
        <f>O410*H410</f>
        <v>0</v>
      </c>
      <c r="Q410" s="183">
        <v>0</v>
      </c>
      <c r="R410" s="183">
        <f>Q410*H410</f>
        <v>0</v>
      </c>
      <c r="S410" s="183">
        <v>0</v>
      </c>
      <c r="T410" s="184">
        <f>S410*H410</f>
        <v>0</v>
      </c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R410" s="185" t="s">
        <v>253</v>
      </c>
      <c r="AT410" s="185" t="s">
        <v>132</v>
      </c>
      <c r="AU410" s="185" t="s">
        <v>78</v>
      </c>
      <c r="AY410" s="19" t="s">
        <v>129</v>
      </c>
      <c r="BE410" s="186">
        <f>IF(N410="základní",J410,0)</f>
        <v>0</v>
      </c>
      <c r="BF410" s="186">
        <f>IF(N410="snížená",J410,0)</f>
        <v>0</v>
      </c>
      <c r="BG410" s="186">
        <f>IF(N410="zákl. přenesená",J410,0)</f>
        <v>0</v>
      </c>
      <c r="BH410" s="186">
        <f>IF(N410="sníž. přenesená",J410,0)</f>
        <v>0</v>
      </c>
      <c r="BI410" s="186">
        <f>IF(N410="nulová",J410,0)</f>
        <v>0</v>
      </c>
      <c r="BJ410" s="19" t="s">
        <v>76</v>
      </c>
      <c r="BK410" s="186">
        <f>ROUND(I410*H410,2)</f>
        <v>0</v>
      </c>
      <c r="BL410" s="19" t="s">
        <v>253</v>
      </c>
      <c r="BM410" s="185" t="s">
        <v>1484</v>
      </c>
    </row>
    <row r="411" spans="1:65" s="2" customFormat="1" ht="19.2">
      <c r="A411" s="36"/>
      <c r="B411" s="37"/>
      <c r="C411" s="38"/>
      <c r="D411" s="187" t="s">
        <v>139</v>
      </c>
      <c r="E411" s="38"/>
      <c r="F411" s="188" t="s">
        <v>873</v>
      </c>
      <c r="G411" s="38"/>
      <c r="H411" s="38"/>
      <c r="I411" s="189"/>
      <c r="J411" s="38"/>
      <c r="K411" s="38"/>
      <c r="L411" s="41"/>
      <c r="M411" s="190"/>
      <c r="N411" s="191"/>
      <c r="O411" s="66"/>
      <c r="P411" s="66"/>
      <c r="Q411" s="66"/>
      <c r="R411" s="66"/>
      <c r="S411" s="66"/>
      <c r="T411" s="67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T411" s="19" t="s">
        <v>139</v>
      </c>
      <c r="AU411" s="19" t="s">
        <v>78</v>
      </c>
    </row>
    <row r="412" spans="1:65" s="2" customFormat="1" ht="24.15" customHeight="1">
      <c r="A412" s="36"/>
      <c r="B412" s="37"/>
      <c r="C412" s="175" t="s">
        <v>674</v>
      </c>
      <c r="D412" s="175" t="s">
        <v>132</v>
      </c>
      <c r="E412" s="176" t="s">
        <v>876</v>
      </c>
      <c r="F412" s="177" t="s">
        <v>877</v>
      </c>
      <c r="G412" s="178" t="s">
        <v>182</v>
      </c>
      <c r="H412" s="179">
        <v>25</v>
      </c>
      <c r="I412" s="180"/>
      <c r="J412" s="179">
        <f>ROUND(I412*H412,2)</f>
        <v>0</v>
      </c>
      <c r="K412" s="177" t="s">
        <v>18</v>
      </c>
      <c r="L412" s="41"/>
      <c r="M412" s="181" t="s">
        <v>18</v>
      </c>
      <c r="N412" s="182" t="s">
        <v>39</v>
      </c>
      <c r="O412" s="66"/>
      <c r="P412" s="183">
        <f>O412*H412</f>
        <v>0</v>
      </c>
      <c r="Q412" s="183">
        <v>0</v>
      </c>
      <c r="R412" s="183">
        <f>Q412*H412</f>
        <v>0</v>
      </c>
      <c r="S412" s="183">
        <v>0</v>
      </c>
      <c r="T412" s="184">
        <f>S412*H412</f>
        <v>0</v>
      </c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R412" s="185" t="s">
        <v>253</v>
      </c>
      <c r="AT412" s="185" t="s">
        <v>132</v>
      </c>
      <c r="AU412" s="185" t="s">
        <v>78</v>
      </c>
      <c r="AY412" s="19" t="s">
        <v>129</v>
      </c>
      <c r="BE412" s="186">
        <f>IF(N412="základní",J412,0)</f>
        <v>0</v>
      </c>
      <c r="BF412" s="186">
        <f>IF(N412="snížená",J412,0)</f>
        <v>0</v>
      </c>
      <c r="BG412" s="186">
        <f>IF(N412="zákl. přenesená",J412,0)</f>
        <v>0</v>
      </c>
      <c r="BH412" s="186">
        <f>IF(N412="sníž. přenesená",J412,0)</f>
        <v>0</v>
      </c>
      <c r="BI412" s="186">
        <f>IF(N412="nulová",J412,0)</f>
        <v>0</v>
      </c>
      <c r="BJ412" s="19" t="s">
        <v>76</v>
      </c>
      <c r="BK412" s="186">
        <f>ROUND(I412*H412,2)</f>
        <v>0</v>
      </c>
      <c r="BL412" s="19" t="s">
        <v>253</v>
      </c>
      <c r="BM412" s="185" t="s">
        <v>1485</v>
      </c>
    </row>
    <row r="413" spans="1:65" s="2" customFormat="1" ht="19.2">
      <c r="A413" s="36"/>
      <c r="B413" s="37"/>
      <c r="C413" s="38"/>
      <c r="D413" s="187" t="s">
        <v>139</v>
      </c>
      <c r="E413" s="38"/>
      <c r="F413" s="188" t="s">
        <v>877</v>
      </c>
      <c r="G413" s="38"/>
      <c r="H413" s="38"/>
      <c r="I413" s="189"/>
      <c r="J413" s="38"/>
      <c r="K413" s="38"/>
      <c r="L413" s="41"/>
      <c r="M413" s="190"/>
      <c r="N413" s="191"/>
      <c r="O413" s="66"/>
      <c r="P413" s="66"/>
      <c r="Q413" s="66"/>
      <c r="R413" s="66"/>
      <c r="S413" s="66"/>
      <c r="T413" s="67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T413" s="19" t="s">
        <v>139</v>
      </c>
      <c r="AU413" s="19" t="s">
        <v>78</v>
      </c>
    </row>
    <row r="414" spans="1:65" s="2" customFormat="1" ht="24.15" customHeight="1">
      <c r="A414" s="36"/>
      <c r="B414" s="37"/>
      <c r="C414" s="175" t="s">
        <v>681</v>
      </c>
      <c r="D414" s="175" t="s">
        <v>132</v>
      </c>
      <c r="E414" s="176" t="s">
        <v>880</v>
      </c>
      <c r="F414" s="177" t="s">
        <v>881</v>
      </c>
      <c r="G414" s="178" t="s">
        <v>182</v>
      </c>
      <c r="H414" s="179">
        <v>60</v>
      </c>
      <c r="I414" s="180"/>
      <c r="J414" s="179">
        <f>ROUND(I414*H414,2)</f>
        <v>0</v>
      </c>
      <c r="K414" s="177" t="s">
        <v>18</v>
      </c>
      <c r="L414" s="41"/>
      <c r="M414" s="181" t="s">
        <v>18</v>
      </c>
      <c r="N414" s="182" t="s">
        <v>39</v>
      </c>
      <c r="O414" s="66"/>
      <c r="P414" s="183">
        <f>O414*H414</f>
        <v>0</v>
      </c>
      <c r="Q414" s="183">
        <v>0</v>
      </c>
      <c r="R414" s="183">
        <f>Q414*H414</f>
        <v>0</v>
      </c>
      <c r="S414" s="183">
        <v>0</v>
      </c>
      <c r="T414" s="184">
        <f>S414*H414</f>
        <v>0</v>
      </c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R414" s="185" t="s">
        <v>253</v>
      </c>
      <c r="AT414" s="185" t="s">
        <v>132</v>
      </c>
      <c r="AU414" s="185" t="s">
        <v>78</v>
      </c>
      <c r="AY414" s="19" t="s">
        <v>129</v>
      </c>
      <c r="BE414" s="186">
        <f>IF(N414="základní",J414,0)</f>
        <v>0</v>
      </c>
      <c r="BF414" s="186">
        <f>IF(N414="snížená",J414,0)</f>
        <v>0</v>
      </c>
      <c r="BG414" s="186">
        <f>IF(N414="zákl. přenesená",J414,0)</f>
        <v>0</v>
      </c>
      <c r="BH414" s="186">
        <f>IF(N414="sníž. přenesená",J414,0)</f>
        <v>0</v>
      </c>
      <c r="BI414" s="186">
        <f>IF(N414="nulová",J414,0)</f>
        <v>0</v>
      </c>
      <c r="BJ414" s="19" t="s">
        <v>76</v>
      </c>
      <c r="BK414" s="186">
        <f>ROUND(I414*H414,2)</f>
        <v>0</v>
      </c>
      <c r="BL414" s="19" t="s">
        <v>253</v>
      </c>
      <c r="BM414" s="185" t="s">
        <v>1486</v>
      </c>
    </row>
    <row r="415" spans="1:65" s="2" customFormat="1" ht="19.2">
      <c r="A415" s="36"/>
      <c r="B415" s="37"/>
      <c r="C415" s="38"/>
      <c r="D415" s="187" t="s">
        <v>139</v>
      </c>
      <c r="E415" s="38"/>
      <c r="F415" s="188" t="s">
        <v>881</v>
      </c>
      <c r="G415" s="38"/>
      <c r="H415" s="38"/>
      <c r="I415" s="189"/>
      <c r="J415" s="38"/>
      <c r="K415" s="38"/>
      <c r="L415" s="41"/>
      <c r="M415" s="190"/>
      <c r="N415" s="191"/>
      <c r="O415" s="66"/>
      <c r="P415" s="66"/>
      <c r="Q415" s="66"/>
      <c r="R415" s="66"/>
      <c r="S415" s="66"/>
      <c r="T415" s="67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T415" s="19" t="s">
        <v>139</v>
      </c>
      <c r="AU415" s="19" t="s">
        <v>78</v>
      </c>
    </row>
    <row r="416" spans="1:65" s="2" customFormat="1" ht="16.5" customHeight="1">
      <c r="A416" s="36"/>
      <c r="B416" s="37"/>
      <c r="C416" s="175" t="s">
        <v>685</v>
      </c>
      <c r="D416" s="175" t="s">
        <v>132</v>
      </c>
      <c r="E416" s="176" t="s">
        <v>884</v>
      </c>
      <c r="F416" s="177" t="s">
        <v>885</v>
      </c>
      <c r="G416" s="178" t="s">
        <v>135</v>
      </c>
      <c r="H416" s="179">
        <v>10</v>
      </c>
      <c r="I416" s="180"/>
      <c r="J416" s="179">
        <f>ROUND(I416*H416,2)</f>
        <v>0</v>
      </c>
      <c r="K416" s="177" t="s">
        <v>18</v>
      </c>
      <c r="L416" s="41"/>
      <c r="M416" s="181" t="s">
        <v>18</v>
      </c>
      <c r="N416" s="182" t="s">
        <v>39</v>
      </c>
      <c r="O416" s="66"/>
      <c r="P416" s="183">
        <f>O416*H416</f>
        <v>0</v>
      </c>
      <c r="Q416" s="183">
        <v>0</v>
      </c>
      <c r="R416" s="183">
        <f>Q416*H416</f>
        <v>0</v>
      </c>
      <c r="S416" s="183">
        <v>0</v>
      </c>
      <c r="T416" s="184">
        <f>S416*H416</f>
        <v>0</v>
      </c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R416" s="185" t="s">
        <v>253</v>
      </c>
      <c r="AT416" s="185" t="s">
        <v>132</v>
      </c>
      <c r="AU416" s="185" t="s">
        <v>78</v>
      </c>
      <c r="AY416" s="19" t="s">
        <v>129</v>
      </c>
      <c r="BE416" s="186">
        <f>IF(N416="základní",J416,0)</f>
        <v>0</v>
      </c>
      <c r="BF416" s="186">
        <f>IF(N416="snížená",J416,0)</f>
        <v>0</v>
      </c>
      <c r="BG416" s="186">
        <f>IF(N416="zákl. přenesená",J416,0)</f>
        <v>0</v>
      </c>
      <c r="BH416" s="186">
        <f>IF(N416="sníž. přenesená",J416,0)</f>
        <v>0</v>
      </c>
      <c r="BI416" s="186">
        <f>IF(N416="nulová",J416,0)</f>
        <v>0</v>
      </c>
      <c r="BJ416" s="19" t="s">
        <v>76</v>
      </c>
      <c r="BK416" s="186">
        <f>ROUND(I416*H416,2)</f>
        <v>0</v>
      </c>
      <c r="BL416" s="19" t="s">
        <v>253</v>
      </c>
      <c r="BM416" s="185" t="s">
        <v>1487</v>
      </c>
    </row>
    <row r="417" spans="1:65" s="2" customFormat="1" ht="10.199999999999999">
      <c r="A417" s="36"/>
      <c r="B417" s="37"/>
      <c r="C417" s="38"/>
      <c r="D417" s="187" t="s">
        <v>139</v>
      </c>
      <c r="E417" s="38"/>
      <c r="F417" s="188" t="s">
        <v>887</v>
      </c>
      <c r="G417" s="38"/>
      <c r="H417" s="38"/>
      <c r="I417" s="189"/>
      <c r="J417" s="38"/>
      <c r="K417" s="38"/>
      <c r="L417" s="41"/>
      <c r="M417" s="190"/>
      <c r="N417" s="191"/>
      <c r="O417" s="66"/>
      <c r="P417" s="66"/>
      <c r="Q417" s="66"/>
      <c r="R417" s="66"/>
      <c r="S417" s="66"/>
      <c r="T417" s="67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T417" s="19" t="s">
        <v>139</v>
      </c>
      <c r="AU417" s="19" t="s">
        <v>78</v>
      </c>
    </row>
    <row r="418" spans="1:65" s="2" customFormat="1" ht="24.15" customHeight="1">
      <c r="A418" s="36"/>
      <c r="B418" s="37"/>
      <c r="C418" s="175" t="s">
        <v>690</v>
      </c>
      <c r="D418" s="175" t="s">
        <v>132</v>
      </c>
      <c r="E418" s="176" t="s">
        <v>889</v>
      </c>
      <c r="F418" s="177" t="s">
        <v>890</v>
      </c>
      <c r="G418" s="178" t="s">
        <v>182</v>
      </c>
      <c r="H418" s="179">
        <v>20</v>
      </c>
      <c r="I418" s="180"/>
      <c r="J418" s="179">
        <f>ROUND(I418*H418,2)</f>
        <v>0</v>
      </c>
      <c r="K418" s="177" t="s">
        <v>18</v>
      </c>
      <c r="L418" s="41"/>
      <c r="M418" s="181" t="s">
        <v>18</v>
      </c>
      <c r="N418" s="182" t="s">
        <v>39</v>
      </c>
      <c r="O418" s="66"/>
      <c r="P418" s="183">
        <f>O418*H418</f>
        <v>0</v>
      </c>
      <c r="Q418" s="183">
        <v>0</v>
      </c>
      <c r="R418" s="183">
        <f>Q418*H418</f>
        <v>0</v>
      </c>
      <c r="S418" s="183">
        <v>0</v>
      </c>
      <c r="T418" s="184">
        <f>S418*H418</f>
        <v>0</v>
      </c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R418" s="185" t="s">
        <v>253</v>
      </c>
      <c r="AT418" s="185" t="s">
        <v>132</v>
      </c>
      <c r="AU418" s="185" t="s">
        <v>78</v>
      </c>
      <c r="AY418" s="19" t="s">
        <v>129</v>
      </c>
      <c r="BE418" s="186">
        <f>IF(N418="základní",J418,0)</f>
        <v>0</v>
      </c>
      <c r="BF418" s="186">
        <f>IF(N418="snížená",J418,0)</f>
        <v>0</v>
      </c>
      <c r="BG418" s="186">
        <f>IF(N418="zákl. přenesená",J418,0)</f>
        <v>0</v>
      </c>
      <c r="BH418" s="186">
        <f>IF(N418="sníž. přenesená",J418,0)</f>
        <v>0</v>
      </c>
      <c r="BI418" s="186">
        <f>IF(N418="nulová",J418,0)</f>
        <v>0</v>
      </c>
      <c r="BJ418" s="19" t="s">
        <v>76</v>
      </c>
      <c r="BK418" s="186">
        <f>ROUND(I418*H418,2)</f>
        <v>0</v>
      </c>
      <c r="BL418" s="19" t="s">
        <v>253</v>
      </c>
      <c r="BM418" s="185" t="s">
        <v>1488</v>
      </c>
    </row>
    <row r="419" spans="1:65" s="2" customFormat="1" ht="19.2">
      <c r="A419" s="36"/>
      <c r="B419" s="37"/>
      <c r="C419" s="38"/>
      <c r="D419" s="187" t="s">
        <v>139</v>
      </c>
      <c r="E419" s="38"/>
      <c r="F419" s="188" t="s">
        <v>890</v>
      </c>
      <c r="G419" s="38"/>
      <c r="H419" s="38"/>
      <c r="I419" s="189"/>
      <c r="J419" s="38"/>
      <c r="K419" s="38"/>
      <c r="L419" s="41"/>
      <c r="M419" s="190"/>
      <c r="N419" s="191"/>
      <c r="O419" s="66"/>
      <c r="P419" s="66"/>
      <c r="Q419" s="66"/>
      <c r="R419" s="66"/>
      <c r="S419" s="66"/>
      <c r="T419" s="67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T419" s="19" t="s">
        <v>139</v>
      </c>
      <c r="AU419" s="19" t="s">
        <v>78</v>
      </c>
    </row>
    <row r="420" spans="1:65" s="2" customFormat="1" ht="24.15" customHeight="1">
      <c r="A420" s="36"/>
      <c r="B420" s="37"/>
      <c r="C420" s="175" t="s">
        <v>696</v>
      </c>
      <c r="D420" s="175" t="s">
        <v>132</v>
      </c>
      <c r="E420" s="176" t="s">
        <v>893</v>
      </c>
      <c r="F420" s="177" t="s">
        <v>894</v>
      </c>
      <c r="G420" s="178" t="s">
        <v>135</v>
      </c>
      <c r="H420" s="179">
        <v>40</v>
      </c>
      <c r="I420" s="180"/>
      <c r="J420" s="179">
        <f>ROUND(I420*H420,2)</f>
        <v>0</v>
      </c>
      <c r="K420" s="177" t="s">
        <v>18</v>
      </c>
      <c r="L420" s="41"/>
      <c r="M420" s="181" t="s">
        <v>18</v>
      </c>
      <c r="N420" s="182" t="s">
        <v>39</v>
      </c>
      <c r="O420" s="66"/>
      <c r="P420" s="183">
        <f>O420*H420</f>
        <v>0</v>
      </c>
      <c r="Q420" s="183">
        <v>0</v>
      </c>
      <c r="R420" s="183">
        <f>Q420*H420</f>
        <v>0</v>
      </c>
      <c r="S420" s="183">
        <v>0</v>
      </c>
      <c r="T420" s="184">
        <f>S420*H420</f>
        <v>0</v>
      </c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R420" s="185" t="s">
        <v>253</v>
      </c>
      <c r="AT420" s="185" t="s">
        <v>132</v>
      </c>
      <c r="AU420" s="185" t="s">
        <v>78</v>
      </c>
      <c r="AY420" s="19" t="s">
        <v>129</v>
      </c>
      <c r="BE420" s="186">
        <f>IF(N420="základní",J420,0)</f>
        <v>0</v>
      </c>
      <c r="BF420" s="186">
        <f>IF(N420="snížená",J420,0)</f>
        <v>0</v>
      </c>
      <c r="BG420" s="186">
        <f>IF(N420="zákl. přenesená",J420,0)</f>
        <v>0</v>
      </c>
      <c r="BH420" s="186">
        <f>IF(N420="sníž. přenesená",J420,0)</f>
        <v>0</v>
      </c>
      <c r="BI420" s="186">
        <f>IF(N420="nulová",J420,0)</f>
        <v>0</v>
      </c>
      <c r="BJ420" s="19" t="s">
        <v>76</v>
      </c>
      <c r="BK420" s="186">
        <f>ROUND(I420*H420,2)</f>
        <v>0</v>
      </c>
      <c r="BL420" s="19" t="s">
        <v>253</v>
      </c>
      <c r="BM420" s="185" t="s">
        <v>1489</v>
      </c>
    </row>
    <row r="421" spans="1:65" s="2" customFormat="1" ht="19.2">
      <c r="A421" s="36"/>
      <c r="B421" s="37"/>
      <c r="C421" s="38"/>
      <c r="D421" s="187" t="s">
        <v>139</v>
      </c>
      <c r="E421" s="38"/>
      <c r="F421" s="188" t="s">
        <v>896</v>
      </c>
      <c r="G421" s="38"/>
      <c r="H421" s="38"/>
      <c r="I421" s="189"/>
      <c r="J421" s="38"/>
      <c r="K421" s="38"/>
      <c r="L421" s="41"/>
      <c r="M421" s="190"/>
      <c r="N421" s="191"/>
      <c r="O421" s="66"/>
      <c r="P421" s="66"/>
      <c r="Q421" s="66"/>
      <c r="R421" s="66"/>
      <c r="S421" s="66"/>
      <c r="T421" s="67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T421" s="19" t="s">
        <v>139</v>
      </c>
      <c r="AU421" s="19" t="s">
        <v>78</v>
      </c>
    </row>
    <row r="422" spans="1:65" s="2" customFormat="1" ht="24.15" customHeight="1">
      <c r="A422" s="36"/>
      <c r="B422" s="37"/>
      <c r="C422" s="175" t="s">
        <v>702</v>
      </c>
      <c r="D422" s="175" t="s">
        <v>132</v>
      </c>
      <c r="E422" s="176" t="s">
        <v>898</v>
      </c>
      <c r="F422" s="177" t="s">
        <v>899</v>
      </c>
      <c r="G422" s="178" t="s">
        <v>135</v>
      </c>
      <c r="H422" s="179">
        <v>3</v>
      </c>
      <c r="I422" s="180"/>
      <c r="J422" s="179">
        <f>ROUND(I422*H422,2)</f>
        <v>0</v>
      </c>
      <c r="K422" s="177" t="s">
        <v>18</v>
      </c>
      <c r="L422" s="41"/>
      <c r="M422" s="181" t="s">
        <v>18</v>
      </c>
      <c r="N422" s="182" t="s">
        <v>39</v>
      </c>
      <c r="O422" s="66"/>
      <c r="P422" s="183">
        <f>O422*H422</f>
        <v>0</v>
      </c>
      <c r="Q422" s="183">
        <v>0</v>
      </c>
      <c r="R422" s="183">
        <f>Q422*H422</f>
        <v>0</v>
      </c>
      <c r="S422" s="183">
        <v>0</v>
      </c>
      <c r="T422" s="184">
        <f>S422*H422</f>
        <v>0</v>
      </c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R422" s="185" t="s">
        <v>253</v>
      </c>
      <c r="AT422" s="185" t="s">
        <v>132</v>
      </c>
      <c r="AU422" s="185" t="s">
        <v>78</v>
      </c>
      <c r="AY422" s="19" t="s">
        <v>129</v>
      </c>
      <c r="BE422" s="186">
        <f>IF(N422="základní",J422,0)</f>
        <v>0</v>
      </c>
      <c r="BF422" s="186">
        <f>IF(N422="snížená",J422,0)</f>
        <v>0</v>
      </c>
      <c r="BG422" s="186">
        <f>IF(N422="zákl. přenesená",J422,0)</f>
        <v>0</v>
      </c>
      <c r="BH422" s="186">
        <f>IF(N422="sníž. přenesená",J422,0)</f>
        <v>0</v>
      </c>
      <c r="BI422" s="186">
        <f>IF(N422="nulová",J422,0)</f>
        <v>0</v>
      </c>
      <c r="BJ422" s="19" t="s">
        <v>76</v>
      </c>
      <c r="BK422" s="186">
        <f>ROUND(I422*H422,2)</f>
        <v>0</v>
      </c>
      <c r="BL422" s="19" t="s">
        <v>253</v>
      </c>
      <c r="BM422" s="185" t="s">
        <v>1490</v>
      </c>
    </row>
    <row r="423" spans="1:65" s="2" customFormat="1" ht="10.199999999999999">
      <c r="A423" s="36"/>
      <c r="B423" s="37"/>
      <c r="C423" s="38"/>
      <c r="D423" s="187" t="s">
        <v>139</v>
      </c>
      <c r="E423" s="38"/>
      <c r="F423" s="188" t="s">
        <v>899</v>
      </c>
      <c r="G423" s="38"/>
      <c r="H423" s="38"/>
      <c r="I423" s="189"/>
      <c r="J423" s="38"/>
      <c r="K423" s="38"/>
      <c r="L423" s="41"/>
      <c r="M423" s="190"/>
      <c r="N423" s="191"/>
      <c r="O423" s="66"/>
      <c r="P423" s="66"/>
      <c r="Q423" s="66"/>
      <c r="R423" s="66"/>
      <c r="S423" s="66"/>
      <c r="T423" s="67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T423" s="19" t="s">
        <v>139</v>
      </c>
      <c r="AU423" s="19" t="s">
        <v>78</v>
      </c>
    </row>
    <row r="424" spans="1:65" s="2" customFormat="1" ht="24.15" customHeight="1">
      <c r="A424" s="36"/>
      <c r="B424" s="37"/>
      <c r="C424" s="175" t="s">
        <v>707</v>
      </c>
      <c r="D424" s="175" t="s">
        <v>132</v>
      </c>
      <c r="E424" s="176" t="s">
        <v>902</v>
      </c>
      <c r="F424" s="177" t="s">
        <v>903</v>
      </c>
      <c r="G424" s="178" t="s">
        <v>135</v>
      </c>
      <c r="H424" s="179">
        <v>12</v>
      </c>
      <c r="I424" s="180"/>
      <c r="J424" s="179">
        <f>ROUND(I424*H424,2)</f>
        <v>0</v>
      </c>
      <c r="K424" s="177" t="s">
        <v>18</v>
      </c>
      <c r="L424" s="41"/>
      <c r="M424" s="181" t="s">
        <v>18</v>
      </c>
      <c r="N424" s="182" t="s">
        <v>39</v>
      </c>
      <c r="O424" s="66"/>
      <c r="P424" s="183">
        <f>O424*H424</f>
        <v>0</v>
      </c>
      <c r="Q424" s="183">
        <v>0</v>
      </c>
      <c r="R424" s="183">
        <f>Q424*H424</f>
        <v>0</v>
      </c>
      <c r="S424" s="183">
        <v>0</v>
      </c>
      <c r="T424" s="184">
        <f>S424*H424</f>
        <v>0</v>
      </c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R424" s="185" t="s">
        <v>253</v>
      </c>
      <c r="AT424" s="185" t="s">
        <v>132</v>
      </c>
      <c r="AU424" s="185" t="s">
        <v>78</v>
      </c>
      <c r="AY424" s="19" t="s">
        <v>129</v>
      </c>
      <c r="BE424" s="186">
        <f>IF(N424="základní",J424,0)</f>
        <v>0</v>
      </c>
      <c r="BF424" s="186">
        <f>IF(N424="snížená",J424,0)</f>
        <v>0</v>
      </c>
      <c r="BG424" s="186">
        <f>IF(N424="zákl. přenesená",J424,0)</f>
        <v>0</v>
      </c>
      <c r="BH424" s="186">
        <f>IF(N424="sníž. přenesená",J424,0)</f>
        <v>0</v>
      </c>
      <c r="BI424" s="186">
        <f>IF(N424="nulová",J424,0)</f>
        <v>0</v>
      </c>
      <c r="BJ424" s="19" t="s">
        <v>76</v>
      </c>
      <c r="BK424" s="186">
        <f>ROUND(I424*H424,2)</f>
        <v>0</v>
      </c>
      <c r="BL424" s="19" t="s">
        <v>253</v>
      </c>
      <c r="BM424" s="185" t="s">
        <v>1491</v>
      </c>
    </row>
    <row r="425" spans="1:65" s="2" customFormat="1" ht="19.2">
      <c r="A425" s="36"/>
      <c r="B425" s="37"/>
      <c r="C425" s="38"/>
      <c r="D425" s="187" t="s">
        <v>139</v>
      </c>
      <c r="E425" s="38"/>
      <c r="F425" s="188" t="s">
        <v>903</v>
      </c>
      <c r="G425" s="38"/>
      <c r="H425" s="38"/>
      <c r="I425" s="189"/>
      <c r="J425" s="38"/>
      <c r="K425" s="38"/>
      <c r="L425" s="41"/>
      <c r="M425" s="190"/>
      <c r="N425" s="191"/>
      <c r="O425" s="66"/>
      <c r="P425" s="66"/>
      <c r="Q425" s="66"/>
      <c r="R425" s="66"/>
      <c r="S425" s="66"/>
      <c r="T425" s="67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T425" s="19" t="s">
        <v>139</v>
      </c>
      <c r="AU425" s="19" t="s">
        <v>78</v>
      </c>
    </row>
    <row r="426" spans="1:65" s="2" customFormat="1" ht="24.15" customHeight="1">
      <c r="A426" s="36"/>
      <c r="B426" s="37"/>
      <c r="C426" s="175" t="s">
        <v>712</v>
      </c>
      <c r="D426" s="175" t="s">
        <v>132</v>
      </c>
      <c r="E426" s="176" t="s">
        <v>906</v>
      </c>
      <c r="F426" s="177" t="s">
        <v>907</v>
      </c>
      <c r="G426" s="178" t="s">
        <v>135</v>
      </c>
      <c r="H426" s="179">
        <v>12</v>
      </c>
      <c r="I426" s="180"/>
      <c r="J426" s="179">
        <f>ROUND(I426*H426,2)</f>
        <v>0</v>
      </c>
      <c r="K426" s="177" t="s">
        <v>18</v>
      </c>
      <c r="L426" s="41"/>
      <c r="M426" s="181" t="s">
        <v>18</v>
      </c>
      <c r="N426" s="182" t="s">
        <v>39</v>
      </c>
      <c r="O426" s="66"/>
      <c r="P426" s="183">
        <f>O426*H426</f>
        <v>0</v>
      </c>
      <c r="Q426" s="183">
        <v>0</v>
      </c>
      <c r="R426" s="183">
        <f>Q426*H426</f>
        <v>0</v>
      </c>
      <c r="S426" s="183">
        <v>0</v>
      </c>
      <c r="T426" s="184">
        <f>S426*H426</f>
        <v>0</v>
      </c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R426" s="185" t="s">
        <v>253</v>
      </c>
      <c r="AT426" s="185" t="s">
        <v>132</v>
      </c>
      <c r="AU426" s="185" t="s">
        <v>78</v>
      </c>
      <c r="AY426" s="19" t="s">
        <v>129</v>
      </c>
      <c r="BE426" s="186">
        <f>IF(N426="základní",J426,0)</f>
        <v>0</v>
      </c>
      <c r="BF426" s="186">
        <f>IF(N426="snížená",J426,0)</f>
        <v>0</v>
      </c>
      <c r="BG426" s="186">
        <f>IF(N426="zákl. přenesená",J426,0)</f>
        <v>0</v>
      </c>
      <c r="BH426" s="186">
        <f>IF(N426="sníž. přenesená",J426,0)</f>
        <v>0</v>
      </c>
      <c r="BI426" s="186">
        <f>IF(N426="nulová",J426,0)</f>
        <v>0</v>
      </c>
      <c r="BJ426" s="19" t="s">
        <v>76</v>
      </c>
      <c r="BK426" s="186">
        <f>ROUND(I426*H426,2)</f>
        <v>0</v>
      </c>
      <c r="BL426" s="19" t="s">
        <v>253</v>
      </c>
      <c r="BM426" s="185" t="s">
        <v>1492</v>
      </c>
    </row>
    <row r="427" spans="1:65" s="2" customFormat="1" ht="19.2">
      <c r="A427" s="36"/>
      <c r="B427" s="37"/>
      <c r="C427" s="38"/>
      <c r="D427" s="187" t="s">
        <v>139</v>
      </c>
      <c r="E427" s="38"/>
      <c r="F427" s="188" t="s">
        <v>909</v>
      </c>
      <c r="G427" s="38"/>
      <c r="H427" s="38"/>
      <c r="I427" s="189"/>
      <c r="J427" s="38"/>
      <c r="K427" s="38"/>
      <c r="L427" s="41"/>
      <c r="M427" s="190"/>
      <c r="N427" s="191"/>
      <c r="O427" s="66"/>
      <c r="P427" s="66"/>
      <c r="Q427" s="66"/>
      <c r="R427" s="66"/>
      <c r="S427" s="66"/>
      <c r="T427" s="67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T427" s="19" t="s">
        <v>139</v>
      </c>
      <c r="AU427" s="19" t="s">
        <v>78</v>
      </c>
    </row>
    <row r="428" spans="1:65" s="2" customFormat="1" ht="16.5" customHeight="1">
      <c r="A428" s="36"/>
      <c r="B428" s="37"/>
      <c r="C428" s="175" t="s">
        <v>716</v>
      </c>
      <c r="D428" s="175" t="s">
        <v>132</v>
      </c>
      <c r="E428" s="176" t="s">
        <v>911</v>
      </c>
      <c r="F428" s="177" t="s">
        <v>912</v>
      </c>
      <c r="G428" s="178" t="s">
        <v>135</v>
      </c>
      <c r="H428" s="179">
        <v>2</v>
      </c>
      <c r="I428" s="180"/>
      <c r="J428" s="179">
        <f>ROUND(I428*H428,2)</f>
        <v>0</v>
      </c>
      <c r="K428" s="177" t="s">
        <v>18</v>
      </c>
      <c r="L428" s="41"/>
      <c r="M428" s="181" t="s">
        <v>18</v>
      </c>
      <c r="N428" s="182" t="s">
        <v>39</v>
      </c>
      <c r="O428" s="66"/>
      <c r="P428" s="183">
        <f>O428*H428</f>
        <v>0</v>
      </c>
      <c r="Q428" s="183">
        <v>0</v>
      </c>
      <c r="R428" s="183">
        <f>Q428*H428</f>
        <v>0</v>
      </c>
      <c r="S428" s="183">
        <v>0</v>
      </c>
      <c r="T428" s="184">
        <f>S428*H428</f>
        <v>0</v>
      </c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R428" s="185" t="s">
        <v>253</v>
      </c>
      <c r="AT428" s="185" t="s">
        <v>132</v>
      </c>
      <c r="AU428" s="185" t="s">
        <v>78</v>
      </c>
      <c r="AY428" s="19" t="s">
        <v>129</v>
      </c>
      <c r="BE428" s="186">
        <f>IF(N428="základní",J428,0)</f>
        <v>0</v>
      </c>
      <c r="BF428" s="186">
        <f>IF(N428="snížená",J428,0)</f>
        <v>0</v>
      </c>
      <c r="BG428" s="186">
        <f>IF(N428="zákl. přenesená",J428,0)</f>
        <v>0</v>
      </c>
      <c r="BH428" s="186">
        <f>IF(N428="sníž. přenesená",J428,0)</f>
        <v>0</v>
      </c>
      <c r="BI428" s="186">
        <f>IF(N428="nulová",J428,0)</f>
        <v>0</v>
      </c>
      <c r="BJ428" s="19" t="s">
        <v>76</v>
      </c>
      <c r="BK428" s="186">
        <f>ROUND(I428*H428,2)</f>
        <v>0</v>
      </c>
      <c r="BL428" s="19" t="s">
        <v>253</v>
      </c>
      <c r="BM428" s="185" t="s">
        <v>1493</v>
      </c>
    </row>
    <row r="429" spans="1:65" s="2" customFormat="1" ht="10.199999999999999">
      <c r="A429" s="36"/>
      <c r="B429" s="37"/>
      <c r="C429" s="38"/>
      <c r="D429" s="187" t="s">
        <v>139</v>
      </c>
      <c r="E429" s="38"/>
      <c r="F429" s="188" t="s">
        <v>912</v>
      </c>
      <c r="G429" s="38"/>
      <c r="H429" s="38"/>
      <c r="I429" s="189"/>
      <c r="J429" s="38"/>
      <c r="K429" s="38"/>
      <c r="L429" s="41"/>
      <c r="M429" s="190"/>
      <c r="N429" s="191"/>
      <c r="O429" s="66"/>
      <c r="P429" s="66"/>
      <c r="Q429" s="66"/>
      <c r="R429" s="66"/>
      <c r="S429" s="66"/>
      <c r="T429" s="67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T429" s="19" t="s">
        <v>139</v>
      </c>
      <c r="AU429" s="19" t="s">
        <v>78</v>
      </c>
    </row>
    <row r="430" spans="1:65" s="2" customFormat="1" ht="16.5" customHeight="1">
      <c r="A430" s="36"/>
      <c r="B430" s="37"/>
      <c r="C430" s="175" t="s">
        <v>720</v>
      </c>
      <c r="D430" s="175" t="s">
        <v>132</v>
      </c>
      <c r="E430" s="176" t="s">
        <v>915</v>
      </c>
      <c r="F430" s="177" t="s">
        <v>916</v>
      </c>
      <c r="G430" s="178" t="s">
        <v>135</v>
      </c>
      <c r="H430" s="179">
        <v>2</v>
      </c>
      <c r="I430" s="180"/>
      <c r="J430" s="179">
        <f>ROUND(I430*H430,2)</f>
        <v>0</v>
      </c>
      <c r="K430" s="177" t="s">
        <v>18</v>
      </c>
      <c r="L430" s="41"/>
      <c r="M430" s="181" t="s">
        <v>18</v>
      </c>
      <c r="N430" s="182" t="s">
        <v>39</v>
      </c>
      <c r="O430" s="66"/>
      <c r="P430" s="183">
        <f>O430*H430</f>
        <v>0</v>
      </c>
      <c r="Q430" s="183">
        <v>0</v>
      </c>
      <c r="R430" s="183">
        <f>Q430*H430</f>
        <v>0</v>
      </c>
      <c r="S430" s="183">
        <v>0</v>
      </c>
      <c r="T430" s="184">
        <f>S430*H430</f>
        <v>0</v>
      </c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R430" s="185" t="s">
        <v>253</v>
      </c>
      <c r="AT430" s="185" t="s">
        <v>132</v>
      </c>
      <c r="AU430" s="185" t="s">
        <v>78</v>
      </c>
      <c r="AY430" s="19" t="s">
        <v>129</v>
      </c>
      <c r="BE430" s="186">
        <f>IF(N430="základní",J430,0)</f>
        <v>0</v>
      </c>
      <c r="BF430" s="186">
        <f>IF(N430="snížená",J430,0)</f>
        <v>0</v>
      </c>
      <c r="BG430" s="186">
        <f>IF(N430="zákl. přenesená",J430,0)</f>
        <v>0</v>
      </c>
      <c r="BH430" s="186">
        <f>IF(N430="sníž. přenesená",J430,0)</f>
        <v>0</v>
      </c>
      <c r="BI430" s="186">
        <f>IF(N430="nulová",J430,0)</f>
        <v>0</v>
      </c>
      <c r="BJ430" s="19" t="s">
        <v>76</v>
      </c>
      <c r="BK430" s="186">
        <f>ROUND(I430*H430,2)</f>
        <v>0</v>
      </c>
      <c r="BL430" s="19" t="s">
        <v>253</v>
      </c>
      <c r="BM430" s="185" t="s">
        <v>1494</v>
      </c>
    </row>
    <row r="431" spans="1:65" s="2" customFormat="1" ht="10.199999999999999">
      <c r="A431" s="36"/>
      <c r="B431" s="37"/>
      <c r="C431" s="38"/>
      <c r="D431" s="187" t="s">
        <v>139</v>
      </c>
      <c r="E431" s="38"/>
      <c r="F431" s="188" t="s">
        <v>916</v>
      </c>
      <c r="G431" s="38"/>
      <c r="H431" s="38"/>
      <c r="I431" s="189"/>
      <c r="J431" s="38"/>
      <c r="K431" s="38"/>
      <c r="L431" s="41"/>
      <c r="M431" s="190"/>
      <c r="N431" s="191"/>
      <c r="O431" s="66"/>
      <c r="P431" s="66"/>
      <c r="Q431" s="66"/>
      <c r="R431" s="66"/>
      <c r="S431" s="66"/>
      <c r="T431" s="67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T431" s="19" t="s">
        <v>139</v>
      </c>
      <c r="AU431" s="19" t="s">
        <v>78</v>
      </c>
    </row>
    <row r="432" spans="1:65" s="2" customFormat="1" ht="24.15" customHeight="1">
      <c r="A432" s="36"/>
      <c r="B432" s="37"/>
      <c r="C432" s="175" t="s">
        <v>724</v>
      </c>
      <c r="D432" s="175" t="s">
        <v>132</v>
      </c>
      <c r="E432" s="176" t="s">
        <v>919</v>
      </c>
      <c r="F432" s="177" t="s">
        <v>920</v>
      </c>
      <c r="G432" s="178" t="s">
        <v>135</v>
      </c>
      <c r="H432" s="179">
        <v>15</v>
      </c>
      <c r="I432" s="180"/>
      <c r="J432" s="179">
        <f>ROUND(I432*H432,2)</f>
        <v>0</v>
      </c>
      <c r="K432" s="177" t="s">
        <v>18</v>
      </c>
      <c r="L432" s="41"/>
      <c r="M432" s="181" t="s">
        <v>18</v>
      </c>
      <c r="N432" s="182" t="s">
        <v>39</v>
      </c>
      <c r="O432" s="66"/>
      <c r="P432" s="183">
        <f>O432*H432</f>
        <v>0</v>
      </c>
      <c r="Q432" s="183">
        <v>0</v>
      </c>
      <c r="R432" s="183">
        <f>Q432*H432</f>
        <v>0</v>
      </c>
      <c r="S432" s="183">
        <v>0</v>
      </c>
      <c r="T432" s="184">
        <f>S432*H432</f>
        <v>0</v>
      </c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R432" s="185" t="s">
        <v>253</v>
      </c>
      <c r="AT432" s="185" t="s">
        <v>132</v>
      </c>
      <c r="AU432" s="185" t="s">
        <v>78</v>
      </c>
      <c r="AY432" s="19" t="s">
        <v>129</v>
      </c>
      <c r="BE432" s="186">
        <f>IF(N432="základní",J432,0)</f>
        <v>0</v>
      </c>
      <c r="BF432" s="186">
        <f>IF(N432="snížená",J432,0)</f>
        <v>0</v>
      </c>
      <c r="BG432" s="186">
        <f>IF(N432="zákl. přenesená",J432,0)</f>
        <v>0</v>
      </c>
      <c r="BH432" s="186">
        <f>IF(N432="sníž. přenesená",J432,0)</f>
        <v>0</v>
      </c>
      <c r="BI432" s="186">
        <f>IF(N432="nulová",J432,0)</f>
        <v>0</v>
      </c>
      <c r="BJ432" s="19" t="s">
        <v>76</v>
      </c>
      <c r="BK432" s="186">
        <f>ROUND(I432*H432,2)</f>
        <v>0</v>
      </c>
      <c r="BL432" s="19" t="s">
        <v>253</v>
      </c>
      <c r="BM432" s="185" t="s">
        <v>1495</v>
      </c>
    </row>
    <row r="433" spans="1:65" s="2" customFormat="1" ht="10.199999999999999">
      <c r="A433" s="36"/>
      <c r="B433" s="37"/>
      <c r="C433" s="38"/>
      <c r="D433" s="187" t="s">
        <v>139</v>
      </c>
      <c r="E433" s="38"/>
      <c r="F433" s="188" t="s">
        <v>920</v>
      </c>
      <c r="G433" s="38"/>
      <c r="H433" s="38"/>
      <c r="I433" s="189"/>
      <c r="J433" s="38"/>
      <c r="K433" s="38"/>
      <c r="L433" s="41"/>
      <c r="M433" s="190"/>
      <c r="N433" s="191"/>
      <c r="O433" s="66"/>
      <c r="P433" s="66"/>
      <c r="Q433" s="66"/>
      <c r="R433" s="66"/>
      <c r="S433" s="66"/>
      <c r="T433" s="67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T433" s="19" t="s">
        <v>139</v>
      </c>
      <c r="AU433" s="19" t="s">
        <v>78</v>
      </c>
    </row>
    <row r="434" spans="1:65" s="2" customFormat="1" ht="16.5" customHeight="1">
      <c r="A434" s="36"/>
      <c r="B434" s="37"/>
      <c r="C434" s="175" t="s">
        <v>729</v>
      </c>
      <c r="D434" s="175" t="s">
        <v>132</v>
      </c>
      <c r="E434" s="176" t="s">
        <v>923</v>
      </c>
      <c r="F434" s="177" t="s">
        <v>924</v>
      </c>
      <c r="G434" s="178" t="s">
        <v>135</v>
      </c>
      <c r="H434" s="179">
        <v>1</v>
      </c>
      <c r="I434" s="180"/>
      <c r="J434" s="179">
        <f>ROUND(I434*H434,2)</f>
        <v>0</v>
      </c>
      <c r="K434" s="177" t="s">
        <v>18</v>
      </c>
      <c r="L434" s="41"/>
      <c r="M434" s="181" t="s">
        <v>18</v>
      </c>
      <c r="N434" s="182" t="s">
        <v>39</v>
      </c>
      <c r="O434" s="66"/>
      <c r="P434" s="183">
        <f>O434*H434</f>
        <v>0</v>
      </c>
      <c r="Q434" s="183">
        <v>0</v>
      </c>
      <c r="R434" s="183">
        <f>Q434*H434</f>
        <v>0</v>
      </c>
      <c r="S434" s="183">
        <v>0</v>
      </c>
      <c r="T434" s="184">
        <f>S434*H434</f>
        <v>0</v>
      </c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R434" s="185" t="s">
        <v>253</v>
      </c>
      <c r="AT434" s="185" t="s">
        <v>132</v>
      </c>
      <c r="AU434" s="185" t="s">
        <v>78</v>
      </c>
      <c r="AY434" s="19" t="s">
        <v>129</v>
      </c>
      <c r="BE434" s="186">
        <f>IF(N434="základní",J434,0)</f>
        <v>0</v>
      </c>
      <c r="BF434" s="186">
        <f>IF(N434="snížená",J434,0)</f>
        <v>0</v>
      </c>
      <c r="BG434" s="186">
        <f>IF(N434="zákl. přenesená",J434,0)</f>
        <v>0</v>
      </c>
      <c r="BH434" s="186">
        <f>IF(N434="sníž. přenesená",J434,0)</f>
        <v>0</v>
      </c>
      <c r="BI434" s="186">
        <f>IF(N434="nulová",J434,0)</f>
        <v>0</v>
      </c>
      <c r="BJ434" s="19" t="s">
        <v>76</v>
      </c>
      <c r="BK434" s="186">
        <f>ROUND(I434*H434,2)</f>
        <v>0</v>
      </c>
      <c r="BL434" s="19" t="s">
        <v>253</v>
      </c>
      <c r="BM434" s="185" t="s">
        <v>1496</v>
      </c>
    </row>
    <row r="435" spans="1:65" s="2" customFormat="1" ht="10.199999999999999">
      <c r="A435" s="36"/>
      <c r="B435" s="37"/>
      <c r="C435" s="38"/>
      <c r="D435" s="187" t="s">
        <v>139</v>
      </c>
      <c r="E435" s="38"/>
      <c r="F435" s="188" t="s">
        <v>924</v>
      </c>
      <c r="G435" s="38"/>
      <c r="H435" s="38"/>
      <c r="I435" s="189"/>
      <c r="J435" s="38"/>
      <c r="K435" s="38"/>
      <c r="L435" s="41"/>
      <c r="M435" s="190"/>
      <c r="N435" s="191"/>
      <c r="O435" s="66"/>
      <c r="P435" s="66"/>
      <c r="Q435" s="66"/>
      <c r="R435" s="66"/>
      <c r="S435" s="66"/>
      <c r="T435" s="67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T435" s="19" t="s">
        <v>139</v>
      </c>
      <c r="AU435" s="19" t="s">
        <v>78</v>
      </c>
    </row>
    <row r="436" spans="1:65" s="2" customFormat="1" ht="16.5" customHeight="1">
      <c r="A436" s="36"/>
      <c r="B436" s="37"/>
      <c r="C436" s="175" t="s">
        <v>734</v>
      </c>
      <c r="D436" s="175" t="s">
        <v>132</v>
      </c>
      <c r="E436" s="176" t="s">
        <v>927</v>
      </c>
      <c r="F436" s="177" t="s">
        <v>928</v>
      </c>
      <c r="G436" s="178" t="s">
        <v>135</v>
      </c>
      <c r="H436" s="179">
        <v>1</v>
      </c>
      <c r="I436" s="180"/>
      <c r="J436" s="179">
        <f>ROUND(I436*H436,2)</f>
        <v>0</v>
      </c>
      <c r="K436" s="177" t="s">
        <v>18</v>
      </c>
      <c r="L436" s="41"/>
      <c r="M436" s="181" t="s">
        <v>18</v>
      </c>
      <c r="N436" s="182" t="s">
        <v>39</v>
      </c>
      <c r="O436" s="66"/>
      <c r="P436" s="183">
        <f>O436*H436</f>
        <v>0</v>
      </c>
      <c r="Q436" s="183">
        <v>0</v>
      </c>
      <c r="R436" s="183">
        <f>Q436*H436</f>
        <v>0</v>
      </c>
      <c r="S436" s="183">
        <v>0</v>
      </c>
      <c r="T436" s="184">
        <f>S436*H436</f>
        <v>0</v>
      </c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R436" s="185" t="s">
        <v>253</v>
      </c>
      <c r="AT436" s="185" t="s">
        <v>132</v>
      </c>
      <c r="AU436" s="185" t="s">
        <v>78</v>
      </c>
      <c r="AY436" s="19" t="s">
        <v>129</v>
      </c>
      <c r="BE436" s="186">
        <f>IF(N436="základní",J436,0)</f>
        <v>0</v>
      </c>
      <c r="BF436" s="186">
        <f>IF(N436="snížená",J436,0)</f>
        <v>0</v>
      </c>
      <c r="BG436" s="186">
        <f>IF(N436="zákl. přenesená",J436,0)</f>
        <v>0</v>
      </c>
      <c r="BH436" s="186">
        <f>IF(N436="sníž. přenesená",J436,0)</f>
        <v>0</v>
      </c>
      <c r="BI436" s="186">
        <f>IF(N436="nulová",J436,0)</f>
        <v>0</v>
      </c>
      <c r="BJ436" s="19" t="s">
        <v>76</v>
      </c>
      <c r="BK436" s="186">
        <f>ROUND(I436*H436,2)</f>
        <v>0</v>
      </c>
      <c r="BL436" s="19" t="s">
        <v>253</v>
      </c>
      <c r="BM436" s="185" t="s">
        <v>1497</v>
      </c>
    </row>
    <row r="437" spans="1:65" s="2" customFormat="1" ht="10.199999999999999">
      <c r="A437" s="36"/>
      <c r="B437" s="37"/>
      <c r="C437" s="38"/>
      <c r="D437" s="187" t="s">
        <v>139</v>
      </c>
      <c r="E437" s="38"/>
      <c r="F437" s="188" t="s">
        <v>928</v>
      </c>
      <c r="G437" s="38"/>
      <c r="H437" s="38"/>
      <c r="I437" s="189"/>
      <c r="J437" s="38"/>
      <c r="K437" s="38"/>
      <c r="L437" s="41"/>
      <c r="M437" s="190"/>
      <c r="N437" s="191"/>
      <c r="O437" s="66"/>
      <c r="P437" s="66"/>
      <c r="Q437" s="66"/>
      <c r="R437" s="66"/>
      <c r="S437" s="66"/>
      <c r="T437" s="67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T437" s="19" t="s">
        <v>139</v>
      </c>
      <c r="AU437" s="19" t="s">
        <v>78</v>
      </c>
    </row>
    <row r="438" spans="1:65" s="2" customFormat="1" ht="16.5" customHeight="1">
      <c r="A438" s="36"/>
      <c r="B438" s="37"/>
      <c r="C438" s="175" t="s">
        <v>738</v>
      </c>
      <c r="D438" s="175" t="s">
        <v>132</v>
      </c>
      <c r="E438" s="176" t="s">
        <v>1498</v>
      </c>
      <c r="F438" s="177" t="s">
        <v>932</v>
      </c>
      <c r="G438" s="178" t="s">
        <v>727</v>
      </c>
      <c r="H438" s="179">
        <v>0.2</v>
      </c>
      <c r="I438" s="180"/>
      <c r="J438" s="179">
        <f>ROUND(I438*H438,2)</f>
        <v>0</v>
      </c>
      <c r="K438" s="177" t="s">
        <v>18</v>
      </c>
      <c r="L438" s="41"/>
      <c r="M438" s="181" t="s">
        <v>18</v>
      </c>
      <c r="N438" s="182" t="s">
        <v>39</v>
      </c>
      <c r="O438" s="66"/>
      <c r="P438" s="183">
        <f>O438*H438</f>
        <v>0</v>
      </c>
      <c r="Q438" s="183">
        <v>0</v>
      </c>
      <c r="R438" s="183">
        <f>Q438*H438</f>
        <v>0</v>
      </c>
      <c r="S438" s="183">
        <v>0</v>
      </c>
      <c r="T438" s="184">
        <f>S438*H438</f>
        <v>0</v>
      </c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R438" s="185" t="s">
        <v>253</v>
      </c>
      <c r="AT438" s="185" t="s">
        <v>132</v>
      </c>
      <c r="AU438" s="185" t="s">
        <v>78</v>
      </c>
      <c r="AY438" s="19" t="s">
        <v>129</v>
      </c>
      <c r="BE438" s="186">
        <f>IF(N438="základní",J438,0)</f>
        <v>0</v>
      </c>
      <c r="BF438" s="186">
        <f>IF(N438="snížená",J438,0)</f>
        <v>0</v>
      </c>
      <c r="BG438" s="186">
        <f>IF(N438="zákl. přenesená",J438,0)</f>
        <v>0</v>
      </c>
      <c r="BH438" s="186">
        <f>IF(N438="sníž. přenesená",J438,0)</f>
        <v>0</v>
      </c>
      <c r="BI438" s="186">
        <f>IF(N438="nulová",J438,0)</f>
        <v>0</v>
      </c>
      <c r="BJ438" s="19" t="s">
        <v>76</v>
      </c>
      <c r="BK438" s="186">
        <f>ROUND(I438*H438,2)</f>
        <v>0</v>
      </c>
      <c r="BL438" s="19" t="s">
        <v>253</v>
      </c>
      <c r="BM438" s="185" t="s">
        <v>1499</v>
      </c>
    </row>
    <row r="439" spans="1:65" s="2" customFormat="1" ht="10.199999999999999">
      <c r="A439" s="36"/>
      <c r="B439" s="37"/>
      <c r="C439" s="38"/>
      <c r="D439" s="187" t="s">
        <v>139</v>
      </c>
      <c r="E439" s="38"/>
      <c r="F439" s="188" t="s">
        <v>934</v>
      </c>
      <c r="G439" s="38"/>
      <c r="H439" s="38"/>
      <c r="I439" s="189"/>
      <c r="J439" s="38"/>
      <c r="K439" s="38"/>
      <c r="L439" s="41"/>
      <c r="M439" s="190"/>
      <c r="N439" s="191"/>
      <c r="O439" s="66"/>
      <c r="P439" s="66"/>
      <c r="Q439" s="66"/>
      <c r="R439" s="66"/>
      <c r="S439" s="66"/>
      <c r="T439" s="67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T439" s="19" t="s">
        <v>139</v>
      </c>
      <c r="AU439" s="19" t="s">
        <v>78</v>
      </c>
    </row>
    <row r="440" spans="1:65" s="2" customFormat="1" ht="16.5" customHeight="1">
      <c r="A440" s="36"/>
      <c r="B440" s="37"/>
      <c r="C440" s="175" t="s">
        <v>743</v>
      </c>
      <c r="D440" s="175" t="s">
        <v>132</v>
      </c>
      <c r="E440" s="176" t="s">
        <v>1500</v>
      </c>
      <c r="F440" s="177" t="s">
        <v>937</v>
      </c>
      <c r="G440" s="178" t="s">
        <v>727</v>
      </c>
      <c r="H440" s="179">
        <v>4</v>
      </c>
      <c r="I440" s="180"/>
      <c r="J440" s="179">
        <f>ROUND(I440*H440,2)</f>
        <v>0</v>
      </c>
      <c r="K440" s="177" t="s">
        <v>18</v>
      </c>
      <c r="L440" s="41"/>
      <c r="M440" s="181" t="s">
        <v>18</v>
      </c>
      <c r="N440" s="182" t="s">
        <v>39</v>
      </c>
      <c r="O440" s="66"/>
      <c r="P440" s="183">
        <f>O440*H440</f>
        <v>0</v>
      </c>
      <c r="Q440" s="183">
        <v>0</v>
      </c>
      <c r="R440" s="183">
        <f>Q440*H440</f>
        <v>0</v>
      </c>
      <c r="S440" s="183">
        <v>0</v>
      </c>
      <c r="T440" s="184">
        <f>S440*H440</f>
        <v>0</v>
      </c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R440" s="185" t="s">
        <v>253</v>
      </c>
      <c r="AT440" s="185" t="s">
        <v>132</v>
      </c>
      <c r="AU440" s="185" t="s">
        <v>78</v>
      </c>
      <c r="AY440" s="19" t="s">
        <v>129</v>
      </c>
      <c r="BE440" s="186">
        <f>IF(N440="základní",J440,0)</f>
        <v>0</v>
      </c>
      <c r="BF440" s="186">
        <f>IF(N440="snížená",J440,0)</f>
        <v>0</v>
      </c>
      <c r="BG440" s="186">
        <f>IF(N440="zákl. přenesená",J440,0)</f>
        <v>0</v>
      </c>
      <c r="BH440" s="186">
        <f>IF(N440="sníž. přenesená",J440,0)</f>
        <v>0</v>
      </c>
      <c r="BI440" s="186">
        <f>IF(N440="nulová",J440,0)</f>
        <v>0</v>
      </c>
      <c r="BJ440" s="19" t="s">
        <v>76</v>
      </c>
      <c r="BK440" s="186">
        <f>ROUND(I440*H440,2)</f>
        <v>0</v>
      </c>
      <c r="BL440" s="19" t="s">
        <v>253</v>
      </c>
      <c r="BM440" s="185" t="s">
        <v>1501</v>
      </c>
    </row>
    <row r="441" spans="1:65" s="2" customFormat="1" ht="10.199999999999999">
      <c r="A441" s="36"/>
      <c r="B441" s="37"/>
      <c r="C441" s="38"/>
      <c r="D441" s="187" t="s">
        <v>139</v>
      </c>
      <c r="E441" s="38"/>
      <c r="F441" s="188" t="s">
        <v>937</v>
      </c>
      <c r="G441" s="38"/>
      <c r="H441" s="38"/>
      <c r="I441" s="189"/>
      <c r="J441" s="38"/>
      <c r="K441" s="38"/>
      <c r="L441" s="41"/>
      <c r="M441" s="190"/>
      <c r="N441" s="191"/>
      <c r="O441" s="66"/>
      <c r="P441" s="66"/>
      <c r="Q441" s="66"/>
      <c r="R441" s="66"/>
      <c r="S441" s="66"/>
      <c r="T441" s="67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T441" s="19" t="s">
        <v>139</v>
      </c>
      <c r="AU441" s="19" t="s">
        <v>78</v>
      </c>
    </row>
    <row r="442" spans="1:65" s="2" customFormat="1" ht="24.15" customHeight="1">
      <c r="A442" s="36"/>
      <c r="B442" s="37"/>
      <c r="C442" s="175" t="s">
        <v>748</v>
      </c>
      <c r="D442" s="175" t="s">
        <v>132</v>
      </c>
      <c r="E442" s="176" t="s">
        <v>1502</v>
      </c>
      <c r="F442" s="177" t="s">
        <v>941</v>
      </c>
      <c r="G442" s="178" t="s">
        <v>727</v>
      </c>
      <c r="H442" s="179">
        <v>2</v>
      </c>
      <c r="I442" s="180"/>
      <c r="J442" s="179">
        <f>ROUND(I442*H442,2)</f>
        <v>0</v>
      </c>
      <c r="K442" s="177" t="s">
        <v>18</v>
      </c>
      <c r="L442" s="41"/>
      <c r="M442" s="181" t="s">
        <v>18</v>
      </c>
      <c r="N442" s="182" t="s">
        <v>39</v>
      </c>
      <c r="O442" s="66"/>
      <c r="P442" s="183">
        <f>O442*H442</f>
        <v>0</v>
      </c>
      <c r="Q442" s="183">
        <v>0</v>
      </c>
      <c r="R442" s="183">
        <f>Q442*H442</f>
        <v>0</v>
      </c>
      <c r="S442" s="183">
        <v>0</v>
      </c>
      <c r="T442" s="184">
        <f>S442*H442</f>
        <v>0</v>
      </c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R442" s="185" t="s">
        <v>253</v>
      </c>
      <c r="AT442" s="185" t="s">
        <v>132</v>
      </c>
      <c r="AU442" s="185" t="s">
        <v>78</v>
      </c>
      <c r="AY442" s="19" t="s">
        <v>129</v>
      </c>
      <c r="BE442" s="186">
        <f>IF(N442="základní",J442,0)</f>
        <v>0</v>
      </c>
      <c r="BF442" s="186">
        <f>IF(N442="snížená",J442,0)</f>
        <v>0</v>
      </c>
      <c r="BG442" s="186">
        <f>IF(N442="zákl. přenesená",J442,0)</f>
        <v>0</v>
      </c>
      <c r="BH442" s="186">
        <f>IF(N442="sníž. přenesená",J442,0)</f>
        <v>0</v>
      </c>
      <c r="BI442" s="186">
        <f>IF(N442="nulová",J442,0)</f>
        <v>0</v>
      </c>
      <c r="BJ442" s="19" t="s">
        <v>76</v>
      </c>
      <c r="BK442" s="186">
        <f>ROUND(I442*H442,2)</f>
        <v>0</v>
      </c>
      <c r="BL442" s="19" t="s">
        <v>253</v>
      </c>
      <c r="BM442" s="185" t="s">
        <v>1503</v>
      </c>
    </row>
    <row r="443" spans="1:65" s="2" customFormat="1" ht="10.199999999999999">
      <c r="A443" s="36"/>
      <c r="B443" s="37"/>
      <c r="C443" s="38"/>
      <c r="D443" s="187" t="s">
        <v>139</v>
      </c>
      <c r="E443" s="38"/>
      <c r="F443" s="188" t="s">
        <v>941</v>
      </c>
      <c r="G443" s="38"/>
      <c r="H443" s="38"/>
      <c r="I443" s="189"/>
      <c r="J443" s="38"/>
      <c r="K443" s="38"/>
      <c r="L443" s="41"/>
      <c r="M443" s="190"/>
      <c r="N443" s="191"/>
      <c r="O443" s="66"/>
      <c r="P443" s="66"/>
      <c r="Q443" s="66"/>
      <c r="R443" s="66"/>
      <c r="S443" s="66"/>
      <c r="T443" s="67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T443" s="19" t="s">
        <v>139</v>
      </c>
      <c r="AU443" s="19" t="s">
        <v>78</v>
      </c>
    </row>
    <row r="444" spans="1:65" s="2" customFormat="1" ht="16.5" customHeight="1">
      <c r="A444" s="36"/>
      <c r="B444" s="37"/>
      <c r="C444" s="175" t="s">
        <v>753</v>
      </c>
      <c r="D444" s="175" t="s">
        <v>132</v>
      </c>
      <c r="E444" s="176" t="s">
        <v>1504</v>
      </c>
      <c r="F444" s="177" t="s">
        <v>945</v>
      </c>
      <c r="G444" s="178" t="s">
        <v>727</v>
      </c>
      <c r="H444" s="179">
        <v>2</v>
      </c>
      <c r="I444" s="180"/>
      <c r="J444" s="179">
        <f>ROUND(I444*H444,2)</f>
        <v>0</v>
      </c>
      <c r="K444" s="177" t="s">
        <v>18</v>
      </c>
      <c r="L444" s="41"/>
      <c r="M444" s="181" t="s">
        <v>18</v>
      </c>
      <c r="N444" s="182" t="s">
        <v>39</v>
      </c>
      <c r="O444" s="66"/>
      <c r="P444" s="183">
        <f>O444*H444</f>
        <v>0</v>
      </c>
      <c r="Q444" s="183">
        <v>0</v>
      </c>
      <c r="R444" s="183">
        <f>Q444*H444</f>
        <v>0</v>
      </c>
      <c r="S444" s="183">
        <v>0</v>
      </c>
      <c r="T444" s="184">
        <f>S444*H444</f>
        <v>0</v>
      </c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R444" s="185" t="s">
        <v>253</v>
      </c>
      <c r="AT444" s="185" t="s">
        <v>132</v>
      </c>
      <c r="AU444" s="185" t="s">
        <v>78</v>
      </c>
      <c r="AY444" s="19" t="s">
        <v>129</v>
      </c>
      <c r="BE444" s="186">
        <f>IF(N444="základní",J444,0)</f>
        <v>0</v>
      </c>
      <c r="BF444" s="186">
        <f>IF(N444="snížená",J444,0)</f>
        <v>0</v>
      </c>
      <c r="BG444" s="186">
        <f>IF(N444="zákl. přenesená",J444,0)</f>
        <v>0</v>
      </c>
      <c r="BH444" s="186">
        <f>IF(N444="sníž. přenesená",J444,0)</f>
        <v>0</v>
      </c>
      <c r="BI444" s="186">
        <f>IF(N444="nulová",J444,0)</f>
        <v>0</v>
      </c>
      <c r="BJ444" s="19" t="s">
        <v>76</v>
      </c>
      <c r="BK444" s="186">
        <f>ROUND(I444*H444,2)</f>
        <v>0</v>
      </c>
      <c r="BL444" s="19" t="s">
        <v>253</v>
      </c>
      <c r="BM444" s="185" t="s">
        <v>1505</v>
      </c>
    </row>
    <row r="445" spans="1:65" s="2" customFormat="1" ht="10.199999999999999">
      <c r="A445" s="36"/>
      <c r="B445" s="37"/>
      <c r="C445" s="38"/>
      <c r="D445" s="187" t="s">
        <v>139</v>
      </c>
      <c r="E445" s="38"/>
      <c r="F445" s="188" t="s">
        <v>945</v>
      </c>
      <c r="G445" s="38"/>
      <c r="H445" s="38"/>
      <c r="I445" s="189"/>
      <c r="J445" s="38"/>
      <c r="K445" s="38"/>
      <c r="L445" s="41"/>
      <c r="M445" s="190"/>
      <c r="N445" s="191"/>
      <c r="O445" s="66"/>
      <c r="P445" s="66"/>
      <c r="Q445" s="66"/>
      <c r="R445" s="66"/>
      <c r="S445" s="66"/>
      <c r="T445" s="67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T445" s="19" t="s">
        <v>139</v>
      </c>
      <c r="AU445" s="19" t="s">
        <v>78</v>
      </c>
    </row>
    <row r="446" spans="1:65" s="2" customFormat="1" ht="24.15" customHeight="1">
      <c r="A446" s="36"/>
      <c r="B446" s="37"/>
      <c r="C446" s="175" t="s">
        <v>758</v>
      </c>
      <c r="D446" s="175" t="s">
        <v>132</v>
      </c>
      <c r="E446" s="176" t="s">
        <v>1506</v>
      </c>
      <c r="F446" s="177" t="s">
        <v>949</v>
      </c>
      <c r="G446" s="178" t="s">
        <v>727</v>
      </c>
      <c r="H446" s="179">
        <v>4</v>
      </c>
      <c r="I446" s="180"/>
      <c r="J446" s="179">
        <f>ROUND(I446*H446,2)</f>
        <v>0</v>
      </c>
      <c r="K446" s="177" t="s">
        <v>18</v>
      </c>
      <c r="L446" s="41"/>
      <c r="M446" s="181" t="s">
        <v>18</v>
      </c>
      <c r="N446" s="182" t="s">
        <v>39</v>
      </c>
      <c r="O446" s="66"/>
      <c r="P446" s="183">
        <f>O446*H446</f>
        <v>0</v>
      </c>
      <c r="Q446" s="183">
        <v>0</v>
      </c>
      <c r="R446" s="183">
        <f>Q446*H446</f>
        <v>0</v>
      </c>
      <c r="S446" s="183">
        <v>0</v>
      </c>
      <c r="T446" s="184">
        <f>S446*H446</f>
        <v>0</v>
      </c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R446" s="185" t="s">
        <v>253</v>
      </c>
      <c r="AT446" s="185" t="s">
        <v>132</v>
      </c>
      <c r="AU446" s="185" t="s">
        <v>78</v>
      </c>
      <c r="AY446" s="19" t="s">
        <v>129</v>
      </c>
      <c r="BE446" s="186">
        <f>IF(N446="základní",J446,0)</f>
        <v>0</v>
      </c>
      <c r="BF446" s="186">
        <f>IF(N446="snížená",J446,0)</f>
        <v>0</v>
      </c>
      <c r="BG446" s="186">
        <f>IF(N446="zákl. přenesená",J446,0)</f>
        <v>0</v>
      </c>
      <c r="BH446" s="186">
        <f>IF(N446="sníž. přenesená",J446,0)</f>
        <v>0</v>
      </c>
      <c r="BI446" s="186">
        <f>IF(N446="nulová",J446,0)</f>
        <v>0</v>
      </c>
      <c r="BJ446" s="19" t="s">
        <v>76</v>
      </c>
      <c r="BK446" s="186">
        <f>ROUND(I446*H446,2)</f>
        <v>0</v>
      </c>
      <c r="BL446" s="19" t="s">
        <v>253</v>
      </c>
      <c r="BM446" s="185" t="s">
        <v>1507</v>
      </c>
    </row>
    <row r="447" spans="1:65" s="2" customFormat="1" ht="19.2">
      <c r="A447" s="36"/>
      <c r="B447" s="37"/>
      <c r="C447" s="38"/>
      <c r="D447" s="187" t="s">
        <v>139</v>
      </c>
      <c r="E447" s="38"/>
      <c r="F447" s="188" t="s">
        <v>949</v>
      </c>
      <c r="G447" s="38"/>
      <c r="H447" s="38"/>
      <c r="I447" s="189"/>
      <c r="J447" s="38"/>
      <c r="K447" s="38"/>
      <c r="L447" s="41"/>
      <c r="M447" s="190"/>
      <c r="N447" s="191"/>
      <c r="O447" s="66"/>
      <c r="P447" s="66"/>
      <c r="Q447" s="66"/>
      <c r="R447" s="66"/>
      <c r="S447" s="66"/>
      <c r="T447" s="67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T447" s="19" t="s">
        <v>139</v>
      </c>
      <c r="AU447" s="19" t="s">
        <v>78</v>
      </c>
    </row>
    <row r="448" spans="1:65" s="2" customFormat="1" ht="16.5" customHeight="1">
      <c r="A448" s="36"/>
      <c r="B448" s="37"/>
      <c r="C448" s="175" t="s">
        <v>762</v>
      </c>
      <c r="D448" s="175" t="s">
        <v>132</v>
      </c>
      <c r="E448" s="176" t="s">
        <v>1508</v>
      </c>
      <c r="F448" s="177" t="s">
        <v>953</v>
      </c>
      <c r="G448" s="178" t="s">
        <v>727</v>
      </c>
      <c r="H448" s="179">
        <v>4</v>
      </c>
      <c r="I448" s="180"/>
      <c r="J448" s="179">
        <f>ROUND(I448*H448,2)</f>
        <v>0</v>
      </c>
      <c r="K448" s="177" t="s">
        <v>18</v>
      </c>
      <c r="L448" s="41"/>
      <c r="M448" s="181" t="s">
        <v>18</v>
      </c>
      <c r="N448" s="182" t="s">
        <v>39</v>
      </c>
      <c r="O448" s="66"/>
      <c r="P448" s="183">
        <f>O448*H448</f>
        <v>0</v>
      </c>
      <c r="Q448" s="183">
        <v>0</v>
      </c>
      <c r="R448" s="183">
        <f>Q448*H448</f>
        <v>0</v>
      </c>
      <c r="S448" s="183">
        <v>0</v>
      </c>
      <c r="T448" s="184">
        <f>S448*H448</f>
        <v>0</v>
      </c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R448" s="185" t="s">
        <v>253</v>
      </c>
      <c r="AT448" s="185" t="s">
        <v>132</v>
      </c>
      <c r="AU448" s="185" t="s">
        <v>78</v>
      </c>
      <c r="AY448" s="19" t="s">
        <v>129</v>
      </c>
      <c r="BE448" s="186">
        <f>IF(N448="základní",J448,0)</f>
        <v>0</v>
      </c>
      <c r="BF448" s="186">
        <f>IF(N448="snížená",J448,0)</f>
        <v>0</v>
      </c>
      <c r="BG448" s="186">
        <f>IF(N448="zákl. přenesená",J448,0)</f>
        <v>0</v>
      </c>
      <c r="BH448" s="186">
        <f>IF(N448="sníž. přenesená",J448,0)</f>
        <v>0</v>
      </c>
      <c r="BI448" s="186">
        <f>IF(N448="nulová",J448,0)</f>
        <v>0</v>
      </c>
      <c r="BJ448" s="19" t="s">
        <v>76</v>
      </c>
      <c r="BK448" s="186">
        <f>ROUND(I448*H448,2)</f>
        <v>0</v>
      </c>
      <c r="BL448" s="19" t="s">
        <v>253</v>
      </c>
      <c r="BM448" s="185" t="s">
        <v>1509</v>
      </c>
    </row>
    <row r="449" spans="1:65" s="2" customFormat="1" ht="10.199999999999999">
      <c r="A449" s="36"/>
      <c r="B449" s="37"/>
      <c r="C449" s="38"/>
      <c r="D449" s="187" t="s">
        <v>139</v>
      </c>
      <c r="E449" s="38"/>
      <c r="F449" s="188" t="s">
        <v>953</v>
      </c>
      <c r="G449" s="38"/>
      <c r="H449" s="38"/>
      <c r="I449" s="189"/>
      <c r="J449" s="38"/>
      <c r="K449" s="38"/>
      <c r="L449" s="41"/>
      <c r="M449" s="190"/>
      <c r="N449" s="191"/>
      <c r="O449" s="66"/>
      <c r="P449" s="66"/>
      <c r="Q449" s="66"/>
      <c r="R449" s="66"/>
      <c r="S449" s="66"/>
      <c r="T449" s="67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T449" s="19" t="s">
        <v>139</v>
      </c>
      <c r="AU449" s="19" t="s">
        <v>78</v>
      </c>
    </row>
    <row r="450" spans="1:65" s="2" customFormat="1" ht="24.15" customHeight="1">
      <c r="A450" s="36"/>
      <c r="B450" s="37"/>
      <c r="C450" s="175" t="s">
        <v>766</v>
      </c>
      <c r="D450" s="175" t="s">
        <v>132</v>
      </c>
      <c r="E450" s="176" t="s">
        <v>1510</v>
      </c>
      <c r="F450" s="177" t="s">
        <v>957</v>
      </c>
      <c r="G450" s="178" t="s">
        <v>727</v>
      </c>
      <c r="H450" s="179">
        <v>2</v>
      </c>
      <c r="I450" s="180"/>
      <c r="J450" s="179">
        <f>ROUND(I450*H450,2)</f>
        <v>0</v>
      </c>
      <c r="K450" s="177" t="s">
        <v>18</v>
      </c>
      <c r="L450" s="41"/>
      <c r="M450" s="181" t="s">
        <v>18</v>
      </c>
      <c r="N450" s="182" t="s">
        <v>39</v>
      </c>
      <c r="O450" s="66"/>
      <c r="P450" s="183">
        <f>O450*H450</f>
        <v>0</v>
      </c>
      <c r="Q450" s="183">
        <v>0</v>
      </c>
      <c r="R450" s="183">
        <f>Q450*H450</f>
        <v>0</v>
      </c>
      <c r="S450" s="183">
        <v>0</v>
      </c>
      <c r="T450" s="184">
        <f>S450*H450</f>
        <v>0</v>
      </c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R450" s="185" t="s">
        <v>253</v>
      </c>
      <c r="AT450" s="185" t="s">
        <v>132</v>
      </c>
      <c r="AU450" s="185" t="s">
        <v>78</v>
      </c>
      <c r="AY450" s="19" t="s">
        <v>129</v>
      </c>
      <c r="BE450" s="186">
        <f>IF(N450="základní",J450,0)</f>
        <v>0</v>
      </c>
      <c r="BF450" s="186">
        <f>IF(N450="snížená",J450,0)</f>
        <v>0</v>
      </c>
      <c r="BG450" s="186">
        <f>IF(N450="zákl. přenesená",J450,0)</f>
        <v>0</v>
      </c>
      <c r="BH450" s="186">
        <f>IF(N450="sníž. přenesená",J450,0)</f>
        <v>0</v>
      </c>
      <c r="BI450" s="186">
        <f>IF(N450="nulová",J450,0)</f>
        <v>0</v>
      </c>
      <c r="BJ450" s="19" t="s">
        <v>76</v>
      </c>
      <c r="BK450" s="186">
        <f>ROUND(I450*H450,2)</f>
        <v>0</v>
      </c>
      <c r="BL450" s="19" t="s">
        <v>253</v>
      </c>
      <c r="BM450" s="185" t="s">
        <v>1511</v>
      </c>
    </row>
    <row r="451" spans="1:65" s="2" customFormat="1" ht="19.2">
      <c r="A451" s="36"/>
      <c r="B451" s="37"/>
      <c r="C451" s="38"/>
      <c r="D451" s="187" t="s">
        <v>139</v>
      </c>
      <c r="E451" s="38"/>
      <c r="F451" s="188" t="s">
        <v>957</v>
      </c>
      <c r="G451" s="38"/>
      <c r="H451" s="38"/>
      <c r="I451" s="189"/>
      <c r="J451" s="38"/>
      <c r="K451" s="38"/>
      <c r="L451" s="41"/>
      <c r="M451" s="190"/>
      <c r="N451" s="191"/>
      <c r="O451" s="66"/>
      <c r="P451" s="66"/>
      <c r="Q451" s="66"/>
      <c r="R451" s="66"/>
      <c r="S451" s="66"/>
      <c r="T451" s="67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T451" s="19" t="s">
        <v>139</v>
      </c>
      <c r="AU451" s="19" t="s">
        <v>78</v>
      </c>
    </row>
    <row r="452" spans="1:65" s="2" customFormat="1" ht="16.5" customHeight="1">
      <c r="A452" s="36"/>
      <c r="B452" s="37"/>
      <c r="C452" s="175" t="s">
        <v>770</v>
      </c>
      <c r="D452" s="175" t="s">
        <v>132</v>
      </c>
      <c r="E452" s="176" t="s">
        <v>1512</v>
      </c>
      <c r="F452" s="177" t="s">
        <v>961</v>
      </c>
      <c r="G452" s="178" t="s">
        <v>727</v>
      </c>
      <c r="H452" s="179">
        <v>2</v>
      </c>
      <c r="I452" s="180"/>
      <c r="J452" s="179">
        <f>ROUND(I452*H452,2)</f>
        <v>0</v>
      </c>
      <c r="K452" s="177" t="s">
        <v>18</v>
      </c>
      <c r="L452" s="41"/>
      <c r="M452" s="181" t="s">
        <v>18</v>
      </c>
      <c r="N452" s="182" t="s">
        <v>39</v>
      </c>
      <c r="O452" s="66"/>
      <c r="P452" s="183">
        <f>O452*H452</f>
        <v>0</v>
      </c>
      <c r="Q452" s="183">
        <v>0</v>
      </c>
      <c r="R452" s="183">
        <f>Q452*H452</f>
        <v>0</v>
      </c>
      <c r="S452" s="183">
        <v>0</v>
      </c>
      <c r="T452" s="184">
        <f>S452*H452</f>
        <v>0</v>
      </c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R452" s="185" t="s">
        <v>253</v>
      </c>
      <c r="AT452" s="185" t="s">
        <v>132</v>
      </c>
      <c r="AU452" s="185" t="s">
        <v>78</v>
      </c>
      <c r="AY452" s="19" t="s">
        <v>129</v>
      </c>
      <c r="BE452" s="186">
        <f>IF(N452="základní",J452,0)</f>
        <v>0</v>
      </c>
      <c r="BF452" s="186">
        <f>IF(N452="snížená",J452,0)</f>
        <v>0</v>
      </c>
      <c r="BG452" s="186">
        <f>IF(N452="zákl. přenesená",J452,0)</f>
        <v>0</v>
      </c>
      <c r="BH452" s="186">
        <f>IF(N452="sníž. přenesená",J452,0)</f>
        <v>0</v>
      </c>
      <c r="BI452" s="186">
        <f>IF(N452="nulová",J452,0)</f>
        <v>0</v>
      </c>
      <c r="BJ452" s="19" t="s">
        <v>76</v>
      </c>
      <c r="BK452" s="186">
        <f>ROUND(I452*H452,2)</f>
        <v>0</v>
      </c>
      <c r="BL452" s="19" t="s">
        <v>253</v>
      </c>
      <c r="BM452" s="185" t="s">
        <v>1513</v>
      </c>
    </row>
    <row r="453" spans="1:65" s="2" customFormat="1" ht="10.199999999999999">
      <c r="A453" s="36"/>
      <c r="B453" s="37"/>
      <c r="C453" s="38"/>
      <c r="D453" s="187" t="s">
        <v>139</v>
      </c>
      <c r="E453" s="38"/>
      <c r="F453" s="188" t="s">
        <v>961</v>
      </c>
      <c r="G453" s="38"/>
      <c r="H453" s="38"/>
      <c r="I453" s="189"/>
      <c r="J453" s="38"/>
      <c r="K453" s="38"/>
      <c r="L453" s="41"/>
      <c r="M453" s="190"/>
      <c r="N453" s="191"/>
      <c r="O453" s="66"/>
      <c r="P453" s="66"/>
      <c r="Q453" s="66"/>
      <c r="R453" s="66"/>
      <c r="S453" s="66"/>
      <c r="T453" s="67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T453" s="19" t="s">
        <v>139</v>
      </c>
      <c r="AU453" s="19" t="s">
        <v>78</v>
      </c>
    </row>
    <row r="454" spans="1:65" s="2" customFormat="1" ht="16.5" customHeight="1">
      <c r="A454" s="36"/>
      <c r="B454" s="37"/>
      <c r="C454" s="175" t="s">
        <v>774</v>
      </c>
      <c r="D454" s="175" t="s">
        <v>132</v>
      </c>
      <c r="E454" s="176" t="s">
        <v>1514</v>
      </c>
      <c r="F454" s="177" t="s">
        <v>965</v>
      </c>
      <c r="G454" s="178" t="s">
        <v>727</v>
      </c>
      <c r="H454" s="179">
        <v>3</v>
      </c>
      <c r="I454" s="180"/>
      <c r="J454" s="179">
        <f>ROUND(I454*H454,2)</f>
        <v>0</v>
      </c>
      <c r="K454" s="177" t="s">
        <v>18</v>
      </c>
      <c r="L454" s="41"/>
      <c r="M454" s="181" t="s">
        <v>18</v>
      </c>
      <c r="N454" s="182" t="s">
        <v>39</v>
      </c>
      <c r="O454" s="66"/>
      <c r="P454" s="183">
        <f>O454*H454</f>
        <v>0</v>
      </c>
      <c r="Q454" s="183">
        <v>0</v>
      </c>
      <c r="R454" s="183">
        <f>Q454*H454</f>
        <v>0</v>
      </c>
      <c r="S454" s="183">
        <v>0</v>
      </c>
      <c r="T454" s="184">
        <f>S454*H454</f>
        <v>0</v>
      </c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R454" s="185" t="s">
        <v>253</v>
      </c>
      <c r="AT454" s="185" t="s">
        <v>132</v>
      </c>
      <c r="AU454" s="185" t="s">
        <v>78</v>
      </c>
      <c r="AY454" s="19" t="s">
        <v>129</v>
      </c>
      <c r="BE454" s="186">
        <f>IF(N454="základní",J454,0)</f>
        <v>0</v>
      </c>
      <c r="BF454" s="186">
        <f>IF(N454="snížená",J454,0)</f>
        <v>0</v>
      </c>
      <c r="BG454" s="186">
        <f>IF(N454="zákl. přenesená",J454,0)</f>
        <v>0</v>
      </c>
      <c r="BH454" s="186">
        <f>IF(N454="sníž. přenesená",J454,0)</f>
        <v>0</v>
      </c>
      <c r="BI454" s="186">
        <f>IF(N454="nulová",J454,0)</f>
        <v>0</v>
      </c>
      <c r="BJ454" s="19" t="s">
        <v>76</v>
      </c>
      <c r="BK454" s="186">
        <f>ROUND(I454*H454,2)</f>
        <v>0</v>
      </c>
      <c r="BL454" s="19" t="s">
        <v>253</v>
      </c>
      <c r="BM454" s="185" t="s">
        <v>1515</v>
      </c>
    </row>
    <row r="455" spans="1:65" s="2" customFormat="1" ht="10.199999999999999">
      <c r="A455" s="36"/>
      <c r="B455" s="37"/>
      <c r="C455" s="38"/>
      <c r="D455" s="187" t="s">
        <v>139</v>
      </c>
      <c r="E455" s="38"/>
      <c r="F455" s="188" t="s">
        <v>965</v>
      </c>
      <c r="G455" s="38"/>
      <c r="H455" s="38"/>
      <c r="I455" s="189"/>
      <c r="J455" s="38"/>
      <c r="K455" s="38"/>
      <c r="L455" s="41"/>
      <c r="M455" s="190"/>
      <c r="N455" s="191"/>
      <c r="O455" s="66"/>
      <c r="P455" s="66"/>
      <c r="Q455" s="66"/>
      <c r="R455" s="66"/>
      <c r="S455" s="66"/>
      <c r="T455" s="67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T455" s="19" t="s">
        <v>139</v>
      </c>
      <c r="AU455" s="19" t="s">
        <v>78</v>
      </c>
    </row>
    <row r="456" spans="1:65" s="12" customFormat="1" ht="22.8" customHeight="1">
      <c r="B456" s="159"/>
      <c r="C456" s="160"/>
      <c r="D456" s="161" t="s">
        <v>67</v>
      </c>
      <c r="E456" s="173" t="s">
        <v>967</v>
      </c>
      <c r="F456" s="173" t="s">
        <v>968</v>
      </c>
      <c r="G456" s="160"/>
      <c r="H456" s="160"/>
      <c r="I456" s="163"/>
      <c r="J456" s="174">
        <f>BK456</f>
        <v>0</v>
      </c>
      <c r="K456" s="160"/>
      <c r="L456" s="165"/>
      <c r="M456" s="166"/>
      <c r="N456" s="167"/>
      <c r="O456" s="167"/>
      <c r="P456" s="168">
        <f>SUM(P457:P468)</f>
        <v>0</v>
      </c>
      <c r="Q456" s="167"/>
      <c r="R456" s="168">
        <f>SUM(R457:R468)</f>
        <v>0</v>
      </c>
      <c r="S456" s="167"/>
      <c r="T456" s="169">
        <f>SUM(T457:T468)</f>
        <v>0</v>
      </c>
      <c r="AR456" s="170" t="s">
        <v>78</v>
      </c>
      <c r="AT456" s="171" t="s">
        <v>67</v>
      </c>
      <c r="AU456" s="171" t="s">
        <v>76</v>
      </c>
      <c r="AY456" s="170" t="s">
        <v>129</v>
      </c>
      <c r="BK456" s="172">
        <f>SUM(BK457:BK468)</f>
        <v>0</v>
      </c>
    </row>
    <row r="457" spans="1:65" s="2" customFormat="1" ht="16.5" customHeight="1">
      <c r="A457" s="36"/>
      <c r="B457" s="37"/>
      <c r="C457" s="175" t="s">
        <v>778</v>
      </c>
      <c r="D457" s="175" t="s">
        <v>132</v>
      </c>
      <c r="E457" s="176" t="s">
        <v>970</v>
      </c>
      <c r="F457" s="177" t="s">
        <v>971</v>
      </c>
      <c r="G457" s="178" t="s">
        <v>693</v>
      </c>
      <c r="H457" s="179">
        <v>2</v>
      </c>
      <c r="I457" s="180"/>
      <c r="J457" s="179">
        <f>ROUND(I457*H457,2)</f>
        <v>0</v>
      </c>
      <c r="K457" s="177" t="s">
        <v>18</v>
      </c>
      <c r="L457" s="41"/>
      <c r="M457" s="181" t="s">
        <v>18</v>
      </c>
      <c r="N457" s="182" t="s">
        <v>39</v>
      </c>
      <c r="O457" s="66"/>
      <c r="P457" s="183">
        <f>O457*H457</f>
        <v>0</v>
      </c>
      <c r="Q457" s="183">
        <v>0</v>
      </c>
      <c r="R457" s="183">
        <f>Q457*H457</f>
        <v>0</v>
      </c>
      <c r="S457" s="183">
        <v>0</v>
      </c>
      <c r="T457" s="184">
        <f>S457*H457</f>
        <v>0</v>
      </c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R457" s="185" t="s">
        <v>253</v>
      </c>
      <c r="AT457" s="185" t="s">
        <v>132</v>
      </c>
      <c r="AU457" s="185" t="s">
        <v>78</v>
      </c>
      <c r="AY457" s="19" t="s">
        <v>129</v>
      </c>
      <c r="BE457" s="186">
        <f>IF(N457="základní",J457,0)</f>
        <v>0</v>
      </c>
      <c r="BF457" s="186">
        <f>IF(N457="snížená",J457,0)</f>
        <v>0</v>
      </c>
      <c r="BG457" s="186">
        <f>IF(N457="zákl. přenesená",J457,0)</f>
        <v>0</v>
      </c>
      <c r="BH457" s="186">
        <f>IF(N457="sníž. přenesená",J457,0)</f>
        <v>0</v>
      </c>
      <c r="BI457" s="186">
        <f>IF(N457="nulová",J457,0)</f>
        <v>0</v>
      </c>
      <c r="BJ457" s="19" t="s">
        <v>76</v>
      </c>
      <c r="BK457" s="186">
        <f>ROUND(I457*H457,2)</f>
        <v>0</v>
      </c>
      <c r="BL457" s="19" t="s">
        <v>253</v>
      </c>
      <c r="BM457" s="185" t="s">
        <v>1516</v>
      </c>
    </row>
    <row r="458" spans="1:65" s="2" customFormat="1" ht="10.199999999999999">
      <c r="A458" s="36"/>
      <c r="B458" s="37"/>
      <c r="C458" s="38"/>
      <c r="D458" s="187" t="s">
        <v>139</v>
      </c>
      <c r="E458" s="38"/>
      <c r="F458" s="188" t="s">
        <v>973</v>
      </c>
      <c r="G458" s="38"/>
      <c r="H458" s="38"/>
      <c r="I458" s="189"/>
      <c r="J458" s="38"/>
      <c r="K458" s="38"/>
      <c r="L458" s="41"/>
      <c r="M458" s="190"/>
      <c r="N458" s="191"/>
      <c r="O458" s="66"/>
      <c r="P458" s="66"/>
      <c r="Q458" s="66"/>
      <c r="R458" s="66"/>
      <c r="S458" s="66"/>
      <c r="T458" s="67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T458" s="19" t="s">
        <v>139</v>
      </c>
      <c r="AU458" s="19" t="s">
        <v>78</v>
      </c>
    </row>
    <row r="459" spans="1:65" s="2" customFormat="1" ht="16.5" customHeight="1">
      <c r="A459" s="36"/>
      <c r="B459" s="37"/>
      <c r="C459" s="175" t="s">
        <v>784</v>
      </c>
      <c r="D459" s="175" t="s">
        <v>132</v>
      </c>
      <c r="E459" s="176" t="s">
        <v>975</v>
      </c>
      <c r="F459" s="177" t="s">
        <v>976</v>
      </c>
      <c r="G459" s="178" t="s">
        <v>693</v>
      </c>
      <c r="H459" s="179">
        <v>2</v>
      </c>
      <c r="I459" s="180"/>
      <c r="J459" s="179">
        <f>ROUND(I459*H459,2)</f>
        <v>0</v>
      </c>
      <c r="K459" s="177" t="s">
        <v>18</v>
      </c>
      <c r="L459" s="41"/>
      <c r="M459" s="181" t="s">
        <v>18</v>
      </c>
      <c r="N459" s="182" t="s">
        <v>39</v>
      </c>
      <c r="O459" s="66"/>
      <c r="P459" s="183">
        <f>O459*H459</f>
        <v>0</v>
      </c>
      <c r="Q459" s="183">
        <v>0</v>
      </c>
      <c r="R459" s="183">
        <f>Q459*H459</f>
        <v>0</v>
      </c>
      <c r="S459" s="183">
        <v>0</v>
      </c>
      <c r="T459" s="184">
        <f>S459*H459</f>
        <v>0</v>
      </c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R459" s="185" t="s">
        <v>253</v>
      </c>
      <c r="AT459" s="185" t="s">
        <v>132</v>
      </c>
      <c r="AU459" s="185" t="s">
        <v>78</v>
      </c>
      <c r="AY459" s="19" t="s">
        <v>129</v>
      </c>
      <c r="BE459" s="186">
        <f>IF(N459="základní",J459,0)</f>
        <v>0</v>
      </c>
      <c r="BF459" s="186">
        <f>IF(N459="snížená",J459,0)</f>
        <v>0</v>
      </c>
      <c r="BG459" s="186">
        <f>IF(N459="zákl. přenesená",J459,0)</f>
        <v>0</v>
      </c>
      <c r="BH459" s="186">
        <f>IF(N459="sníž. přenesená",J459,0)</f>
        <v>0</v>
      </c>
      <c r="BI459" s="186">
        <f>IF(N459="nulová",J459,0)</f>
        <v>0</v>
      </c>
      <c r="BJ459" s="19" t="s">
        <v>76</v>
      </c>
      <c r="BK459" s="186">
        <f>ROUND(I459*H459,2)</f>
        <v>0</v>
      </c>
      <c r="BL459" s="19" t="s">
        <v>253</v>
      </c>
      <c r="BM459" s="185" t="s">
        <v>1517</v>
      </c>
    </row>
    <row r="460" spans="1:65" s="2" customFormat="1" ht="10.199999999999999">
      <c r="A460" s="36"/>
      <c r="B460" s="37"/>
      <c r="C460" s="38"/>
      <c r="D460" s="187" t="s">
        <v>139</v>
      </c>
      <c r="E460" s="38"/>
      <c r="F460" s="188" t="s">
        <v>976</v>
      </c>
      <c r="G460" s="38"/>
      <c r="H460" s="38"/>
      <c r="I460" s="189"/>
      <c r="J460" s="38"/>
      <c r="K460" s="38"/>
      <c r="L460" s="41"/>
      <c r="M460" s="190"/>
      <c r="N460" s="191"/>
      <c r="O460" s="66"/>
      <c r="P460" s="66"/>
      <c r="Q460" s="66"/>
      <c r="R460" s="66"/>
      <c r="S460" s="66"/>
      <c r="T460" s="67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T460" s="19" t="s">
        <v>139</v>
      </c>
      <c r="AU460" s="19" t="s">
        <v>78</v>
      </c>
    </row>
    <row r="461" spans="1:65" s="2" customFormat="1" ht="16.5" customHeight="1">
      <c r="A461" s="36"/>
      <c r="B461" s="37"/>
      <c r="C461" s="175" t="s">
        <v>788</v>
      </c>
      <c r="D461" s="175" t="s">
        <v>132</v>
      </c>
      <c r="E461" s="176" t="s">
        <v>988</v>
      </c>
      <c r="F461" s="177" t="s">
        <v>989</v>
      </c>
      <c r="G461" s="178" t="s">
        <v>693</v>
      </c>
      <c r="H461" s="179">
        <v>7</v>
      </c>
      <c r="I461" s="180"/>
      <c r="J461" s="179">
        <f>ROUND(I461*H461,2)</f>
        <v>0</v>
      </c>
      <c r="K461" s="177" t="s">
        <v>18</v>
      </c>
      <c r="L461" s="41"/>
      <c r="M461" s="181" t="s">
        <v>18</v>
      </c>
      <c r="N461" s="182" t="s">
        <v>39</v>
      </c>
      <c r="O461" s="66"/>
      <c r="P461" s="183">
        <f>O461*H461</f>
        <v>0</v>
      </c>
      <c r="Q461" s="183">
        <v>0</v>
      </c>
      <c r="R461" s="183">
        <f>Q461*H461</f>
        <v>0</v>
      </c>
      <c r="S461" s="183">
        <v>0</v>
      </c>
      <c r="T461" s="184">
        <f>S461*H461</f>
        <v>0</v>
      </c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R461" s="185" t="s">
        <v>253</v>
      </c>
      <c r="AT461" s="185" t="s">
        <v>132</v>
      </c>
      <c r="AU461" s="185" t="s">
        <v>78</v>
      </c>
      <c r="AY461" s="19" t="s">
        <v>129</v>
      </c>
      <c r="BE461" s="186">
        <f>IF(N461="základní",J461,0)</f>
        <v>0</v>
      </c>
      <c r="BF461" s="186">
        <f>IF(N461="snížená",J461,0)</f>
        <v>0</v>
      </c>
      <c r="BG461" s="186">
        <f>IF(N461="zákl. přenesená",J461,0)</f>
        <v>0</v>
      </c>
      <c r="BH461" s="186">
        <f>IF(N461="sníž. přenesená",J461,0)</f>
        <v>0</v>
      </c>
      <c r="BI461" s="186">
        <f>IF(N461="nulová",J461,0)</f>
        <v>0</v>
      </c>
      <c r="BJ461" s="19" t="s">
        <v>76</v>
      </c>
      <c r="BK461" s="186">
        <f>ROUND(I461*H461,2)</f>
        <v>0</v>
      </c>
      <c r="BL461" s="19" t="s">
        <v>253</v>
      </c>
      <c r="BM461" s="185" t="s">
        <v>1518</v>
      </c>
    </row>
    <row r="462" spans="1:65" s="2" customFormat="1" ht="10.199999999999999">
      <c r="A462" s="36"/>
      <c r="B462" s="37"/>
      <c r="C462" s="38"/>
      <c r="D462" s="187" t="s">
        <v>139</v>
      </c>
      <c r="E462" s="38"/>
      <c r="F462" s="188" t="s">
        <v>989</v>
      </c>
      <c r="G462" s="38"/>
      <c r="H462" s="38"/>
      <c r="I462" s="189"/>
      <c r="J462" s="38"/>
      <c r="K462" s="38"/>
      <c r="L462" s="41"/>
      <c r="M462" s="190"/>
      <c r="N462" s="191"/>
      <c r="O462" s="66"/>
      <c r="P462" s="66"/>
      <c r="Q462" s="66"/>
      <c r="R462" s="66"/>
      <c r="S462" s="66"/>
      <c r="T462" s="67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T462" s="19" t="s">
        <v>139</v>
      </c>
      <c r="AU462" s="19" t="s">
        <v>78</v>
      </c>
    </row>
    <row r="463" spans="1:65" s="2" customFormat="1" ht="16.5" customHeight="1">
      <c r="A463" s="36"/>
      <c r="B463" s="37"/>
      <c r="C463" s="175" t="s">
        <v>792</v>
      </c>
      <c r="D463" s="175" t="s">
        <v>132</v>
      </c>
      <c r="E463" s="176" t="s">
        <v>992</v>
      </c>
      <c r="F463" s="177" t="s">
        <v>1519</v>
      </c>
      <c r="G463" s="178" t="s">
        <v>693</v>
      </c>
      <c r="H463" s="179">
        <v>2</v>
      </c>
      <c r="I463" s="180"/>
      <c r="J463" s="179">
        <f>ROUND(I463*H463,2)</f>
        <v>0</v>
      </c>
      <c r="K463" s="177" t="s">
        <v>18</v>
      </c>
      <c r="L463" s="41"/>
      <c r="M463" s="181" t="s">
        <v>18</v>
      </c>
      <c r="N463" s="182" t="s">
        <v>39</v>
      </c>
      <c r="O463" s="66"/>
      <c r="P463" s="183">
        <f>O463*H463</f>
        <v>0</v>
      </c>
      <c r="Q463" s="183">
        <v>0</v>
      </c>
      <c r="R463" s="183">
        <f>Q463*H463</f>
        <v>0</v>
      </c>
      <c r="S463" s="183">
        <v>0</v>
      </c>
      <c r="T463" s="184">
        <f>S463*H463</f>
        <v>0</v>
      </c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R463" s="185" t="s">
        <v>253</v>
      </c>
      <c r="AT463" s="185" t="s">
        <v>132</v>
      </c>
      <c r="AU463" s="185" t="s">
        <v>78</v>
      </c>
      <c r="AY463" s="19" t="s">
        <v>129</v>
      </c>
      <c r="BE463" s="186">
        <f>IF(N463="základní",J463,0)</f>
        <v>0</v>
      </c>
      <c r="BF463" s="186">
        <f>IF(N463="snížená",J463,0)</f>
        <v>0</v>
      </c>
      <c r="BG463" s="186">
        <f>IF(N463="zákl. přenesená",J463,0)</f>
        <v>0</v>
      </c>
      <c r="BH463" s="186">
        <f>IF(N463="sníž. přenesená",J463,0)</f>
        <v>0</v>
      </c>
      <c r="BI463" s="186">
        <f>IF(N463="nulová",J463,0)</f>
        <v>0</v>
      </c>
      <c r="BJ463" s="19" t="s">
        <v>76</v>
      </c>
      <c r="BK463" s="186">
        <f>ROUND(I463*H463,2)</f>
        <v>0</v>
      </c>
      <c r="BL463" s="19" t="s">
        <v>253</v>
      </c>
      <c r="BM463" s="185" t="s">
        <v>1520</v>
      </c>
    </row>
    <row r="464" spans="1:65" s="2" customFormat="1" ht="10.199999999999999">
      <c r="A464" s="36"/>
      <c r="B464" s="37"/>
      <c r="C464" s="38"/>
      <c r="D464" s="187" t="s">
        <v>139</v>
      </c>
      <c r="E464" s="38"/>
      <c r="F464" s="188" t="s">
        <v>1521</v>
      </c>
      <c r="G464" s="38"/>
      <c r="H464" s="38"/>
      <c r="I464" s="189"/>
      <c r="J464" s="38"/>
      <c r="K464" s="38"/>
      <c r="L464" s="41"/>
      <c r="M464" s="190"/>
      <c r="N464" s="191"/>
      <c r="O464" s="66"/>
      <c r="P464" s="66"/>
      <c r="Q464" s="66"/>
      <c r="R464" s="66"/>
      <c r="S464" s="66"/>
      <c r="T464" s="67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T464" s="19" t="s">
        <v>139</v>
      </c>
      <c r="AU464" s="19" t="s">
        <v>78</v>
      </c>
    </row>
    <row r="465" spans="1:65" s="2" customFormat="1" ht="16.5" customHeight="1">
      <c r="A465" s="36"/>
      <c r="B465" s="37"/>
      <c r="C465" s="175" t="s">
        <v>796</v>
      </c>
      <c r="D465" s="175" t="s">
        <v>132</v>
      </c>
      <c r="E465" s="176" t="s">
        <v>997</v>
      </c>
      <c r="F465" s="177" t="s">
        <v>1522</v>
      </c>
      <c r="G465" s="178" t="s">
        <v>999</v>
      </c>
      <c r="H465" s="179">
        <v>10</v>
      </c>
      <c r="I465" s="180"/>
      <c r="J465" s="179">
        <f>ROUND(I465*H465,2)</f>
        <v>0</v>
      </c>
      <c r="K465" s="177" t="s">
        <v>18</v>
      </c>
      <c r="L465" s="41"/>
      <c r="M465" s="181" t="s">
        <v>18</v>
      </c>
      <c r="N465" s="182" t="s">
        <v>39</v>
      </c>
      <c r="O465" s="66"/>
      <c r="P465" s="183">
        <f>O465*H465</f>
        <v>0</v>
      </c>
      <c r="Q465" s="183">
        <v>0</v>
      </c>
      <c r="R465" s="183">
        <f>Q465*H465</f>
        <v>0</v>
      </c>
      <c r="S465" s="183">
        <v>0</v>
      </c>
      <c r="T465" s="184">
        <f>S465*H465</f>
        <v>0</v>
      </c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R465" s="185" t="s">
        <v>253</v>
      </c>
      <c r="AT465" s="185" t="s">
        <v>132</v>
      </c>
      <c r="AU465" s="185" t="s">
        <v>78</v>
      </c>
      <c r="AY465" s="19" t="s">
        <v>129</v>
      </c>
      <c r="BE465" s="186">
        <f>IF(N465="základní",J465,0)</f>
        <v>0</v>
      </c>
      <c r="BF465" s="186">
        <f>IF(N465="snížená",J465,0)</f>
        <v>0</v>
      </c>
      <c r="BG465" s="186">
        <f>IF(N465="zákl. přenesená",J465,0)</f>
        <v>0</v>
      </c>
      <c r="BH465" s="186">
        <f>IF(N465="sníž. přenesená",J465,0)</f>
        <v>0</v>
      </c>
      <c r="BI465" s="186">
        <f>IF(N465="nulová",J465,0)</f>
        <v>0</v>
      </c>
      <c r="BJ465" s="19" t="s">
        <v>76</v>
      </c>
      <c r="BK465" s="186">
        <f>ROUND(I465*H465,2)</f>
        <v>0</v>
      </c>
      <c r="BL465" s="19" t="s">
        <v>253</v>
      </c>
      <c r="BM465" s="185" t="s">
        <v>1523</v>
      </c>
    </row>
    <row r="466" spans="1:65" s="2" customFormat="1" ht="10.199999999999999">
      <c r="A466" s="36"/>
      <c r="B466" s="37"/>
      <c r="C466" s="38"/>
      <c r="D466" s="187" t="s">
        <v>139</v>
      </c>
      <c r="E466" s="38"/>
      <c r="F466" s="188" t="s">
        <v>1524</v>
      </c>
      <c r="G466" s="38"/>
      <c r="H466" s="38"/>
      <c r="I466" s="189"/>
      <c r="J466" s="38"/>
      <c r="K466" s="38"/>
      <c r="L466" s="41"/>
      <c r="M466" s="190"/>
      <c r="N466" s="191"/>
      <c r="O466" s="66"/>
      <c r="P466" s="66"/>
      <c r="Q466" s="66"/>
      <c r="R466" s="66"/>
      <c r="S466" s="66"/>
      <c r="T466" s="67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T466" s="19" t="s">
        <v>139</v>
      </c>
      <c r="AU466" s="19" t="s">
        <v>78</v>
      </c>
    </row>
    <row r="467" spans="1:65" s="2" customFormat="1" ht="16.5" customHeight="1">
      <c r="A467" s="36"/>
      <c r="B467" s="37"/>
      <c r="C467" s="175" t="s">
        <v>800</v>
      </c>
      <c r="D467" s="175" t="s">
        <v>132</v>
      </c>
      <c r="E467" s="176" t="s">
        <v>1525</v>
      </c>
      <c r="F467" s="177" t="s">
        <v>1526</v>
      </c>
      <c r="G467" s="178" t="s">
        <v>999</v>
      </c>
      <c r="H467" s="179">
        <v>10</v>
      </c>
      <c r="I467" s="180"/>
      <c r="J467" s="179">
        <f>ROUND(I467*H467,2)</f>
        <v>0</v>
      </c>
      <c r="K467" s="177" t="s">
        <v>18</v>
      </c>
      <c r="L467" s="41"/>
      <c r="M467" s="181" t="s">
        <v>18</v>
      </c>
      <c r="N467" s="182" t="s">
        <v>39</v>
      </c>
      <c r="O467" s="66"/>
      <c r="P467" s="183">
        <f>O467*H467</f>
        <v>0</v>
      </c>
      <c r="Q467" s="183">
        <v>0</v>
      </c>
      <c r="R467" s="183">
        <f>Q467*H467</f>
        <v>0</v>
      </c>
      <c r="S467" s="183">
        <v>0</v>
      </c>
      <c r="T467" s="184">
        <f>S467*H467</f>
        <v>0</v>
      </c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R467" s="185" t="s">
        <v>253</v>
      </c>
      <c r="AT467" s="185" t="s">
        <v>132</v>
      </c>
      <c r="AU467" s="185" t="s">
        <v>78</v>
      </c>
      <c r="AY467" s="19" t="s">
        <v>129</v>
      </c>
      <c r="BE467" s="186">
        <f>IF(N467="základní",J467,0)</f>
        <v>0</v>
      </c>
      <c r="BF467" s="186">
        <f>IF(N467="snížená",J467,0)</f>
        <v>0</v>
      </c>
      <c r="BG467" s="186">
        <f>IF(N467="zákl. přenesená",J467,0)</f>
        <v>0</v>
      </c>
      <c r="BH467" s="186">
        <f>IF(N467="sníž. přenesená",J467,0)</f>
        <v>0</v>
      </c>
      <c r="BI467" s="186">
        <f>IF(N467="nulová",J467,0)</f>
        <v>0</v>
      </c>
      <c r="BJ467" s="19" t="s">
        <v>76</v>
      </c>
      <c r="BK467" s="186">
        <f>ROUND(I467*H467,2)</f>
        <v>0</v>
      </c>
      <c r="BL467" s="19" t="s">
        <v>253</v>
      </c>
      <c r="BM467" s="185" t="s">
        <v>1527</v>
      </c>
    </row>
    <row r="468" spans="1:65" s="2" customFormat="1" ht="10.199999999999999">
      <c r="A468" s="36"/>
      <c r="B468" s="37"/>
      <c r="C468" s="38"/>
      <c r="D468" s="187" t="s">
        <v>139</v>
      </c>
      <c r="E468" s="38"/>
      <c r="F468" s="188" t="s">
        <v>1528</v>
      </c>
      <c r="G468" s="38"/>
      <c r="H468" s="38"/>
      <c r="I468" s="189"/>
      <c r="J468" s="38"/>
      <c r="K468" s="38"/>
      <c r="L468" s="41"/>
      <c r="M468" s="190"/>
      <c r="N468" s="191"/>
      <c r="O468" s="66"/>
      <c r="P468" s="66"/>
      <c r="Q468" s="66"/>
      <c r="R468" s="66"/>
      <c r="S468" s="66"/>
      <c r="T468" s="67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T468" s="19" t="s">
        <v>139</v>
      </c>
      <c r="AU468" s="19" t="s">
        <v>78</v>
      </c>
    </row>
    <row r="469" spans="1:65" s="12" customFormat="1" ht="22.8" customHeight="1">
      <c r="B469" s="159"/>
      <c r="C469" s="160"/>
      <c r="D469" s="161" t="s">
        <v>67</v>
      </c>
      <c r="E469" s="173" t="s">
        <v>1009</v>
      </c>
      <c r="F469" s="173" t="s">
        <v>1010</v>
      </c>
      <c r="G469" s="160"/>
      <c r="H469" s="160"/>
      <c r="I469" s="163"/>
      <c r="J469" s="174">
        <f>BK469</f>
        <v>0</v>
      </c>
      <c r="K469" s="160"/>
      <c r="L469" s="165"/>
      <c r="M469" s="166"/>
      <c r="N469" s="167"/>
      <c r="O469" s="167"/>
      <c r="P469" s="168">
        <f>SUM(P470:P483)</f>
        <v>0</v>
      </c>
      <c r="Q469" s="167"/>
      <c r="R469" s="168">
        <f>SUM(R470:R483)</f>
        <v>0.184416</v>
      </c>
      <c r="S469" s="167"/>
      <c r="T469" s="169">
        <f>SUM(T470:T483)</f>
        <v>0</v>
      </c>
      <c r="AR469" s="170" t="s">
        <v>78</v>
      </c>
      <c r="AT469" s="171" t="s">
        <v>67</v>
      </c>
      <c r="AU469" s="171" t="s">
        <v>76</v>
      </c>
      <c r="AY469" s="170" t="s">
        <v>129</v>
      </c>
      <c r="BK469" s="172">
        <f>SUM(BK470:BK483)</f>
        <v>0</v>
      </c>
    </row>
    <row r="470" spans="1:65" s="2" customFormat="1" ht="21.75" customHeight="1">
      <c r="A470" s="36"/>
      <c r="B470" s="37"/>
      <c r="C470" s="175" t="s">
        <v>804</v>
      </c>
      <c r="D470" s="175" t="s">
        <v>132</v>
      </c>
      <c r="E470" s="176" t="s">
        <v>1012</v>
      </c>
      <c r="F470" s="177" t="s">
        <v>1013</v>
      </c>
      <c r="G470" s="178" t="s">
        <v>161</v>
      </c>
      <c r="H470" s="179">
        <v>16.2</v>
      </c>
      <c r="I470" s="180"/>
      <c r="J470" s="179">
        <f>ROUND(I470*H470,2)</f>
        <v>0</v>
      </c>
      <c r="K470" s="177" t="s">
        <v>136</v>
      </c>
      <c r="L470" s="41"/>
      <c r="M470" s="181" t="s">
        <v>18</v>
      </c>
      <c r="N470" s="182" t="s">
        <v>39</v>
      </c>
      <c r="O470" s="66"/>
      <c r="P470" s="183">
        <f>O470*H470</f>
        <v>0</v>
      </c>
      <c r="Q470" s="183">
        <v>1.25E-3</v>
      </c>
      <c r="R470" s="183">
        <f>Q470*H470</f>
        <v>2.0250000000000001E-2</v>
      </c>
      <c r="S470" s="183">
        <v>0</v>
      </c>
      <c r="T470" s="184">
        <f>S470*H470</f>
        <v>0</v>
      </c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R470" s="185" t="s">
        <v>253</v>
      </c>
      <c r="AT470" s="185" t="s">
        <v>132</v>
      </c>
      <c r="AU470" s="185" t="s">
        <v>78</v>
      </c>
      <c r="AY470" s="19" t="s">
        <v>129</v>
      </c>
      <c r="BE470" s="186">
        <f>IF(N470="základní",J470,0)</f>
        <v>0</v>
      </c>
      <c r="BF470" s="186">
        <f>IF(N470="snížená",J470,0)</f>
        <v>0</v>
      </c>
      <c r="BG470" s="186">
        <f>IF(N470="zákl. přenesená",J470,0)</f>
        <v>0</v>
      </c>
      <c r="BH470" s="186">
        <f>IF(N470="sníž. přenesená",J470,0)</f>
        <v>0</v>
      </c>
      <c r="BI470" s="186">
        <f>IF(N470="nulová",J470,0)</f>
        <v>0</v>
      </c>
      <c r="BJ470" s="19" t="s">
        <v>76</v>
      </c>
      <c r="BK470" s="186">
        <f>ROUND(I470*H470,2)</f>
        <v>0</v>
      </c>
      <c r="BL470" s="19" t="s">
        <v>253</v>
      </c>
      <c r="BM470" s="185" t="s">
        <v>1529</v>
      </c>
    </row>
    <row r="471" spans="1:65" s="2" customFormat="1" ht="19.2">
      <c r="A471" s="36"/>
      <c r="B471" s="37"/>
      <c r="C471" s="38"/>
      <c r="D471" s="187" t="s">
        <v>139</v>
      </c>
      <c r="E471" s="38"/>
      <c r="F471" s="188" t="s">
        <v>1015</v>
      </c>
      <c r="G471" s="38"/>
      <c r="H471" s="38"/>
      <c r="I471" s="189"/>
      <c r="J471" s="38"/>
      <c r="K471" s="38"/>
      <c r="L471" s="41"/>
      <c r="M471" s="190"/>
      <c r="N471" s="191"/>
      <c r="O471" s="66"/>
      <c r="P471" s="66"/>
      <c r="Q471" s="66"/>
      <c r="R471" s="66"/>
      <c r="S471" s="66"/>
      <c r="T471" s="67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T471" s="19" t="s">
        <v>139</v>
      </c>
      <c r="AU471" s="19" t="s">
        <v>78</v>
      </c>
    </row>
    <row r="472" spans="1:65" s="2" customFormat="1" ht="10.199999999999999">
      <c r="A472" s="36"/>
      <c r="B472" s="37"/>
      <c r="C472" s="38"/>
      <c r="D472" s="192" t="s">
        <v>141</v>
      </c>
      <c r="E472" s="38"/>
      <c r="F472" s="193" t="s">
        <v>1016</v>
      </c>
      <c r="G472" s="38"/>
      <c r="H472" s="38"/>
      <c r="I472" s="189"/>
      <c r="J472" s="38"/>
      <c r="K472" s="38"/>
      <c r="L472" s="41"/>
      <c r="M472" s="190"/>
      <c r="N472" s="191"/>
      <c r="O472" s="66"/>
      <c r="P472" s="66"/>
      <c r="Q472" s="66"/>
      <c r="R472" s="66"/>
      <c r="S472" s="66"/>
      <c r="T472" s="67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T472" s="19" t="s">
        <v>141</v>
      </c>
      <c r="AU472" s="19" t="s">
        <v>78</v>
      </c>
    </row>
    <row r="473" spans="1:65" s="13" customFormat="1" ht="10.199999999999999">
      <c r="B473" s="194"/>
      <c r="C473" s="195"/>
      <c r="D473" s="187" t="s">
        <v>143</v>
      </c>
      <c r="E473" s="196" t="s">
        <v>18</v>
      </c>
      <c r="F473" s="197" t="s">
        <v>1343</v>
      </c>
      <c r="G473" s="195"/>
      <c r="H473" s="198">
        <v>16.2</v>
      </c>
      <c r="I473" s="199"/>
      <c r="J473" s="195"/>
      <c r="K473" s="195"/>
      <c r="L473" s="200"/>
      <c r="M473" s="201"/>
      <c r="N473" s="202"/>
      <c r="O473" s="202"/>
      <c r="P473" s="202"/>
      <c r="Q473" s="202"/>
      <c r="R473" s="202"/>
      <c r="S473" s="202"/>
      <c r="T473" s="203"/>
      <c r="AT473" s="204" t="s">
        <v>143</v>
      </c>
      <c r="AU473" s="204" t="s">
        <v>78</v>
      </c>
      <c r="AV473" s="13" t="s">
        <v>78</v>
      </c>
      <c r="AW473" s="13" t="s">
        <v>30</v>
      </c>
      <c r="AX473" s="13" t="s">
        <v>76</v>
      </c>
      <c r="AY473" s="204" t="s">
        <v>129</v>
      </c>
    </row>
    <row r="474" spans="1:65" s="2" customFormat="1" ht="24.15" customHeight="1">
      <c r="A474" s="36"/>
      <c r="B474" s="37"/>
      <c r="C474" s="226" t="s">
        <v>808</v>
      </c>
      <c r="D474" s="226" t="s">
        <v>304</v>
      </c>
      <c r="E474" s="227" t="s">
        <v>1018</v>
      </c>
      <c r="F474" s="228" t="s">
        <v>1019</v>
      </c>
      <c r="G474" s="229" t="s">
        <v>161</v>
      </c>
      <c r="H474" s="230">
        <v>17.010000000000002</v>
      </c>
      <c r="I474" s="231"/>
      <c r="J474" s="230">
        <f>ROUND(I474*H474,2)</f>
        <v>0</v>
      </c>
      <c r="K474" s="228" t="s">
        <v>18</v>
      </c>
      <c r="L474" s="232"/>
      <c r="M474" s="233" t="s">
        <v>18</v>
      </c>
      <c r="N474" s="234" t="s">
        <v>39</v>
      </c>
      <c r="O474" s="66"/>
      <c r="P474" s="183">
        <f>O474*H474</f>
        <v>0</v>
      </c>
      <c r="Q474" s="183">
        <v>8.0000000000000002E-3</v>
      </c>
      <c r="R474" s="183">
        <f>Q474*H474</f>
        <v>0.13608000000000001</v>
      </c>
      <c r="S474" s="183">
        <v>0</v>
      </c>
      <c r="T474" s="184">
        <f>S474*H474</f>
        <v>0</v>
      </c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R474" s="185" t="s">
        <v>361</v>
      </c>
      <c r="AT474" s="185" t="s">
        <v>304</v>
      </c>
      <c r="AU474" s="185" t="s">
        <v>78</v>
      </c>
      <c r="AY474" s="19" t="s">
        <v>129</v>
      </c>
      <c r="BE474" s="186">
        <f>IF(N474="základní",J474,0)</f>
        <v>0</v>
      </c>
      <c r="BF474" s="186">
        <f>IF(N474="snížená",J474,0)</f>
        <v>0</v>
      </c>
      <c r="BG474" s="186">
        <f>IF(N474="zákl. přenesená",J474,0)</f>
        <v>0</v>
      </c>
      <c r="BH474" s="186">
        <f>IF(N474="sníž. přenesená",J474,0)</f>
        <v>0</v>
      </c>
      <c r="BI474" s="186">
        <f>IF(N474="nulová",J474,0)</f>
        <v>0</v>
      </c>
      <c r="BJ474" s="19" t="s">
        <v>76</v>
      </c>
      <c r="BK474" s="186">
        <f>ROUND(I474*H474,2)</f>
        <v>0</v>
      </c>
      <c r="BL474" s="19" t="s">
        <v>253</v>
      </c>
      <c r="BM474" s="185" t="s">
        <v>1530</v>
      </c>
    </row>
    <row r="475" spans="1:65" s="2" customFormat="1" ht="10.199999999999999">
      <c r="A475" s="36"/>
      <c r="B475" s="37"/>
      <c r="C475" s="38"/>
      <c r="D475" s="187" t="s">
        <v>139</v>
      </c>
      <c r="E475" s="38"/>
      <c r="F475" s="188" t="s">
        <v>1019</v>
      </c>
      <c r="G475" s="38"/>
      <c r="H475" s="38"/>
      <c r="I475" s="189"/>
      <c r="J475" s="38"/>
      <c r="K475" s="38"/>
      <c r="L475" s="41"/>
      <c r="M475" s="190"/>
      <c r="N475" s="191"/>
      <c r="O475" s="66"/>
      <c r="P475" s="66"/>
      <c r="Q475" s="66"/>
      <c r="R475" s="66"/>
      <c r="S475" s="66"/>
      <c r="T475" s="67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T475" s="19" t="s">
        <v>139</v>
      </c>
      <c r="AU475" s="19" t="s">
        <v>78</v>
      </c>
    </row>
    <row r="476" spans="1:65" s="13" customFormat="1" ht="10.199999999999999">
      <c r="B476" s="194"/>
      <c r="C476" s="195"/>
      <c r="D476" s="187" t="s">
        <v>143</v>
      </c>
      <c r="E476" s="196" t="s">
        <v>18</v>
      </c>
      <c r="F476" s="197" t="s">
        <v>1385</v>
      </c>
      <c r="G476" s="195"/>
      <c r="H476" s="198">
        <v>17.010000000000002</v>
      </c>
      <c r="I476" s="199"/>
      <c r="J476" s="195"/>
      <c r="K476" s="195"/>
      <c r="L476" s="200"/>
      <c r="M476" s="201"/>
      <c r="N476" s="202"/>
      <c r="O476" s="202"/>
      <c r="P476" s="202"/>
      <c r="Q476" s="202"/>
      <c r="R476" s="202"/>
      <c r="S476" s="202"/>
      <c r="T476" s="203"/>
      <c r="AT476" s="204" t="s">
        <v>143</v>
      </c>
      <c r="AU476" s="204" t="s">
        <v>78</v>
      </c>
      <c r="AV476" s="13" t="s">
        <v>78</v>
      </c>
      <c r="AW476" s="13" t="s">
        <v>30</v>
      </c>
      <c r="AX476" s="13" t="s">
        <v>76</v>
      </c>
      <c r="AY476" s="204" t="s">
        <v>129</v>
      </c>
    </row>
    <row r="477" spans="1:65" s="2" customFormat="1" ht="16.5" customHeight="1">
      <c r="A477" s="36"/>
      <c r="B477" s="37"/>
      <c r="C477" s="175" t="s">
        <v>812</v>
      </c>
      <c r="D477" s="175" t="s">
        <v>132</v>
      </c>
      <c r="E477" s="176" t="s">
        <v>1022</v>
      </c>
      <c r="F477" s="177" t="s">
        <v>1023</v>
      </c>
      <c r="G477" s="178" t="s">
        <v>182</v>
      </c>
      <c r="H477" s="179">
        <v>3.1</v>
      </c>
      <c r="I477" s="180"/>
      <c r="J477" s="179">
        <f>ROUND(I477*H477,2)</f>
        <v>0</v>
      </c>
      <c r="K477" s="177" t="s">
        <v>136</v>
      </c>
      <c r="L477" s="41"/>
      <c r="M477" s="181" t="s">
        <v>18</v>
      </c>
      <c r="N477" s="182" t="s">
        <v>39</v>
      </c>
      <c r="O477" s="66"/>
      <c r="P477" s="183">
        <f>O477*H477</f>
        <v>0</v>
      </c>
      <c r="Q477" s="183">
        <v>9.0600000000000003E-3</v>
      </c>
      <c r="R477" s="183">
        <f>Q477*H477</f>
        <v>2.8086000000000003E-2</v>
      </c>
      <c r="S477" s="183">
        <v>0</v>
      </c>
      <c r="T477" s="184">
        <f>S477*H477</f>
        <v>0</v>
      </c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R477" s="185" t="s">
        <v>253</v>
      </c>
      <c r="AT477" s="185" t="s">
        <v>132</v>
      </c>
      <c r="AU477" s="185" t="s">
        <v>78</v>
      </c>
      <c r="AY477" s="19" t="s">
        <v>129</v>
      </c>
      <c r="BE477" s="186">
        <f>IF(N477="základní",J477,0)</f>
        <v>0</v>
      </c>
      <c r="BF477" s="186">
        <f>IF(N477="snížená",J477,0)</f>
        <v>0</v>
      </c>
      <c r="BG477" s="186">
        <f>IF(N477="zákl. přenesená",J477,0)</f>
        <v>0</v>
      </c>
      <c r="BH477" s="186">
        <f>IF(N477="sníž. přenesená",J477,0)</f>
        <v>0</v>
      </c>
      <c r="BI477" s="186">
        <f>IF(N477="nulová",J477,0)</f>
        <v>0</v>
      </c>
      <c r="BJ477" s="19" t="s">
        <v>76</v>
      </c>
      <c r="BK477" s="186">
        <f>ROUND(I477*H477,2)</f>
        <v>0</v>
      </c>
      <c r="BL477" s="19" t="s">
        <v>253</v>
      </c>
      <c r="BM477" s="185" t="s">
        <v>1531</v>
      </c>
    </row>
    <row r="478" spans="1:65" s="2" customFormat="1" ht="19.2">
      <c r="A478" s="36"/>
      <c r="B478" s="37"/>
      <c r="C478" s="38"/>
      <c r="D478" s="187" t="s">
        <v>139</v>
      </c>
      <c r="E478" s="38"/>
      <c r="F478" s="188" t="s">
        <v>1025</v>
      </c>
      <c r="G478" s="38"/>
      <c r="H478" s="38"/>
      <c r="I478" s="189"/>
      <c r="J478" s="38"/>
      <c r="K478" s="38"/>
      <c r="L478" s="41"/>
      <c r="M478" s="190"/>
      <c r="N478" s="191"/>
      <c r="O478" s="66"/>
      <c r="P478" s="66"/>
      <c r="Q478" s="66"/>
      <c r="R478" s="66"/>
      <c r="S478" s="66"/>
      <c r="T478" s="67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T478" s="19" t="s">
        <v>139</v>
      </c>
      <c r="AU478" s="19" t="s">
        <v>78</v>
      </c>
    </row>
    <row r="479" spans="1:65" s="2" customFormat="1" ht="10.199999999999999">
      <c r="A479" s="36"/>
      <c r="B479" s="37"/>
      <c r="C479" s="38"/>
      <c r="D479" s="192" t="s">
        <v>141</v>
      </c>
      <c r="E479" s="38"/>
      <c r="F479" s="193" t="s">
        <v>1026</v>
      </c>
      <c r="G479" s="38"/>
      <c r="H479" s="38"/>
      <c r="I479" s="189"/>
      <c r="J479" s="38"/>
      <c r="K479" s="38"/>
      <c r="L479" s="41"/>
      <c r="M479" s="190"/>
      <c r="N479" s="191"/>
      <c r="O479" s="66"/>
      <c r="P479" s="66"/>
      <c r="Q479" s="66"/>
      <c r="R479" s="66"/>
      <c r="S479" s="66"/>
      <c r="T479" s="67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T479" s="19" t="s">
        <v>141</v>
      </c>
      <c r="AU479" s="19" t="s">
        <v>78</v>
      </c>
    </row>
    <row r="480" spans="1:65" s="13" customFormat="1" ht="10.199999999999999">
      <c r="B480" s="194"/>
      <c r="C480" s="195"/>
      <c r="D480" s="187" t="s">
        <v>143</v>
      </c>
      <c r="E480" s="196" t="s">
        <v>18</v>
      </c>
      <c r="F480" s="197" t="s">
        <v>1532</v>
      </c>
      <c r="G480" s="195"/>
      <c r="H480" s="198">
        <v>3.1</v>
      </c>
      <c r="I480" s="199"/>
      <c r="J480" s="195"/>
      <c r="K480" s="195"/>
      <c r="L480" s="200"/>
      <c r="M480" s="201"/>
      <c r="N480" s="202"/>
      <c r="O480" s="202"/>
      <c r="P480" s="202"/>
      <c r="Q480" s="202"/>
      <c r="R480" s="202"/>
      <c r="S480" s="202"/>
      <c r="T480" s="203"/>
      <c r="AT480" s="204" t="s">
        <v>143</v>
      </c>
      <c r="AU480" s="204" t="s">
        <v>78</v>
      </c>
      <c r="AV480" s="13" t="s">
        <v>78</v>
      </c>
      <c r="AW480" s="13" t="s">
        <v>30</v>
      </c>
      <c r="AX480" s="13" t="s">
        <v>76</v>
      </c>
      <c r="AY480" s="204" t="s">
        <v>129</v>
      </c>
    </row>
    <row r="481" spans="1:65" s="2" customFormat="1" ht="16.5" customHeight="1">
      <c r="A481" s="36"/>
      <c r="B481" s="37"/>
      <c r="C481" s="175" t="s">
        <v>816</v>
      </c>
      <c r="D481" s="175" t="s">
        <v>132</v>
      </c>
      <c r="E481" s="176" t="s">
        <v>1036</v>
      </c>
      <c r="F481" s="177" t="s">
        <v>1037</v>
      </c>
      <c r="G481" s="178" t="s">
        <v>472</v>
      </c>
      <c r="H481" s="180"/>
      <c r="I481" s="180"/>
      <c r="J481" s="179">
        <f>ROUND(I481*H481,2)</f>
        <v>0</v>
      </c>
      <c r="K481" s="177" t="s">
        <v>136</v>
      </c>
      <c r="L481" s="41"/>
      <c r="M481" s="181" t="s">
        <v>18</v>
      </c>
      <c r="N481" s="182" t="s">
        <v>39</v>
      </c>
      <c r="O481" s="66"/>
      <c r="P481" s="183">
        <f>O481*H481</f>
        <v>0</v>
      </c>
      <c r="Q481" s="183">
        <v>0</v>
      </c>
      <c r="R481" s="183">
        <f>Q481*H481</f>
        <v>0</v>
      </c>
      <c r="S481" s="183">
        <v>0</v>
      </c>
      <c r="T481" s="184">
        <f>S481*H481</f>
        <v>0</v>
      </c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R481" s="185" t="s">
        <v>253</v>
      </c>
      <c r="AT481" s="185" t="s">
        <v>132</v>
      </c>
      <c r="AU481" s="185" t="s">
        <v>78</v>
      </c>
      <c r="AY481" s="19" t="s">
        <v>129</v>
      </c>
      <c r="BE481" s="186">
        <f>IF(N481="základní",J481,0)</f>
        <v>0</v>
      </c>
      <c r="BF481" s="186">
        <f>IF(N481="snížená",J481,0)</f>
        <v>0</v>
      </c>
      <c r="BG481" s="186">
        <f>IF(N481="zákl. přenesená",J481,0)</f>
        <v>0</v>
      </c>
      <c r="BH481" s="186">
        <f>IF(N481="sníž. přenesená",J481,0)</f>
        <v>0</v>
      </c>
      <c r="BI481" s="186">
        <f>IF(N481="nulová",J481,0)</f>
        <v>0</v>
      </c>
      <c r="BJ481" s="19" t="s">
        <v>76</v>
      </c>
      <c r="BK481" s="186">
        <f>ROUND(I481*H481,2)</f>
        <v>0</v>
      </c>
      <c r="BL481" s="19" t="s">
        <v>253</v>
      </c>
      <c r="BM481" s="185" t="s">
        <v>1533</v>
      </c>
    </row>
    <row r="482" spans="1:65" s="2" customFormat="1" ht="19.2">
      <c r="A482" s="36"/>
      <c r="B482" s="37"/>
      <c r="C482" s="38"/>
      <c r="D482" s="187" t="s">
        <v>139</v>
      </c>
      <c r="E482" s="38"/>
      <c r="F482" s="188" t="s">
        <v>1039</v>
      </c>
      <c r="G482" s="38"/>
      <c r="H482" s="38"/>
      <c r="I482" s="189"/>
      <c r="J482" s="38"/>
      <c r="K482" s="38"/>
      <c r="L482" s="41"/>
      <c r="M482" s="190"/>
      <c r="N482" s="191"/>
      <c r="O482" s="66"/>
      <c r="P482" s="66"/>
      <c r="Q482" s="66"/>
      <c r="R482" s="66"/>
      <c r="S482" s="66"/>
      <c r="T482" s="67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T482" s="19" t="s">
        <v>139</v>
      </c>
      <c r="AU482" s="19" t="s">
        <v>78</v>
      </c>
    </row>
    <row r="483" spans="1:65" s="2" customFormat="1" ht="10.199999999999999">
      <c r="A483" s="36"/>
      <c r="B483" s="37"/>
      <c r="C483" s="38"/>
      <c r="D483" s="192" t="s">
        <v>141</v>
      </c>
      <c r="E483" s="38"/>
      <c r="F483" s="193" t="s">
        <v>1040</v>
      </c>
      <c r="G483" s="38"/>
      <c r="H483" s="38"/>
      <c r="I483" s="189"/>
      <c r="J483" s="38"/>
      <c r="K483" s="38"/>
      <c r="L483" s="41"/>
      <c r="M483" s="190"/>
      <c r="N483" s="191"/>
      <c r="O483" s="66"/>
      <c r="P483" s="66"/>
      <c r="Q483" s="66"/>
      <c r="R483" s="66"/>
      <c r="S483" s="66"/>
      <c r="T483" s="67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T483" s="19" t="s">
        <v>141</v>
      </c>
      <c r="AU483" s="19" t="s">
        <v>78</v>
      </c>
    </row>
    <row r="484" spans="1:65" s="12" customFormat="1" ht="22.8" customHeight="1">
      <c r="B484" s="159"/>
      <c r="C484" s="160"/>
      <c r="D484" s="161" t="s">
        <v>67</v>
      </c>
      <c r="E484" s="173" t="s">
        <v>1041</v>
      </c>
      <c r="F484" s="173" t="s">
        <v>1042</v>
      </c>
      <c r="G484" s="160"/>
      <c r="H484" s="160"/>
      <c r="I484" s="163"/>
      <c r="J484" s="174">
        <f>BK484</f>
        <v>0</v>
      </c>
      <c r="K484" s="160"/>
      <c r="L484" s="165"/>
      <c r="M484" s="166"/>
      <c r="N484" s="167"/>
      <c r="O484" s="167"/>
      <c r="P484" s="168">
        <f>SUM(P485:P499)</f>
        <v>0</v>
      </c>
      <c r="Q484" s="167"/>
      <c r="R484" s="168">
        <f>SUM(R485:R499)</f>
        <v>0</v>
      </c>
      <c r="S484" s="167"/>
      <c r="T484" s="169">
        <f>SUM(T485:T499)</f>
        <v>0.16800000000000001</v>
      </c>
      <c r="AR484" s="170" t="s">
        <v>78</v>
      </c>
      <c r="AT484" s="171" t="s">
        <v>67</v>
      </c>
      <c r="AU484" s="171" t="s">
        <v>76</v>
      </c>
      <c r="AY484" s="170" t="s">
        <v>129</v>
      </c>
      <c r="BK484" s="172">
        <f>SUM(BK485:BK499)</f>
        <v>0</v>
      </c>
    </row>
    <row r="485" spans="1:65" s="2" customFormat="1" ht="16.5" customHeight="1">
      <c r="A485" s="36"/>
      <c r="B485" s="37"/>
      <c r="C485" s="175" t="s">
        <v>820</v>
      </c>
      <c r="D485" s="175" t="s">
        <v>132</v>
      </c>
      <c r="E485" s="176" t="s">
        <v>1044</v>
      </c>
      <c r="F485" s="177" t="s">
        <v>1045</v>
      </c>
      <c r="G485" s="178" t="s">
        <v>135</v>
      </c>
      <c r="H485" s="179">
        <v>7</v>
      </c>
      <c r="I485" s="180"/>
      <c r="J485" s="179">
        <f>ROUND(I485*H485,2)</f>
        <v>0</v>
      </c>
      <c r="K485" s="177" t="s">
        <v>136</v>
      </c>
      <c r="L485" s="41"/>
      <c r="M485" s="181" t="s">
        <v>18</v>
      </c>
      <c r="N485" s="182" t="s">
        <v>39</v>
      </c>
      <c r="O485" s="66"/>
      <c r="P485" s="183">
        <f>O485*H485</f>
        <v>0</v>
      </c>
      <c r="Q485" s="183">
        <v>0</v>
      </c>
      <c r="R485" s="183">
        <f>Q485*H485</f>
        <v>0</v>
      </c>
      <c r="S485" s="183">
        <v>0</v>
      </c>
      <c r="T485" s="184">
        <f>S485*H485</f>
        <v>0</v>
      </c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R485" s="185" t="s">
        <v>253</v>
      </c>
      <c r="AT485" s="185" t="s">
        <v>132</v>
      </c>
      <c r="AU485" s="185" t="s">
        <v>78</v>
      </c>
      <c r="AY485" s="19" t="s">
        <v>129</v>
      </c>
      <c r="BE485" s="186">
        <f>IF(N485="základní",J485,0)</f>
        <v>0</v>
      </c>
      <c r="BF485" s="186">
        <f>IF(N485="snížená",J485,0)</f>
        <v>0</v>
      </c>
      <c r="BG485" s="186">
        <f>IF(N485="zákl. přenesená",J485,0)</f>
        <v>0</v>
      </c>
      <c r="BH485" s="186">
        <f>IF(N485="sníž. přenesená",J485,0)</f>
        <v>0</v>
      </c>
      <c r="BI485" s="186">
        <f>IF(N485="nulová",J485,0)</f>
        <v>0</v>
      </c>
      <c r="BJ485" s="19" t="s">
        <v>76</v>
      </c>
      <c r="BK485" s="186">
        <f>ROUND(I485*H485,2)</f>
        <v>0</v>
      </c>
      <c r="BL485" s="19" t="s">
        <v>253</v>
      </c>
      <c r="BM485" s="185" t="s">
        <v>1534</v>
      </c>
    </row>
    <row r="486" spans="1:65" s="2" customFormat="1" ht="19.2">
      <c r="A486" s="36"/>
      <c r="B486" s="37"/>
      <c r="C486" s="38"/>
      <c r="D486" s="187" t="s">
        <v>139</v>
      </c>
      <c r="E486" s="38"/>
      <c r="F486" s="188" t="s">
        <v>1047</v>
      </c>
      <c r="G486" s="38"/>
      <c r="H486" s="38"/>
      <c r="I486" s="189"/>
      <c r="J486" s="38"/>
      <c r="K486" s="38"/>
      <c r="L486" s="41"/>
      <c r="M486" s="190"/>
      <c r="N486" s="191"/>
      <c r="O486" s="66"/>
      <c r="P486" s="66"/>
      <c r="Q486" s="66"/>
      <c r="R486" s="66"/>
      <c r="S486" s="66"/>
      <c r="T486" s="67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T486" s="19" t="s">
        <v>139</v>
      </c>
      <c r="AU486" s="19" t="s">
        <v>78</v>
      </c>
    </row>
    <row r="487" spans="1:65" s="2" customFormat="1" ht="10.199999999999999">
      <c r="A487" s="36"/>
      <c r="B487" s="37"/>
      <c r="C487" s="38"/>
      <c r="D487" s="192" t="s">
        <v>141</v>
      </c>
      <c r="E487" s="38"/>
      <c r="F487" s="193" t="s">
        <v>1048</v>
      </c>
      <c r="G487" s="38"/>
      <c r="H487" s="38"/>
      <c r="I487" s="189"/>
      <c r="J487" s="38"/>
      <c r="K487" s="38"/>
      <c r="L487" s="41"/>
      <c r="M487" s="190"/>
      <c r="N487" s="191"/>
      <c r="O487" s="66"/>
      <c r="P487" s="66"/>
      <c r="Q487" s="66"/>
      <c r="R487" s="66"/>
      <c r="S487" s="66"/>
      <c r="T487" s="67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T487" s="19" t="s">
        <v>141</v>
      </c>
      <c r="AU487" s="19" t="s">
        <v>78</v>
      </c>
    </row>
    <row r="488" spans="1:65" s="13" customFormat="1" ht="10.199999999999999">
      <c r="B488" s="194"/>
      <c r="C488" s="195"/>
      <c r="D488" s="187" t="s">
        <v>143</v>
      </c>
      <c r="E488" s="196" t="s">
        <v>18</v>
      </c>
      <c r="F488" s="197" t="s">
        <v>1339</v>
      </c>
      <c r="G488" s="195"/>
      <c r="H488" s="198">
        <v>7</v>
      </c>
      <c r="I488" s="199"/>
      <c r="J488" s="195"/>
      <c r="K488" s="195"/>
      <c r="L488" s="200"/>
      <c r="M488" s="201"/>
      <c r="N488" s="202"/>
      <c r="O488" s="202"/>
      <c r="P488" s="202"/>
      <c r="Q488" s="202"/>
      <c r="R488" s="202"/>
      <c r="S488" s="202"/>
      <c r="T488" s="203"/>
      <c r="AT488" s="204" t="s">
        <v>143</v>
      </c>
      <c r="AU488" s="204" t="s">
        <v>78</v>
      </c>
      <c r="AV488" s="13" t="s">
        <v>78</v>
      </c>
      <c r="AW488" s="13" t="s">
        <v>30</v>
      </c>
      <c r="AX488" s="13" t="s">
        <v>76</v>
      </c>
      <c r="AY488" s="204" t="s">
        <v>129</v>
      </c>
    </row>
    <row r="489" spans="1:65" s="2" customFormat="1" ht="21.75" customHeight="1">
      <c r="A489" s="36"/>
      <c r="B489" s="37"/>
      <c r="C489" s="226" t="s">
        <v>824</v>
      </c>
      <c r="D489" s="226" t="s">
        <v>304</v>
      </c>
      <c r="E489" s="227" t="s">
        <v>1050</v>
      </c>
      <c r="F489" s="228" t="s">
        <v>1051</v>
      </c>
      <c r="G489" s="229" t="s">
        <v>693</v>
      </c>
      <c r="H489" s="230">
        <v>4</v>
      </c>
      <c r="I489" s="231"/>
      <c r="J489" s="230">
        <f>ROUND(I489*H489,2)</f>
        <v>0</v>
      </c>
      <c r="K489" s="228" t="s">
        <v>18</v>
      </c>
      <c r="L489" s="232"/>
      <c r="M489" s="233" t="s">
        <v>18</v>
      </c>
      <c r="N489" s="234" t="s">
        <v>39</v>
      </c>
      <c r="O489" s="66"/>
      <c r="P489" s="183">
        <f>O489*H489</f>
        <v>0</v>
      </c>
      <c r="Q489" s="183">
        <v>0</v>
      </c>
      <c r="R489" s="183">
        <f>Q489*H489</f>
        <v>0</v>
      </c>
      <c r="S489" s="183">
        <v>0</v>
      </c>
      <c r="T489" s="184">
        <f>S489*H489</f>
        <v>0</v>
      </c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R489" s="185" t="s">
        <v>361</v>
      </c>
      <c r="AT489" s="185" t="s">
        <v>304</v>
      </c>
      <c r="AU489" s="185" t="s">
        <v>78</v>
      </c>
      <c r="AY489" s="19" t="s">
        <v>129</v>
      </c>
      <c r="BE489" s="186">
        <f>IF(N489="základní",J489,0)</f>
        <v>0</v>
      </c>
      <c r="BF489" s="186">
        <f>IF(N489="snížená",J489,0)</f>
        <v>0</v>
      </c>
      <c r="BG489" s="186">
        <f>IF(N489="zákl. přenesená",J489,0)</f>
        <v>0</v>
      </c>
      <c r="BH489" s="186">
        <f>IF(N489="sníž. přenesená",J489,0)</f>
        <v>0</v>
      </c>
      <c r="BI489" s="186">
        <f>IF(N489="nulová",J489,0)</f>
        <v>0</v>
      </c>
      <c r="BJ489" s="19" t="s">
        <v>76</v>
      </c>
      <c r="BK489" s="186">
        <f>ROUND(I489*H489,2)</f>
        <v>0</v>
      </c>
      <c r="BL489" s="19" t="s">
        <v>253</v>
      </c>
      <c r="BM489" s="185" t="s">
        <v>1535</v>
      </c>
    </row>
    <row r="490" spans="1:65" s="2" customFormat="1" ht="10.199999999999999">
      <c r="A490" s="36"/>
      <c r="B490" s="37"/>
      <c r="C490" s="38"/>
      <c r="D490" s="187" t="s">
        <v>139</v>
      </c>
      <c r="E490" s="38"/>
      <c r="F490" s="188" t="s">
        <v>1051</v>
      </c>
      <c r="G490" s="38"/>
      <c r="H490" s="38"/>
      <c r="I490" s="189"/>
      <c r="J490" s="38"/>
      <c r="K490" s="38"/>
      <c r="L490" s="41"/>
      <c r="M490" s="190"/>
      <c r="N490" s="191"/>
      <c r="O490" s="66"/>
      <c r="P490" s="66"/>
      <c r="Q490" s="66"/>
      <c r="R490" s="66"/>
      <c r="S490" s="66"/>
      <c r="T490" s="67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T490" s="19" t="s">
        <v>139</v>
      </c>
      <c r="AU490" s="19" t="s">
        <v>78</v>
      </c>
    </row>
    <row r="491" spans="1:65" s="2" customFormat="1" ht="24.15" customHeight="1">
      <c r="A491" s="36"/>
      <c r="B491" s="37"/>
      <c r="C491" s="226" t="s">
        <v>828</v>
      </c>
      <c r="D491" s="226" t="s">
        <v>304</v>
      </c>
      <c r="E491" s="227" t="s">
        <v>1054</v>
      </c>
      <c r="F491" s="228" t="s">
        <v>1055</v>
      </c>
      <c r="G491" s="229" t="s">
        <v>693</v>
      </c>
      <c r="H491" s="230">
        <v>3</v>
      </c>
      <c r="I491" s="231"/>
      <c r="J491" s="230">
        <f>ROUND(I491*H491,2)</f>
        <v>0</v>
      </c>
      <c r="K491" s="228" t="s">
        <v>18</v>
      </c>
      <c r="L491" s="232"/>
      <c r="M491" s="233" t="s">
        <v>18</v>
      </c>
      <c r="N491" s="234" t="s">
        <v>39</v>
      </c>
      <c r="O491" s="66"/>
      <c r="P491" s="183">
        <f>O491*H491</f>
        <v>0</v>
      </c>
      <c r="Q491" s="183">
        <v>0</v>
      </c>
      <c r="R491" s="183">
        <f>Q491*H491</f>
        <v>0</v>
      </c>
      <c r="S491" s="183">
        <v>0</v>
      </c>
      <c r="T491" s="184">
        <f>S491*H491</f>
        <v>0</v>
      </c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R491" s="185" t="s">
        <v>361</v>
      </c>
      <c r="AT491" s="185" t="s">
        <v>304</v>
      </c>
      <c r="AU491" s="185" t="s">
        <v>78</v>
      </c>
      <c r="AY491" s="19" t="s">
        <v>129</v>
      </c>
      <c r="BE491" s="186">
        <f>IF(N491="základní",J491,0)</f>
        <v>0</v>
      </c>
      <c r="BF491" s="186">
        <f>IF(N491="snížená",J491,0)</f>
        <v>0</v>
      </c>
      <c r="BG491" s="186">
        <f>IF(N491="zákl. přenesená",J491,0)</f>
        <v>0</v>
      </c>
      <c r="BH491" s="186">
        <f>IF(N491="sníž. přenesená",J491,0)</f>
        <v>0</v>
      </c>
      <c r="BI491" s="186">
        <f>IF(N491="nulová",J491,0)</f>
        <v>0</v>
      </c>
      <c r="BJ491" s="19" t="s">
        <v>76</v>
      </c>
      <c r="BK491" s="186">
        <f>ROUND(I491*H491,2)</f>
        <v>0</v>
      </c>
      <c r="BL491" s="19" t="s">
        <v>253</v>
      </c>
      <c r="BM491" s="185" t="s">
        <v>1536</v>
      </c>
    </row>
    <row r="492" spans="1:65" s="2" customFormat="1" ht="10.199999999999999">
      <c r="A492" s="36"/>
      <c r="B492" s="37"/>
      <c r="C492" s="38"/>
      <c r="D492" s="187" t="s">
        <v>139</v>
      </c>
      <c r="E492" s="38"/>
      <c r="F492" s="188" t="s">
        <v>1055</v>
      </c>
      <c r="G492" s="38"/>
      <c r="H492" s="38"/>
      <c r="I492" s="189"/>
      <c r="J492" s="38"/>
      <c r="K492" s="38"/>
      <c r="L492" s="41"/>
      <c r="M492" s="190"/>
      <c r="N492" s="191"/>
      <c r="O492" s="66"/>
      <c r="P492" s="66"/>
      <c r="Q492" s="66"/>
      <c r="R492" s="66"/>
      <c r="S492" s="66"/>
      <c r="T492" s="67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T492" s="19" t="s">
        <v>139</v>
      </c>
      <c r="AU492" s="19" t="s">
        <v>78</v>
      </c>
    </row>
    <row r="493" spans="1:65" s="2" customFormat="1" ht="16.5" customHeight="1">
      <c r="A493" s="36"/>
      <c r="B493" s="37"/>
      <c r="C493" s="175" t="s">
        <v>832</v>
      </c>
      <c r="D493" s="175" t="s">
        <v>132</v>
      </c>
      <c r="E493" s="176" t="s">
        <v>1058</v>
      </c>
      <c r="F493" s="177" t="s">
        <v>1059</v>
      </c>
      <c r="G493" s="178" t="s">
        <v>135</v>
      </c>
      <c r="H493" s="179">
        <v>7</v>
      </c>
      <c r="I493" s="180"/>
      <c r="J493" s="179">
        <f>ROUND(I493*H493,2)</f>
        <v>0</v>
      </c>
      <c r="K493" s="177" t="s">
        <v>136</v>
      </c>
      <c r="L493" s="41"/>
      <c r="M493" s="181" t="s">
        <v>18</v>
      </c>
      <c r="N493" s="182" t="s">
        <v>39</v>
      </c>
      <c r="O493" s="66"/>
      <c r="P493" s="183">
        <f>O493*H493</f>
        <v>0</v>
      </c>
      <c r="Q493" s="183">
        <v>0</v>
      </c>
      <c r="R493" s="183">
        <f>Q493*H493</f>
        <v>0</v>
      </c>
      <c r="S493" s="183">
        <v>2.4E-2</v>
      </c>
      <c r="T493" s="184">
        <f>S493*H493</f>
        <v>0.16800000000000001</v>
      </c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R493" s="185" t="s">
        <v>253</v>
      </c>
      <c r="AT493" s="185" t="s">
        <v>132</v>
      </c>
      <c r="AU493" s="185" t="s">
        <v>78</v>
      </c>
      <c r="AY493" s="19" t="s">
        <v>129</v>
      </c>
      <c r="BE493" s="186">
        <f>IF(N493="základní",J493,0)</f>
        <v>0</v>
      </c>
      <c r="BF493" s="186">
        <f>IF(N493="snížená",J493,0)</f>
        <v>0</v>
      </c>
      <c r="BG493" s="186">
        <f>IF(N493="zákl. přenesená",J493,0)</f>
        <v>0</v>
      </c>
      <c r="BH493" s="186">
        <f>IF(N493="sníž. přenesená",J493,0)</f>
        <v>0</v>
      </c>
      <c r="BI493" s="186">
        <f>IF(N493="nulová",J493,0)</f>
        <v>0</v>
      </c>
      <c r="BJ493" s="19" t="s">
        <v>76</v>
      </c>
      <c r="BK493" s="186">
        <f>ROUND(I493*H493,2)</f>
        <v>0</v>
      </c>
      <c r="BL493" s="19" t="s">
        <v>253</v>
      </c>
      <c r="BM493" s="185" t="s">
        <v>1537</v>
      </c>
    </row>
    <row r="494" spans="1:65" s="2" customFormat="1" ht="10.199999999999999">
      <c r="A494" s="36"/>
      <c r="B494" s="37"/>
      <c r="C494" s="38"/>
      <c r="D494" s="187" t="s">
        <v>139</v>
      </c>
      <c r="E494" s="38"/>
      <c r="F494" s="188" t="s">
        <v>1061</v>
      </c>
      <c r="G494" s="38"/>
      <c r="H494" s="38"/>
      <c r="I494" s="189"/>
      <c r="J494" s="38"/>
      <c r="K494" s="38"/>
      <c r="L494" s="41"/>
      <c r="M494" s="190"/>
      <c r="N494" s="191"/>
      <c r="O494" s="66"/>
      <c r="P494" s="66"/>
      <c r="Q494" s="66"/>
      <c r="R494" s="66"/>
      <c r="S494" s="66"/>
      <c r="T494" s="67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T494" s="19" t="s">
        <v>139</v>
      </c>
      <c r="AU494" s="19" t="s">
        <v>78</v>
      </c>
    </row>
    <row r="495" spans="1:65" s="2" customFormat="1" ht="10.199999999999999">
      <c r="A495" s="36"/>
      <c r="B495" s="37"/>
      <c r="C495" s="38"/>
      <c r="D495" s="192" t="s">
        <v>141</v>
      </c>
      <c r="E495" s="38"/>
      <c r="F495" s="193" t="s">
        <v>1062</v>
      </c>
      <c r="G495" s="38"/>
      <c r="H495" s="38"/>
      <c r="I495" s="189"/>
      <c r="J495" s="38"/>
      <c r="K495" s="38"/>
      <c r="L495" s="41"/>
      <c r="M495" s="190"/>
      <c r="N495" s="191"/>
      <c r="O495" s="66"/>
      <c r="P495" s="66"/>
      <c r="Q495" s="66"/>
      <c r="R495" s="66"/>
      <c r="S495" s="66"/>
      <c r="T495" s="67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T495" s="19" t="s">
        <v>141</v>
      </c>
      <c r="AU495" s="19" t="s">
        <v>78</v>
      </c>
    </row>
    <row r="496" spans="1:65" s="13" customFormat="1" ht="10.199999999999999">
      <c r="B496" s="194"/>
      <c r="C496" s="195"/>
      <c r="D496" s="187" t="s">
        <v>143</v>
      </c>
      <c r="E496" s="196" t="s">
        <v>18</v>
      </c>
      <c r="F496" s="197" t="s">
        <v>1339</v>
      </c>
      <c r="G496" s="195"/>
      <c r="H496" s="198">
        <v>7</v>
      </c>
      <c r="I496" s="199"/>
      <c r="J496" s="195"/>
      <c r="K496" s="195"/>
      <c r="L496" s="200"/>
      <c r="M496" s="201"/>
      <c r="N496" s="202"/>
      <c r="O496" s="202"/>
      <c r="P496" s="202"/>
      <c r="Q496" s="202"/>
      <c r="R496" s="202"/>
      <c r="S496" s="202"/>
      <c r="T496" s="203"/>
      <c r="AT496" s="204" t="s">
        <v>143</v>
      </c>
      <c r="AU496" s="204" t="s">
        <v>78</v>
      </c>
      <c r="AV496" s="13" t="s">
        <v>78</v>
      </c>
      <c r="AW496" s="13" t="s">
        <v>30</v>
      </c>
      <c r="AX496" s="13" t="s">
        <v>76</v>
      </c>
      <c r="AY496" s="204" t="s">
        <v>129</v>
      </c>
    </row>
    <row r="497" spans="1:65" s="2" customFormat="1" ht="16.5" customHeight="1">
      <c r="A497" s="36"/>
      <c r="B497" s="37"/>
      <c r="C497" s="175" t="s">
        <v>836</v>
      </c>
      <c r="D497" s="175" t="s">
        <v>132</v>
      </c>
      <c r="E497" s="176" t="s">
        <v>1064</v>
      </c>
      <c r="F497" s="177" t="s">
        <v>1065</v>
      </c>
      <c r="G497" s="178" t="s">
        <v>472</v>
      </c>
      <c r="H497" s="180"/>
      <c r="I497" s="180"/>
      <c r="J497" s="179">
        <f>ROUND(I497*H497,2)</f>
        <v>0</v>
      </c>
      <c r="K497" s="177" t="s">
        <v>136</v>
      </c>
      <c r="L497" s="41"/>
      <c r="M497" s="181" t="s">
        <v>18</v>
      </c>
      <c r="N497" s="182" t="s">
        <v>39</v>
      </c>
      <c r="O497" s="66"/>
      <c r="P497" s="183">
        <f>O497*H497</f>
        <v>0</v>
      </c>
      <c r="Q497" s="183">
        <v>0</v>
      </c>
      <c r="R497" s="183">
        <f>Q497*H497</f>
        <v>0</v>
      </c>
      <c r="S497" s="183">
        <v>0</v>
      </c>
      <c r="T497" s="184">
        <f>S497*H497</f>
        <v>0</v>
      </c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R497" s="185" t="s">
        <v>253</v>
      </c>
      <c r="AT497" s="185" t="s">
        <v>132</v>
      </c>
      <c r="AU497" s="185" t="s">
        <v>78</v>
      </c>
      <c r="AY497" s="19" t="s">
        <v>129</v>
      </c>
      <c r="BE497" s="186">
        <f>IF(N497="základní",J497,0)</f>
        <v>0</v>
      </c>
      <c r="BF497" s="186">
        <f>IF(N497="snížená",J497,0)</f>
        <v>0</v>
      </c>
      <c r="BG497" s="186">
        <f>IF(N497="zákl. přenesená",J497,0)</f>
        <v>0</v>
      </c>
      <c r="BH497" s="186">
        <f>IF(N497="sníž. přenesená",J497,0)</f>
        <v>0</v>
      </c>
      <c r="BI497" s="186">
        <f>IF(N497="nulová",J497,0)</f>
        <v>0</v>
      </c>
      <c r="BJ497" s="19" t="s">
        <v>76</v>
      </c>
      <c r="BK497" s="186">
        <f>ROUND(I497*H497,2)</f>
        <v>0</v>
      </c>
      <c r="BL497" s="19" t="s">
        <v>253</v>
      </c>
      <c r="BM497" s="185" t="s">
        <v>1538</v>
      </c>
    </row>
    <row r="498" spans="1:65" s="2" customFormat="1" ht="19.2">
      <c r="A498" s="36"/>
      <c r="B498" s="37"/>
      <c r="C498" s="38"/>
      <c r="D498" s="187" t="s">
        <v>139</v>
      </c>
      <c r="E498" s="38"/>
      <c r="F498" s="188" t="s">
        <v>1067</v>
      </c>
      <c r="G498" s="38"/>
      <c r="H498" s="38"/>
      <c r="I498" s="189"/>
      <c r="J498" s="38"/>
      <c r="K498" s="38"/>
      <c r="L498" s="41"/>
      <c r="M498" s="190"/>
      <c r="N498" s="191"/>
      <c r="O498" s="66"/>
      <c r="P498" s="66"/>
      <c r="Q498" s="66"/>
      <c r="R498" s="66"/>
      <c r="S498" s="66"/>
      <c r="T498" s="67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T498" s="19" t="s">
        <v>139</v>
      </c>
      <c r="AU498" s="19" t="s">
        <v>78</v>
      </c>
    </row>
    <row r="499" spans="1:65" s="2" customFormat="1" ht="10.199999999999999">
      <c r="A499" s="36"/>
      <c r="B499" s="37"/>
      <c r="C499" s="38"/>
      <c r="D499" s="192" t="s">
        <v>141</v>
      </c>
      <c r="E499" s="38"/>
      <c r="F499" s="193" t="s">
        <v>1068</v>
      </c>
      <c r="G499" s="38"/>
      <c r="H499" s="38"/>
      <c r="I499" s="189"/>
      <c r="J499" s="38"/>
      <c r="K499" s="38"/>
      <c r="L499" s="41"/>
      <c r="M499" s="190"/>
      <c r="N499" s="191"/>
      <c r="O499" s="66"/>
      <c r="P499" s="66"/>
      <c r="Q499" s="66"/>
      <c r="R499" s="66"/>
      <c r="S499" s="66"/>
      <c r="T499" s="67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T499" s="19" t="s">
        <v>141</v>
      </c>
      <c r="AU499" s="19" t="s">
        <v>78</v>
      </c>
    </row>
    <row r="500" spans="1:65" s="12" customFormat="1" ht="22.8" customHeight="1">
      <c r="B500" s="159"/>
      <c r="C500" s="160"/>
      <c r="D500" s="161" t="s">
        <v>67</v>
      </c>
      <c r="E500" s="173" t="s">
        <v>1069</v>
      </c>
      <c r="F500" s="173" t="s">
        <v>1070</v>
      </c>
      <c r="G500" s="160"/>
      <c r="H500" s="160"/>
      <c r="I500" s="163"/>
      <c r="J500" s="174">
        <f>BK500</f>
        <v>0</v>
      </c>
      <c r="K500" s="160"/>
      <c r="L500" s="165"/>
      <c r="M500" s="166"/>
      <c r="N500" s="167"/>
      <c r="O500" s="167"/>
      <c r="P500" s="168">
        <f>SUM(P501:P561)</f>
        <v>0</v>
      </c>
      <c r="Q500" s="167"/>
      <c r="R500" s="168">
        <f>SUM(R501:R561)</f>
        <v>0.63295799999999991</v>
      </c>
      <c r="S500" s="167"/>
      <c r="T500" s="169">
        <f>SUM(T501:T561)</f>
        <v>2.6200000000000001E-2</v>
      </c>
      <c r="AR500" s="170" t="s">
        <v>78</v>
      </c>
      <c r="AT500" s="171" t="s">
        <v>67</v>
      </c>
      <c r="AU500" s="171" t="s">
        <v>76</v>
      </c>
      <c r="AY500" s="170" t="s">
        <v>129</v>
      </c>
      <c r="BK500" s="172">
        <f>SUM(BK501:BK561)</f>
        <v>0</v>
      </c>
    </row>
    <row r="501" spans="1:65" s="2" customFormat="1" ht="16.5" customHeight="1">
      <c r="A501" s="36"/>
      <c r="B501" s="37"/>
      <c r="C501" s="175" t="s">
        <v>840</v>
      </c>
      <c r="D501" s="175" t="s">
        <v>132</v>
      </c>
      <c r="E501" s="176" t="s">
        <v>1072</v>
      </c>
      <c r="F501" s="177" t="s">
        <v>1073</v>
      </c>
      <c r="G501" s="178" t="s">
        <v>161</v>
      </c>
      <c r="H501" s="179">
        <v>16.2</v>
      </c>
      <c r="I501" s="180"/>
      <c r="J501" s="179">
        <f>ROUND(I501*H501,2)</f>
        <v>0</v>
      </c>
      <c r="K501" s="177" t="s">
        <v>136</v>
      </c>
      <c r="L501" s="41"/>
      <c r="M501" s="181" t="s">
        <v>18</v>
      </c>
      <c r="N501" s="182" t="s">
        <v>39</v>
      </c>
      <c r="O501" s="66"/>
      <c r="P501" s="183">
        <f>O501*H501</f>
        <v>0</v>
      </c>
      <c r="Q501" s="183">
        <v>0</v>
      </c>
      <c r="R501" s="183">
        <f>Q501*H501</f>
        <v>0</v>
      </c>
      <c r="S501" s="183">
        <v>0</v>
      </c>
      <c r="T501" s="184">
        <f>S501*H501</f>
        <v>0</v>
      </c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R501" s="185" t="s">
        <v>253</v>
      </c>
      <c r="AT501" s="185" t="s">
        <v>132</v>
      </c>
      <c r="AU501" s="185" t="s">
        <v>78</v>
      </c>
      <c r="AY501" s="19" t="s">
        <v>129</v>
      </c>
      <c r="BE501" s="186">
        <f>IF(N501="základní",J501,0)</f>
        <v>0</v>
      </c>
      <c r="BF501" s="186">
        <f>IF(N501="snížená",J501,0)</f>
        <v>0</v>
      </c>
      <c r="BG501" s="186">
        <f>IF(N501="zákl. přenesená",J501,0)</f>
        <v>0</v>
      </c>
      <c r="BH501" s="186">
        <f>IF(N501="sníž. přenesená",J501,0)</f>
        <v>0</v>
      </c>
      <c r="BI501" s="186">
        <f>IF(N501="nulová",J501,0)</f>
        <v>0</v>
      </c>
      <c r="BJ501" s="19" t="s">
        <v>76</v>
      </c>
      <c r="BK501" s="186">
        <f>ROUND(I501*H501,2)</f>
        <v>0</v>
      </c>
      <c r="BL501" s="19" t="s">
        <v>253</v>
      </c>
      <c r="BM501" s="185" t="s">
        <v>1539</v>
      </c>
    </row>
    <row r="502" spans="1:65" s="2" customFormat="1" ht="10.199999999999999">
      <c r="A502" s="36"/>
      <c r="B502" s="37"/>
      <c r="C502" s="38"/>
      <c r="D502" s="187" t="s">
        <v>139</v>
      </c>
      <c r="E502" s="38"/>
      <c r="F502" s="188" t="s">
        <v>1075</v>
      </c>
      <c r="G502" s="38"/>
      <c r="H502" s="38"/>
      <c r="I502" s="189"/>
      <c r="J502" s="38"/>
      <c r="K502" s="38"/>
      <c r="L502" s="41"/>
      <c r="M502" s="190"/>
      <c r="N502" s="191"/>
      <c r="O502" s="66"/>
      <c r="P502" s="66"/>
      <c r="Q502" s="66"/>
      <c r="R502" s="66"/>
      <c r="S502" s="66"/>
      <c r="T502" s="67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T502" s="19" t="s">
        <v>139</v>
      </c>
      <c r="AU502" s="19" t="s">
        <v>78</v>
      </c>
    </row>
    <row r="503" spans="1:65" s="2" customFormat="1" ht="10.199999999999999">
      <c r="A503" s="36"/>
      <c r="B503" s="37"/>
      <c r="C503" s="38"/>
      <c r="D503" s="192" t="s">
        <v>141</v>
      </c>
      <c r="E503" s="38"/>
      <c r="F503" s="193" t="s">
        <v>1076</v>
      </c>
      <c r="G503" s="38"/>
      <c r="H503" s="38"/>
      <c r="I503" s="189"/>
      <c r="J503" s="38"/>
      <c r="K503" s="38"/>
      <c r="L503" s="41"/>
      <c r="M503" s="190"/>
      <c r="N503" s="191"/>
      <c r="O503" s="66"/>
      <c r="P503" s="66"/>
      <c r="Q503" s="66"/>
      <c r="R503" s="66"/>
      <c r="S503" s="66"/>
      <c r="T503" s="67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T503" s="19" t="s">
        <v>141</v>
      </c>
      <c r="AU503" s="19" t="s">
        <v>78</v>
      </c>
    </row>
    <row r="504" spans="1:65" s="2" customFormat="1" ht="16.5" customHeight="1">
      <c r="A504" s="36"/>
      <c r="B504" s="37"/>
      <c r="C504" s="175" t="s">
        <v>844</v>
      </c>
      <c r="D504" s="175" t="s">
        <v>132</v>
      </c>
      <c r="E504" s="176" t="s">
        <v>1078</v>
      </c>
      <c r="F504" s="177" t="s">
        <v>1079</v>
      </c>
      <c r="G504" s="178" t="s">
        <v>161</v>
      </c>
      <c r="H504" s="179">
        <v>16.2</v>
      </c>
      <c r="I504" s="180"/>
      <c r="J504" s="179">
        <f>ROUND(I504*H504,2)</f>
        <v>0</v>
      </c>
      <c r="K504" s="177" t="s">
        <v>136</v>
      </c>
      <c r="L504" s="41"/>
      <c r="M504" s="181" t="s">
        <v>18</v>
      </c>
      <c r="N504" s="182" t="s">
        <v>39</v>
      </c>
      <c r="O504" s="66"/>
      <c r="P504" s="183">
        <f>O504*H504</f>
        <v>0</v>
      </c>
      <c r="Q504" s="183">
        <v>2.9999999999999997E-4</v>
      </c>
      <c r="R504" s="183">
        <f>Q504*H504</f>
        <v>4.8599999999999997E-3</v>
      </c>
      <c r="S504" s="183">
        <v>0</v>
      </c>
      <c r="T504" s="184">
        <f>S504*H504</f>
        <v>0</v>
      </c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R504" s="185" t="s">
        <v>253</v>
      </c>
      <c r="AT504" s="185" t="s">
        <v>132</v>
      </c>
      <c r="AU504" s="185" t="s">
        <v>78</v>
      </c>
      <c r="AY504" s="19" t="s">
        <v>129</v>
      </c>
      <c r="BE504" s="186">
        <f>IF(N504="základní",J504,0)</f>
        <v>0</v>
      </c>
      <c r="BF504" s="186">
        <f>IF(N504="snížená",J504,0)</f>
        <v>0</v>
      </c>
      <c r="BG504" s="186">
        <f>IF(N504="zákl. přenesená",J504,0)</f>
        <v>0</v>
      </c>
      <c r="BH504" s="186">
        <f>IF(N504="sníž. přenesená",J504,0)</f>
        <v>0</v>
      </c>
      <c r="BI504" s="186">
        <f>IF(N504="nulová",J504,0)</f>
        <v>0</v>
      </c>
      <c r="BJ504" s="19" t="s">
        <v>76</v>
      </c>
      <c r="BK504" s="186">
        <f>ROUND(I504*H504,2)</f>
        <v>0</v>
      </c>
      <c r="BL504" s="19" t="s">
        <v>253</v>
      </c>
      <c r="BM504" s="185" t="s">
        <v>1540</v>
      </c>
    </row>
    <row r="505" spans="1:65" s="2" customFormat="1" ht="10.199999999999999">
      <c r="A505" s="36"/>
      <c r="B505" s="37"/>
      <c r="C505" s="38"/>
      <c r="D505" s="187" t="s">
        <v>139</v>
      </c>
      <c r="E505" s="38"/>
      <c r="F505" s="188" t="s">
        <v>1081</v>
      </c>
      <c r="G505" s="38"/>
      <c r="H505" s="38"/>
      <c r="I505" s="189"/>
      <c r="J505" s="38"/>
      <c r="K505" s="38"/>
      <c r="L505" s="41"/>
      <c r="M505" s="190"/>
      <c r="N505" s="191"/>
      <c r="O505" s="66"/>
      <c r="P505" s="66"/>
      <c r="Q505" s="66"/>
      <c r="R505" s="66"/>
      <c r="S505" s="66"/>
      <c r="T505" s="67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T505" s="19" t="s">
        <v>139</v>
      </c>
      <c r="AU505" s="19" t="s">
        <v>78</v>
      </c>
    </row>
    <row r="506" spans="1:65" s="2" customFormat="1" ht="10.199999999999999">
      <c r="A506" s="36"/>
      <c r="B506" s="37"/>
      <c r="C506" s="38"/>
      <c r="D506" s="192" t="s">
        <v>141</v>
      </c>
      <c r="E506" s="38"/>
      <c r="F506" s="193" t="s">
        <v>1082</v>
      </c>
      <c r="G506" s="38"/>
      <c r="H506" s="38"/>
      <c r="I506" s="189"/>
      <c r="J506" s="38"/>
      <c r="K506" s="38"/>
      <c r="L506" s="41"/>
      <c r="M506" s="190"/>
      <c r="N506" s="191"/>
      <c r="O506" s="66"/>
      <c r="P506" s="66"/>
      <c r="Q506" s="66"/>
      <c r="R506" s="66"/>
      <c r="S506" s="66"/>
      <c r="T506" s="67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T506" s="19" t="s">
        <v>141</v>
      </c>
      <c r="AU506" s="19" t="s">
        <v>78</v>
      </c>
    </row>
    <row r="507" spans="1:65" s="2" customFormat="1" ht="16.5" customHeight="1">
      <c r="A507" s="36"/>
      <c r="B507" s="37"/>
      <c r="C507" s="175" t="s">
        <v>848</v>
      </c>
      <c r="D507" s="175" t="s">
        <v>132</v>
      </c>
      <c r="E507" s="176" t="s">
        <v>1084</v>
      </c>
      <c r="F507" s="177" t="s">
        <v>1085</v>
      </c>
      <c r="G507" s="178" t="s">
        <v>161</v>
      </c>
      <c r="H507" s="179">
        <v>16.2</v>
      </c>
      <c r="I507" s="180"/>
      <c r="J507" s="179">
        <f>ROUND(I507*H507,2)</f>
        <v>0</v>
      </c>
      <c r="K507" s="177" t="s">
        <v>136</v>
      </c>
      <c r="L507" s="41"/>
      <c r="M507" s="181" t="s">
        <v>18</v>
      </c>
      <c r="N507" s="182" t="s">
        <v>39</v>
      </c>
      <c r="O507" s="66"/>
      <c r="P507" s="183">
        <f>O507*H507</f>
        <v>0</v>
      </c>
      <c r="Q507" s="183">
        <v>4.5500000000000002E-3</v>
      </c>
      <c r="R507" s="183">
        <f>Q507*H507</f>
        <v>7.3709999999999998E-2</v>
      </c>
      <c r="S507" s="183">
        <v>0</v>
      </c>
      <c r="T507" s="184">
        <f>S507*H507</f>
        <v>0</v>
      </c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R507" s="185" t="s">
        <v>253</v>
      </c>
      <c r="AT507" s="185" t="s">
        <v>132</v>
      </c>
      <c r="AU507" s="185" t="s">
        <v>78</v>
      </c>
      <c r="AY507" s="19" t="s">
        <v>129</v>
      </c>
      <c r="BE507" s="186">
        <f>IF(N507="základní",J507,0)</f>
        <v>0</v>
      </c>
      <c r="BF507" s="186">
        <f>IF(N507="snížená",J507,0)</f>
        <v>0</v>
      </c>
      <c r="BG507" s="186">
        <f>IF(N507="zákl. přenesená",J507,0)</f>
        <v>0</v>
      </c>
      <c r="BH507" s="186">
        <f>IF(N507="sníž. přenesená",J507,0)</f>
        <v>0</v>
      </c>
      <c r="BI507" s="186">
        <f>IF(N507="nulová",J507,0)</f>
        <v>0</v>
      </c>
      <c r="BJ507" s="19" t="s">
        <v>76</v>
      </c>
      <c r="BK507" s="186">
        <f>ROUND(I507*H507,2)</f>
        <v>0</v>
      </c>
      <c r="BL507" s="19" t="s">
        <v>253</v>
      </c>
      <c r="BM507" s="185" t="s">
        <v>1541</v>
      </c>
    </row>
    <row r="508" spans="1:65" s="2" customFormat="1" ht="10.199999999999999">
      <c r="A508" s="36"/>
      <c r="B508" s="37"/>
      <c r="C508" s="38"/>
      <c r="D508" s="187" t="s">
        <v>139</v>
      </c>
      <c r="E508" s="38"/>
      <c r="F508" s="188" t="s">
        <v>1087</v>
      </c>
      <c r="G508" s="38"/>
      <c r="H508" s="38"/>
      <c r="I508" s="189"/>
      <c r="J508" s="38"/>
      <c r="K508" s="38"/>
      <c r="L508" s="41"/>
      <c r="M508" s="190"/>
      <c r="N508" s="191"/>
      <c r="O508" s="66"/>
      <c r="P508" s="66"/>
      <c r="Q508" s="66"/>
      <c r="R508" s="66"/>
      <c r="S508" s="66"/>
      <c r="T508" s="67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T508" s="19" t="s">
        <v>139</v>
      </c>
      <c r="AU508" s="19" t="s">
        <v>78</v>
      </c>
    </row>
    <row r="509" spans="1:65" s="2" customFormat="1" ht="10.199999999999999">
      <c r="A509" s="36"/>
      <c r="B509" s="37"/>
      <c r="C509" s="38"/>
      <c r="D509" s="192" t="s">
        <v>141</v>
      </c>
      <c r="E509" s="38"/>
      <c r="F509" s="193" t="s">
        <v>1088</v>
      </c>
      <c r="G509" s="38"/>
      <c r="H509" s="38"/>
      <c r="I509" s="189"/>
      <c r="J509" s="38"/>
      <c r="K509" s="38"/>
      <c r="L509" s="41"/>
      <c r="M509" s="190"/>
      <c r="N509" s="191"/>
      <c r="O509" s="66"/>
      <c r="P509" s="66"/>
      <c r="Q509" s="66"/>
      <c r="R509" s="66"/>
      <c r="S509" s="66"/>
      <c r="T509" s="67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T509" s="19" t="s">
        <v>141</v>
      </c>
      <c r="AU509" s="19" t="s">
        <v>78</v>
      </c>
    </row>
    <row r="510" spans="1:65" s="2" customFormat="1" ht="16.5" customHeight="1">
      <c r="A510" s="36"/>
      <c r="B510" s="37"/>
      <c r="C510" s="175" t="s">
        <v>852</v>
      </c>
      <c r="D510" s="175" t="s">
        <v>132</v>
      </c>
      <c r="E510" s="176" t="s">
        <v>1090</v>
      </c>
      <c r="F510" s="177" t="s">
        <v>1091</v>
      </c>
      <c r="G510" s="178" t="s">
        <v>135</v>
      </c>
      <c r="H510" s="179">
        <v>10</v>
      </c>
      <c r="I510" s="180"/>
      <c r="J510" s="179">
        <f>ROUND(I510*H510,2)</f>
        <v>0</v>
      </c>
      <c r="K510" s="177" t="s">
        <v>136</v>
      </c>
      <c r="L510" s="41"/>
      <c r="M510" s="181" t="s">
        <v>18</v>
      </c>
      <c r="N510" s="182" t="s">
        <v>39</v>
      </c>
      <c r="O510" s="66"/>
      <c r="P510" s="183">
        <f>O510*H510</f>
        <v>0</v>
      </c>
      <c r="Q510" s="183">
        <v>8.3000000000000001E-4</v>
      </c>
      <c r="R510" s="183">
        <f>Q510*H510</f>
        <v>8.3000000000000001E-3</v>
      </c>
      <c r="S510" s="183">
        <v>2.6199999999999999E-3</v>
      </c>
      <c r="T510" s="184">
        <f>S510*H510</f>
        <v>2.6200000000000001E-2</v>
      </c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R510" s="185" t="s">
        <v>253</v>
      </c>
      <c r="AT510" s="185" t="s">
        <v>132</v>
      </c>
      <c r="AU510" s="185" t="s">
        <v>78</v>
      </c>
      <c r="AY510" s="19" t="s">
        <v>129</v>
      </c>
      <c r="BE510" s="186">
        <f>IF(N510="základní",J510,0)</f>
        <v>0</v>
      </c>
      <c r="BF510" s="186">
        <f>IF(N510="snížená",J510,0)</f>
        <v>0</v>
      </c>
      <c r="BG510" s="186">
        <f>IF(N510="zákl. přenesená",J510,0)</f>
        <v>0</v>
      </c>
      <c r="BH510" s="186">
        <f>IF(N510="sníž. přenesená",J510,0)</f>
        <v>0</v>
      </c>
      <c r="BI510" s="186">
        <f>IF(N510="nulová",J510,0)</f>
        <v>0</v>
      </c>
      <c r="BJ510" s="19" t="s">
        <v>76</v>
      </c>
      <c r="BK510" s="186">
        <f>ROUND(I510*H510,2)</f>
        <v>0</v>
      </c>
      <c r="BL510" s="19" t="s">
        <v>253</v>
      </c>
      <c r="BM510" s="185" t="s">
        <v>1542</v>
      </c>
    </row>
    <row r="511" spans="1:65" s="2" customFormat="1" ht="10.199999999999999">
      <c r="A511" s="36"/>
      <c r="B511" s="37"/>
      <c r="C511" s="38"/>
      <c r="D511" s="187" t="s">
        <v>139</v>
      </c>
      <c r="E511" s="38"/>
      <c r="F511" s="188" t="s">
        <v>1093</v>
      </c>
      <c r="G511" s="38"/>
      <c r="H511" s="38"/>
      <c r="I511" s="189"/>
      <c r="J511" s="38"/>
      <c r="K511" s="38"/>
      <c r="L511" s="41"/>
      <c r="M511" s="190"/>
      <c r="N511" s="191"/>
      <c r="O511" s="66"/>
      <c r="P511" s="66"/>
      <c r="Q511" s="66"/>
      <c r="R511" s="66"/>
      <c r="S511" s="66"/>
      <c r="T511" s="67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T511" s="19" t="s">
        <v>139</v>
      </c>
      <c r="AU511" s="19" t="s">
        <v>78</v>
      </c>
    </row>
    <row r="512" spans="1:65" s="2" customFormat="1" ht="10.199999999999999">
      <c r="A512" s="36"/>
      <c r="B512" s="37"/>
      <c r="C512" s="38"/>
      <c r="D512" s="192" t="s">
        <v>141</v>
      </c>
      <c r="E512" s="38"/>
      <c r="F512" s="193" t="s">
        <v>1094</v>
      </c>
      <c r="G512" s="38"/>
      <c r="H512" s="38"/>
      <c r="I512" s="189"/>
      <c r="J512" s="38"/>
      <c r="K512" s="38"/>
      <c r="L512" s="41"/>
      <c r="M512" s="190"/>
      <c r="N512" s="191"/>
      <c r="O512" s="66"/>
      <c r="P512" s="66"/>
      <c r="Q512" s="66"/>
      <c r="R512" s="66"/>
      <c r="S512" s="66"/>
      <c r="T512" s="67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T512" s="19" t="s">
        <v>141</v>
      </c>
      <c r="AU512" s="19" t="s">
        <v>78</v>
      </c>
    </row>
    <row r="513" spans="1:65" s="2" customFormat="1" ht="21.75" customHeight="1">
      <c r="A513" s="36"/>
      <c r="B513" s="37"/>
      <c r="C513" s="226" t="s">
        <v>856</v>
      </c>
      <c r="D513" s="226" t="s">
        <v>304</v>
      </c>
      <c r="E513" s="227" t="s">
        <v>1097</v>
      </c>
      <c r="F513" s="228" t="s">
        <v>1098</v>
      </c>
      <c r="G513" s="229" t="s">
        <v>161</v>
      </c>
      <c r="H513" s="230">
        <v>0.9</v>
      </c>
      <c r="I513" s="231"/>
      <c r="J513" s="230">
        <f>ROUND(I513*H513,2)</f>
        <v>0</v>
      </c>
      <c r="K513" s="228" t="s">
        <v>136</v>
      </c>
      <c r="L513" s="232"/>
      <c r="M513" s="233" t="s">
        <v>18</v>
      </c>
      <c r="N513" s="234" t="s">
        <v>39</v>
      </c>
      <c r="O513" s="66"/>
      <c r="P513" s="183">
        <f>O513*H513</f>
        <v>0</v>
      </c>
      <c r="Q513" s="183">
        <v>2.1999999999999999E-2</v>
      </c>
      <c r="R513" s="183">
        <f>Q513*H513</f>
        <v>1.9799999999999998E-2</v>
      </c>
      <c r="S513" s="183">
        <v>0</v>
      </c>
      <c r="T513" s="184">
        <f>S513*H513</f>
        <v>0</v>
      </c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R513" s="185" t="s">
        <v>361</v>
      </c>
      <c r="AT513" s="185" t="s">
        <v>304</v>
      </c>
      <c r="AU513" s="185" t="s">
        <v>78</v>
      </c>
      <c r="AY513" s="19" t="s">
        <v>129</v>
      </c>
      <c r="BE513" s="186">
        <f>IF(N513="základní",J513,0)</f>
        <v>0</v>
      </c>
      <c r="BF513" s="186">
        <f>IF(N513="snížená",J513,0)</f>
        <v>0</v>
      </c>
      <c r="BG513" s="186">
        <f>IF(N513="zákl. přenesená",J513,0)</f>
        <v>0</v>
      </c>
      <c r="BH513" s="186">
        <f>IF(N513="sníž. přenesená",J513,0)</f>
        <v>0</v>
      </c>
      <c r="BI513" s="186">
        <f>IF(N513="nulová",J513,0)</f>
        <v>0</v>
      </c>
      <c r="BJ513" s="19" t="s">
        <v>76</v>
      </c>
      <c r="BK513" s="186">
        <f>ROUND(I513*H513,2)</f>
        <v>0</v>
      </c>
      <c r="BL513" s="19" t="s">
        <v>253</v>
      </c>
      <c r="BM513" s="185" t="s">
        <v>1543</v>
      </c>
    </row>
    <row r="514" spans="1:65" s="2" customFormat="1" ht="10.199999999999999">
      <c r="A514" s="36"/>
      <c r="B514" s="37"/>
      <c r="C514" s="38"/>
      <c r="D514" s="187" t="s">
        <v>139</v>
      </c>
      <c r="E514" s="38"/>
      <c r="F514" s="188" t="s">
        <v>1098</v>
      </c>
      <c r="G514" s="38"/>
      <c r="H514" s="38"/>
      <c r="I514" s="189"/>
      <c r="J514" s="38"/>
      <c r="K514" s="38"/>
      <c r="L514" s="41"/>
      <c r="M514" s="190"/>
      <c r="N514" s="191"/>
      <c r="O514" s="66"/>
      <c r="P514" s="66"/>
      <c r="Q514" s="66"/>
      <c r="R514" s="66"/>
      <c r="S514" s="66"/>
      <c r="T514" s="67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T514" s="19" t="s">
        <v>139</v>
      </c>
      <c r="AU514" s="19" t="s">
        <v>78</v>
      </c>
    </row>
    <row r="515" spans="1:65" s="2" customFormat="1" ht="21.75" customHeight="1">
      <c r="A515" s="36"/>
      <c r="B515" s="37"/>
      <c r="C515" s="175" t="s">
        <v>860</v>
      </c>
      <c r="D515" s="175" t="s">
        <v>132</v>
      </c>
      <c r="E515" s="176" t="s">
        <v>1102</v>
      </c>
      <c r="F515" s="177" t="s">
        <v>1103</v>
      </c>
      <c r="G515" s="178" t="s">
        <v>161</v>
      </c>
      <c r="H515" s="179">
        <v>16.2</v>
      </c>
      <c r="I515" s="180"/>
      <c r="J515" s="179">
        <f>ROUND(I515*H515,2)</f>
        <v>0</v>
      </c>
      <c r="K515" s="177" t="s">
        <v>136</v>
      </c>
      <c r="L515" s="41"/>
      <c r="M515" s="181" t="s">
        <v>18</v>
      </c>
      <c r="N515" s="182" t="s">
        <v>39</v>
      </c>
      <c r="O515" s="66"/>
      <c r="P515" s="183">
        <f>O515*H515</f>
        <v>0</v>
      </c>
      <c r="Q515" s="183">
        <v>5.1999999999999998E-3</v>
      </c>
      <c r="R515" s="183">
        <f>Q515*H515</f>
        <v>8.4239999999999995E-2</v>
      </c>
      <c r="S515" s="183">
        <v>0</v>
      </c>
      <c r="T515" s="184">
        <f>S515*H515</f>
        <v>0</v>
      </c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R515" s="185" t="s">
        <v>253</v>
      </c>
      <c r="AT515" s="185" t="s">
        <v>132</v>
      </c>
      <c r="AU515" s="185" t="s">
        <v>78</v>
      </c>
      <c r="AY515" s="19" t="s">
        <v>129</v>
      </c>
      <c r="BE515" s="186">
        <f>IF(N515="základní",J515,0)</f>
        <v>0</v>
      </c>
      <c r="BF515" s="186">
        <f>IF(N515="snížená",J515,0)</f>
        <v>0</v>
      </c>
      <c r="BG515" s="186">
        <f>IF(N515="zákl. přenesená",J515,0)</f>
        <v>0</v>
      </c>
      <c r="BH515" s="186">
        <f>IF(N515="sníž. přenesená",J515,0)</f>
        <v>0</v>
      </c>
      <c r="BI515" s="186">
        <f>IF(N515="nulová",J515,0)</f>
        <v>0</v>
      </c>
      <c r="BJ515" s="19" t="s">
        <v>76</v>
      </c>
      <c r="BK515" s="186">
        <f>ROUND(I515*H515,2)</f>
        <v>0</v>
      </c>
      <c r="BL515" s="19" t="s">
        <v>253</v>
      </c>
      <c r="BM515" s="185" t="s">
        <v>1544</v>
      </c>
    </row>
    <row r="516" spans="1:65" s="2" customFormat="1" ht="19.2">
      <c r="A516" s="36"/>
      <c r="B516" s="37"/>
      <c r="C516" s="38"/>
      <c r="D516" s="187" t="s">
        <v>139</v>
      </c>
      <c r="E516" s="38"/>
      <c r="F516" s="188" t="s">
        <v>1105</v>
      </c>
      <c r="G516" s="38"/>
      <c r="H516" s="38"/>
      <c r="I516" s="189"/>
      <c r="J516" s="38"/>
      <c r="K516" s="38"/>
      <c r="L516" s="41"/>
      <c r="M516" s="190"/>
      <c r="N516" s="191"/>
      <c r="O516" s="66"/>
      <c r="P516" s="66"/>
      <c r="Q516" s="66"/>
      <c r="R516" s="66"/>
      <c r="S516" s="66"/>
      <c r="T516" s="67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T516" s="19" t="s">
        <v>139</v>
      </c>
      <c r="AU516" s="19" t="s">
        <v>78</v>
      </c>
    </row>
    <row r="517" spans="1:65" s="2" customFormat="1" ht="10.199999999999999">
      <c r="A517" s="36"/>
      <c r="B517" s="37"/>
      <c r="C517" s="38"/>
      <c r="D517" s="192" t="s">
        <v>141</v>
      </c>
      <c r="E517" s="38"/>
      <c r="F517" s="193" t="s">
        <v>1106</v>
      </c>
      <c r="G517" s="38"/>
      <c r="H517" s="38"/>
      <c r="I517" s="189"/>
      <c r="J517" s="38"/>
      <c r="K517" s="38"/>
      <c r="L517" s="41"/>
      <c r="M517" s="190"/>
      <c r="N517" s="191"/>
      <c r="O517" s="66"/>
      <c r="P517" s="66"/>
      <c r="Q517" s="66"/>
      <c r="R517" s="66"/>
      <c r="S517" s="66"/>
      <c r="T517" s="67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T517" s="19" t="s">
        <v>141</v>
      </c>
      <c r="AU517" s="19" t="s">
        <v>78</v>
      </c>
    </row>
    <row r="518" spans="1:65" s="13" customFormat="1" ht="10.199999999999999">
      <c r="B518" s="194"/>
      <c r="C518" s="195"/>
      <c r="D518" s="187" t="s">
        <v>143</v>
      </c>
      <c r="E518" s="196" t="s">
        <v>18</v>
      </c>
      <c r="F518" s="197" t="s">
        <v>1545</v>
      </c>
      <c r="G518" s="195"/>
      <c r="H518" s="198">
        <v>16.2</v>
      </c>
      <c r="I518" s="199"/>
      <c r="J518" s="195"/>
      <c r="K518" s="195"/>
      <c r="L518" s="200"/>
      <c r="M518" s="201"/>
      <c r="N518" s="202"/>
      <c r="O518" s="202"/>
      <c r="P518" s="202"/>
      <c r="Q518" s="202"/>
      <c r="R518" s="202"/>
      <c r="S518" s="202"/>
      <c r="T518" s="203"/>
      <c r="AT518" s="204" t="s">
        <v>143</v>
      </c>
      <c r="AU518" s="204" t="s">
        <v>78</v>
      </c>
      <c r="AV518" s="13" t="s">
        <v>78</v>
      </c>
      <c r="AW518" s="13" t="s">
        <v>30</v>
      </c>
      <c r="AX518" s="13" t="s">
        <v>76</v>
      </c>
      <c r="AY518" s="204" t="s">
        <v>129</v>
      </c>
    </row>
    <row r="519" spans="1:65" s="2" customFormat="1" ht="24.15" customHeight="1">
      <c r="A519" s="36"/>
      <c r="B519" s="37"/>
      <c r="C519" s="226" t="s">
        <v>864</v>
      </c>
      <c r="D519" s="226" t="s">
        <v>304</v>
      </c>
      <c r="E519" s="227" t="s">
        <v>1108</v>
      </c>
      <c r="F519" s="228" t="s">
        <v>1109</v>
      </c>
      <c r="G519" s="229" t="s">
        <v>161</v>
      </c>
      <c r="H519" s="230">
        <v>17.82</v>
      </c>
      <c r="I519" s="231"/>
      <c r="J519" s="230">
        <f>ROUND(I519*H519,2)</f>
        <v>0</v>
      </c>
      <c r="K519" s="228" t="s">
        <v>136</v>
      </c>
      <c r="L519" s="232"/>
      <c r="M519" s="233" t="s">
        <v>18</v>
      </c>
      <c r="N519" s="234" t="s">
        <v>39</v>
      </c>
      <c r="O519" s="66"/>
      <c r="P519" s="183">
        <f>O519*H519</f>
        <v>0</v>
      </c>
      <c r="Q519" s="183">
        <v>2.1999999999999999E-2</v>
      </c>
      <c r="R519" s="183">
        <f>Q519*H519</f>
        <v>0.39204</v>
      </c>
      <c r="S519" s="183">
        <v>0</v>
      </c>
      <c r="T519" s="184">
        <f>S519*H519</f>
        <v>0</v>
      </c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R519" s="185" t="s">
        <v>361</v>
      </c>
      <c r="AT519" s="185" t="s">
        <v>304</v>
      </c>
      <c r="AU519" s="185" t="s">
        <v>78</v>
      </c>
      <c r="AY519" s="19" t="s">
        <v>129</v>
      </c>
      <c r="BE519" s="186">
        <f>IF(N519="základní",J519,0)</f>
        <v>0</v>
      </c>
      <c r="BF519" s="186">
        <f>IF(N519="snížená",J519,0)</f>
        <v>0</v>
      </c>
      <c r="BG519" s="186">
        <f>IF(N519="zákl. přenesená",J519,0)</f>
        <v>0</v>
      </c>
      <c r="BH519" s="186">
        <f>IF(N519="sníž. přenesená",J519,0)</f>
        <v>0</v>
      </c>
      <c r="BI519" s="186">
        <f>IF(N519="nulová",J519,0)</f>
        <v>0</v>
      </c>
      <c r="BJ519" s="19" t="s">
        <v>76</v>
      </c>
      <c r="BK519" s="186">
        <f>ROUND(I519*H519,2)</f>
        <v>0</v>
      </c>
      <c r="BL519" s="19" t="s">
        <v>253</v>
      </c>
      <c r="BM519" s="185" t="s">
        <v>1546</v>
      </c>
    </row>
    <row r="520" spans="1:65" s="2" customFormat="1" ht="10.199999999999999">
      <c r="A520" s="36"/>
      <c r="B520" s="37"/>
      <c r="C520" s="38"/>
      <c r="D520" s="187" t="s">
        <v>139</v>
      </c>
      <c r="E520" s="38"/>
      <c r="F520" s="188" t="s">
        <v>1109</v>
      </c>
      <c r="G520" s="38"/>
      <c r="H520" s="38"/>
      <c r="I520" s="189"/>
      <c r="J520" s="38"/>
      <c r="K520" s="38"/>
      <c r="L520" s="41"/>
      <c r="M520" s="190"/>
      <c r="N520" s="191"/>
      <c r="O520" s="66"/>
      <c r="P520" s="66"/>
      <c r="Q520" s="66"/>
      <c r="R520" s="66"/>
      <c r="S520" s="66"/>
      <c r="T520" s="67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T520" s="19" t="s">
        <v>139</v>
      </c>
      <c r="AU520" s="19" t="s">
        <v>78</v>
      </c>
    </row>
    <row r="521" spans="1:65" s="13" customFormat="1" ht="10.199999999999999">
      <c r="B521" s="194"/>
      <c r="C521" s="195"/>
      <c r="D521" s="187" t="s">
        <v>143</v>
      </c>
      <c r="E521" s="196" t="s">
        <v>18</v>
      </c>
      <c r="F521" s="197" t="s">
        <v>1547</v>
      </c>
      <c r="G521" s="195"/>
      <c r="H521" s="198">
        <v>17.82</v>
      </c>
      <c r="I521" s="199"/>
      <c r="J521" s="195"/>
      <c r="K521" s="195"/>
      <c r="L521" s="200"/>
      <c r="M521" s="201"/>
      <c r="N521" s="202"/>
      <c r="O521" s="202"/>
      <c r="P521" s="202"/>
      <c r="Q521" s="202"/>
      <c r="R521" s="202"/>
      <c r="S521" s="202"/>
      <c r="T521" s="203"/>
      <c r="AT521" s="204" t="s">
        <v>143</v>
      </c>
      <c r="AU521" s="204" t="s">
        <v>78</v>
      </c>
      <c r="AV521" s="13" t="s">
        <v>78</v>
      </c>
      <c r="AW521" s="13" t="s">
        <v>30</v>
      </c>
      <c r="AX521" s="13" t="s">
        <v>76</v>
      </c>
      <c r="AY521" s="204" t="s">
        <v>129</v>
      </c>
    </row>
    <row r="522" spans="1:65" s="2" customFormat="1" ht="16.5" customHeight="1">
      <c r="A522" s="36"/>
      <c r="B522" s="37"/>
      <c r="C522" s="175" t="s">
        <v>871</v>
      </c>
      <c r="D522" s="175" t="s">
        <v>132</v>
      </c>
      <c r="E522" s="176" t="s">
        <v>1113</v>
      </c>
      <c r="F522" s="177" t="s">
        <v>1114</v>
      </c>
      <c r="G522" s="178" t="s">
        <v>161</v>
      </c>
      <c r="H522" s="179">
        <v>16.2</v>
      </c>
      <c r="I522" s="180"/>
      <c r="J522" s="179">
        <f>ROUND(I522*H522,2)</f>
        <v>0</v>
      </c>
      <c r="K522" s="177" t="s">
        <v>136</v>
      </c>
      <c r="L522" s="41"/>
      <c r="M522" s="181" t="s">
        <v>18</v>
      </c>
      <c r="N522" s="182" t="s">
        <v>39</v>
      </c>
      <c r="O522" s="66"/>
      <c r="P522" s="183">
        <f>O522*H522</f>
        <v>0</v>
      </c>
      <c r="Q522" s="183">
        <v>1.5E-3</v>
      </c>
      <c r="R522" s="183">
        <f>Q522*H522</f>
        <v>2.4299999999999999E-2</v>
      </c>
      <c r="S522" s="183">
        <v>0</v>
      </c>
      <c r="T522" s="184">
        <f>S522*H522</f>
        <v>0</v>
      </c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R522" s="185" t="s">
        <v>253</v>
      </c>
      <c r="AT522" s="185" t="s">
        <v>132</v>
      </c>
      <c r="AU522" s="185" t="s">
        <v>78</v>
      </c>
      <c r="AY522" s="19" t="s">
        <v>129</v>
      </c>
      <c r="BE522" s="186">
        <f>IF(N522="základní",J522,0)</f>
        <v>0</v>
      </c>
      <c r="BF522" s="186">
        <f>IF(N522="snížená",J522,0)</f>
        <v>0</v>
      </c>
      <c r="BG522" s="186">
        <f>IF(N522="zákl. přenesená",J522,0)</f>
        <v>0</v>
      </c>
      <c r="BH522" s="186">
        <f>IF(N522="sníž. přenesená",J522,0)</f>
        <v>0</v>
      </c>
      <c r="BI522" s="186">
        <f>IF(N522="nulová",J522,0)</f>
        <v>0</v>
      </c>
      <c r="BJ522" s="19" t="s">
        <v>76</v>
      </c>
      <c r="BK522" s="186">
        <f>ROUND(I522*H522,2)</f>
        <v>0</v>
      </c>
      <c r="BL522" s="19" t="s">
        <v>253</v>
      </c>
      <c r="BM522" s="185" t="s">
        <v>1548</v>
      </c>
    </row>
    <row r="523" spans="1:65" s="2" customFormat="1" ht="10.199999999999999">
      <c r="A523" s="36"/>
      <c r="B523" s="37"/>
      <c r="C523" s="38"/>
      <c r="D523" s="187" t="s">
        <v>139</v>
      </c>
      <c r="E523" s="38"/>
      <c r="F523" s="188" t="s">
        <v>1116</v>
      </c>
      <c r="G523" s="38"/>
      <c r="H523" s="38"/>
      <c r="I523" s="189"/>
      <c r="J523" s="38"/>
      <c r="K523" s="38"/>
      <c r="L523" s="41"/>
      <c r="M523" s="190"/>
      <c r="N523" s="191"/>
      <c r="O523" s="66"/>
      <c r="P523" s="66"/>
      <c r="Q523" s="66"/>
      <c r="R523" s="66"/>
      <c r="S523" s="66"/>
      <c r="T523" s="67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T523" s="19" t="s">
        <v>139</v>
      </c>
      <c r="AU523" s="19" t="s">
        <v>78</v>
      </c>
    </row>
    <row r="524" spans="1:65" s="2" customFormat="1" ht="10.199999999999999">
      <c r="A524" s="36"/>
      <c r="B524" s="37"/>
      <c r="C524" s="38"/>
      <c r="D524" s="192" t="s">
        <v>141</v>
      </c>
      <c r="E524" s="38"/>
      <c r="F524" s="193" t="s">
        <v>1117</v>
      </c>
      <c r="G524" s="38"/>
      <c r="H524" s="38"/>
      <c r="I524" s="189"/>
      <c r="J524" s="38"/>
      <c r="K524" s="38"/>
      <c r="L524" s="41"/>
      <c r="M524" s="190"/>
      <c r="N524" s="191"/>
      <c r="O524" s="66"/>
      <c r="P524" s="66"/>
      <c r="Q524" s="66"/>
      <c r="R524" s="66"/>
      <c r="S524" s="66"/>
      <c r="T524" s="67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T524" s="19" t="s">
        <v>141</v>
      </c>
      <c r="AU524" s="19" t="s">
        <v>78</v>
      </c>
    </row>
    <row r="525" spans="1:65" s="13" customFormat="1" ht="10.199999999999999">
      <c r="B525" s="194"/>
      <c r="C525" s="195"/>
      <c r="D525" s="187" t="s">
        <v>143</v>
      </c>
      <c r="E525" s="196" t="s">
        <v>18</v>
      </c>
      <c r="F525" s="197" t="s">
        <v>1545</v>
      </c>
      <c r="G525" s="195"/>
      <c r="H525" s="198">
        <v>16.2</v>
      </c>
      <c r="I525" s="199"/>
      <c r="J525" s="195"/>
      <c r="K525" s="195"/>
      <c r="L525" s="200"/>
      <c r="M525" s="201"/>
      <c r="N525" s="202"/>
      <c r="O525" s="202"/>
      <c r="P525" s="202"/>
      <c r="Q525" s="202"/>
      <c r="R525" s="202"/>
      <c r="S525" s="202"/>
      <c r="T525" s="203"/>
      <c r="AT525" s="204" t="s">
        <v>143</v>
      </c>
      <c r="AU525" s="204" t="s">
        <v>78</v>
      </c>
      <c r="AV525" s="13" t="s">
        <v>78</v>
      </c>
      <c r="AW525" s="13" t="s">
        <v>30</v>
      </c>
      <c r="AX525" s="13" t="s">
        <v>76</v>
      </c>
      <c r="AY525" s="204" t="s">
        <v>129</v>
      </c>
    </row>
    <row r="526" spans="1:65" s="2" customFormat="1" ht="16.5" customHeight="1">
      <c r="A526" s="36"/>
      <c r="B526" s="37"/>
      <c r="C526" s="175" t="s">
        <v>875</v>
      </c>
      <c r="D526" s="175" t="s">
        <v>132</v>
      </c>
      <c r="E526" s="176" t="s">
        <v>1123</v>
      </c>
      <c r="F526" s="177" t="s">
        <v>1124</v>
      </c>
      <c r="G526" s="178" t="s">
        <v>182</v>
      </c>
      <c r="H526" s="179">
        <v>47.28</v>
      </c>
      <c r="I526" s="180"/>
      <c r="J526" s="179">
        <f>ROUND(I526*H526,2)</f>
        <v>0</v>
      </c>
      <c r="K526" s="177" t="s">
        <v>136</v>
      </c>
      <c r="L526" s="41"/>
      <c r="M526" s="181" t="s">
        <v>18</v>
      </c>
      <c r="N526" s="182" t="s">
        <v>39</v>
      </c>
      <c r="O526" s="66"/>
      <c r="P526" s="183">
        <f>O526*H526</f>
        <v>0</v>
      </c>
      <c r="Q526" s="183">
        <v>3.0000000000000001E-5</v>
      </c>
      <c r="R526" s="183">
        <f>Q526*H526</f>
        <v>1.4184E-3</v>
      </c>
      <c r="S526" s="183">
        <v>0</v>
      </c>
      <c r="T526" s="184">
        <f>S526*H526</f>
        <v>0</v>
      </c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R526" s="185" t="s">
        <v>253</v>
      </c>
      <c r="AT526" s="185" t="s">
        <v>132</v>
      </c>
      <c r="AU526" s="185" t="s">
        <v>78</v>
      </c>
      <c r="AY526" s="19" t="s">
        <v>129</v>
      </c>
      <c r="BE526" s="186">
        <f>IF(N526="základní",J526,0)</f>
        <v>0</v>
      </c>
      <c r="BF526" s="186">
        <f>IF(N526="snížená",J526,0)</f>
        <v>0</v>
      </c>
      <c r="BG526" s="186">
        <f>IF(N526="zákl. přenesená",J526,0)</f>
        <v>0</v>
      </c>
      <c r="BH526" s="186">
        <f>IF(N526="sníž. přenesená",J526,0)</f>
        <v>0</v>
      </c>
      <c r="BI526" s="186">
        <f>IF(N526="nulová",J526,0)</f>
        <v>0</v>
      </c>
      <c r="BJ526" s="19" t="s">
        <v>76</v>
      </c>
      <c r="BK526" s="186">
        <f>ROUND(I526*H526,2)</f>
        <v>0</v>
      </c>
      <c r="BL526" s="19" t="s">
        <v>253</v>
      </c>
      <c r="BM526" s="185" t="s">
        <v>1549</v>
      </c>
    </row>
    <row r="527" spans="1:65" s="2" customFormat="1" ht="10.199999999999999">
      <c r="A527" s="36"/>
      <c r="B527" s="37"/>
      <c r="C527" s="38"/>
      <c r="D527" s="187" t="s">
        <v>139</v>
      </c>
      <c r="E527" s="38"/>
      <c r="F527" s="188" t="s">
        <v>1126</v>
      </c>
      <c r="G527" s="38"/>
      <c r="H527" s="38"/>
      <c r="I527" s="189"/>
      <c r="J527" s="38"/>
      <c r="K527" s="38"/>
      <c r="L527" s="41"/>
      <c r="M527" s="190"/>
      <c r="N527" s="191"/>
      <c r="O527" s="66"/>
      <c r="P527" s="66"/>
      <c r="Q527" s="66"/>
      <c r="R527" s="66"/>
      <c r="S527" s="66"/>
      <c r="T527" s="67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T527" s="19" t="s">
        <v>139</v>
      </c>
      <c r="AU527" s="19" t="s">
        <v>78</v>
      </c>
    </row>
    <row r="528" spans="1:65" s="2" customFormat="1" ht="10.199999999999999">
      <c r="A528" s="36"/>
      <c r="B528" s="37"/>
      <c r="C528" s="38"/>
      <c r="D528" s="192" t="s">
        <v>141</v>
      </c>
      <c r="E528" s="38"/>
      <c r="F528" s="193" t="s">
        <v>1127</v>
      </c>
      <c r="G528" s="38"/>
      <c r="H528" s="38"/>
      <c r="I528" s="189"/>
      <c r="J528" s="38"/>
      <c r="K528" s="38"/>
      <c r="L528" s="41"/>
      <c r="M528" s="190"/>
      <c r="N528" s="191"/>
      <c r="O528" s="66"/>
      <c r="P528" s="66"/>
      <c r="Q528" s="66"/>
      <c r="R528" s="66"/>
      <c r="S528" s="66"/>
      <c r="T528" s="67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T528" s="19" t="s">
        <v>141</v>
      </c>
      <c r="AU528" s="19" t="s">
        <v>78</v>
      </c>
    </row>
    <row r="529" spans="1:65" s="13" customFormat="1" ht="10.199999999999999">
      <c r="B529" s="194"/>
      <c r="C529" s="195"/>
      <c r="D529" s="187" t="s">
        <v>143</v>
      </c>
      <c r="E529" s="196" t="s">
        <v>18</v>
      </c>
      <c r="F529" s="197" t="s">
        <v>1550</v>
      </c>
      <c r="G529" s="195"/>
      <c r="H529" s="198">
        <v>9.14</v>
      </c>
      <c r="I529" s="199"/>
      <c r="J529" s="195"/>
      <c r="K529" s="195"/>
      <c r="L529" s="200"/>
      <c r="M529" s="201"/>
      <c r="N529" s="202"/>
      <c r="O529" s="202"/>
      <c r="P529" s="202"/>
      <c r="Q529" s="202"/>
      <c r="R529" s="202"/>
      <c r="S529" s="202"/>
      <c r="T529" s="203"/>
      <c r="AT529" s="204" t="s">
        <v>143</v>
      </c>
      <c r="AU529" s="204" t="s">
        <v>78</v>
      </c>
      <c r="AV529" s="13" t="s">
        <v>78</v>
      </c>
      <c r="AW529" s="13" t="s">
        <v>30</v>
      </c>
      <c r="AX529" s="13" t="s">
        <v>68</v>
      </c>
      <c r="AY529" s="204" t="s">
        <v>129</v>
      </c>
    </row>
    <row r="530" spans="1:65" s="13" customFormat="1" ht="10.199999999999999">
      <c r="B530" s="194"/>
      <c r="C530" s="195"/>
      <c r="D530" s="187" t="s">
        <v>143</v>
      </c>
      <c r="E530" s="196" t="s">
        <v>18</v>
      </c>
      <c r="F530" s="197" t="s">
        <v>1551</v>
      </c>
      <c r="G530" s="195"/>
      <c r="H530" s="198">
        <v>8.52</v>
      </c>
      <c r="I530" s="199"/>
      <c r="J530" s="195"/>
      <c r="K530" s="195"/>
      <c r="L530" s="200"/>
      <c r="M530" s="201"/>
      <c r="N530" s="202"/>
      <c r="O530" s="202"/>
      <c r="P530" s="202"/>
      <c r="Q530" s="202"/>
      <c r="R530" s="202"/>
      <c r="S530" s="202"/>
      <c r="T530" s="203"/>
      <c r="AT530" s="204" t="s">
        <v>143</v>
      </c>
      <c r="AU530" s="204" t="s">
        <v>78</v>
      </c>
      <c r="AV530" s="13" t="s">
        <v>78</v>
      </c>
      <c r="AW530" s="13" t="s">
        <v>30</v>
      </c>
      <c r="AX530" s="13" t="s">
        <v>68</v>
      </c>
      <c r="AY530" s="204" t="s">
        <v>129</v>
      </c>
    </row>
    <row r="531" spans="1:65" s="13" customFormat="1" ht="10.199999999999999">
      <c r="B531" s="194"/>
      <c r="C531" s="195"/>
      <c r="D531" s="187" t="s">
        <v>143</v>
      </c>
      <c r="E531" s="196" t="s">
        <v>18</v>
      </c>
      <c r="F531" s="197" t="s">
        <v>1552</v>
      </c>
      <c r="G531" s="195"/>
      <c r="H531" s="198">
        <v>4.4800000000000004</v>
      </c>
      <c r="I531" s="199"/>
      <c r="J531" s="195"/>
      <c r="K531" s="195"/>
      <c r="L531" s="200"/>
      <c r="M531" s="201"/>
      <c r="N531" s="202"/>
      <c r="O531" s="202"/>
      <c r="P531" s="202"/>
      <c r="Q531" s="202"/>
      <c r="R531" s="202"/>
      <c r="S531" s="202"/>
      <c r="T531" s="203"/>
      <c r="AT531" s="204" t="s">
        <v>143</v>
      </c>
      <c r="AU531" s="204" t="s">
        <v>78</v>
      </c>
      <c r="AV531" s="13" t="s">
        <v>78</v>
      </c>
      <c r="AW531" s="13" t="s">
        <v>30</v>
      </c>
      <c r="AX531" s="13" t="s">
        <v>68</v>
      </c>
      <c r="AY531" s="204" t="s">
        <v>129</v>
      </c>
    </row>
    <row r="532" spans="1:65" s="13" customFormat="1" ht="10.199999999999999">
      <c r="B532" s="194"/>
      <c r="C532" s="195"/>
      <c r="D532" s="187" t="s">
        <v>143</v>
      </c>
      <c r="E532" s="196" t="s">
        <v>18</v>
      </c>
      <c r="F532" s="197" t="s">
        <v>1553</v>
      </c>
      <c r="G532" s="195"/>
      <c r="H532" s="198">
        <v>4.5599999999999996</v>
      </c>
      <c r="I532" s="199"/>
      <c r="J532" s="195"/>
      <c r="K532" s="195"/>
      <c r="L532" s="200"/>
      <c r="M532" s="201"/>
      <c r="N532" s="202"/>
      <c r="O532" s="202"/>
      <c r="P532" s="202"/>
      <c r="Q532" s="202"/>
      <c r="R532" s="202"/>
      <c r="S532" s="202"/>
      <c r="T532" s="203"/>
      <c r="AT532" s="204" t="s">
        <v>143</v>
      </c>
      <c r="AU532" s="204" t="s">
        <v>78</v>
      </c>
      <c r="AV532" s="13" t="s">
        <v>78</v>
      </c>
      <c r="AW532" s="13" t="s">
        <v>30</v>
      </c>
      <c r="AX532" s="13" t="s">
        <v>68</v>
      </c>
      <c r="AY532" s="204" t="s">
        <v>129</v>
      </c>
    </row>
    <row r="533" spans="1:65" s="13" customFormat="1" ht="10.199999999999999">
      <c r="B533" s="194"/>
      <c r="C533" s="195"/>
      <c r="D533" s="187" t="s">
        <v>143</v>
      </c>
      <c r="E533" s="196" t="s">
        <v>18</v>
      </c>
      <c r="F533" s="197" t="s">
        <v>1554</v>
      </c>
      <c r="G533" s="195"/>
      <c r="H533" s="198">
        <v>11.2</v>
      </c>
      <c r="I533" s="199"/>
      <c r="J533" s="195"/>
      <c r="K533" s="195"/>
      <c r="L533" s="200"/>
      <c r="M533" s="201"/>
      <c r="N533" s="202"/>
      <c r="O533" s="202"/>
      <c r="P533" s="202"/>
      <c r="Q533" s="202"/>
      <c r="R533" s="202"/>
      <c r="S533" s="202"/>
      <c r="T533" s="203"/>
      <c r="AT533" s="204" t="s">
        <v>143</v>
      </c>
      <c r="AU533" s="204" t="s">
        <v>78</v>
      </c>
      <c r="AV533" s="13" t="s">
        <v>78</v>
      </c>
      <c r="AW533" s="13" t="s">
        <v>30</v>
      </c>
      <c r="AX533" s="13" t="s">
        <v>68</v>
      </c>
      <c r="AY533" s="204" t="s">
        <v>129</v>
      </c>
    </row>
    <row r="534" spans="1:65" s="13" customFormat="1" ht="10.199999999999999">
      <c r="B534" s="194"/>
      <c r="C534" s="195"/>
      <c r="D534" s="187" t="s">
        <v>143</v>
      </c>
      <c r="E534" s="196" t="s">
        <v>18</v>
      </c>
      <c r="F534" s="197" t="s">
        <v>1555</v>
      </c>
      <c r="G534" s="195"/>
      <c r="H534" s="198">
        <v>4.8</v>
      </c>
      <c r="I534" s="199"/>
      <c r="J534" s="195"/>
      <c r="K534" s="195"/>
      <c r="L534" s="200"/>
      <c r="M534" s="201"/>
      <c r="N534" s="202"/>
      <c r="O534" s="202"/>
      <c r="P534" s="202"/>
      <c r="Q534" s="202"/>
      <c r="R534" s="202"/>
      <c r="S534" s="202"/>
      <c r="T534" s="203"/>
      <c r="AT534" s="204" t="s">
        <v>143</v>
      </c>
      <c r="AU534" s="204" t="s">
        <v>78</v>
      </c>
      <c r="AV534" s="13" t="s">
        <v>78</v>
      </c>
      <c r="AW534" s="13" t="s">
        <v>30</v>
      </c>
      <c r="AX534" s="13" t="s">
        <v>68</v>
      </c>
      <c r="AY534" s="204" t="s">
        <v>129</v>
      </c>
    </row>
    <row r="535" spans="1:65" s="13" customFormat="1" ht="10.199999999999999">
      <c r="B535" s="194"/>
      <c r="C535" s="195"/>
      <c r="D535" s="187" t="s">
        <v>143</v>
      </c>
      <c r="E535" s="196" t="s">
        <v>18</v>
      </c>
      <c r="F535" s="197" t="s">
        <v>1556</v>
      </c>
      <c r="G535" s="195"/>
      <c r="H535" s="198">
        <v>4.58</v>
      </c>
      <c r="I535" s="199"/>
      <c r="J535" s="195"/>
      <c r="K535" s="195"/>
      <c r="L535" s="200"/>
      <c r="M535" s="201"/>
      <c r="N535" s="202"/>
      <c r="O535" s="202"/>
      <c r="P535" s="202"/>
      <c r="Q535" s="202"/>
      <c r="R535" s="202"/>
      <c r="S535" s="202"/>
      <c r="T535" s="203"/>
      <c r="AT535" s="204" t="s">
        <v>143</v>
      </c>
      <c r="AU535" s="204" t="s">
        <v>78</v>
      </c>
      <c r="AV535" s="13" t="s">
        <v>78</v>
      </c>
      <c r="AW535" s="13" t="s">
        <v>30</v>
      </c>
      <c r="AX535" s="13" t="s">
        <v>68</v>
      </c>
      <c r="AY535" s="204" t="s">
        <v>129</v>
      </c>
    </row>
    <row r="536" spans="1:65" s="14" customFormat="1" ht="10.199999999999999">
      <c r="B536" s="205"/>
      <c r="C536" s="206"/>
      <c r="D536" s="187" t="s">
        <v>143</v>
      </c>
      <c r="E536" s="207" t="s">
        <v>18</v>
      </c>
      <c r="F536" s="208" t="s">
        <v>241</v>
      </c>
      <c r="G536" s="206"/>
      <c r="H536" s="209">
        <v>47.279999999999994</v>
      </c>
      <c r="I536" s="210"/>
      <c r="J536" s="206"/>
      <c r="K536" s="206"/>
      <c r="L536" s="211"/>
      <c r="M536" s="212"/>
      <c r="N536" s="213"/>
      <c r="O536" s="213"/>
      <c r="P536" s="213"/>
      <c r="Q536" s="213"/>
      <c r="R536" s="213"/>
      <c r="S536" s="213"/>
      <c r="T536" s="214"/>
      <c r="AT536" s="215" t="s">
        <v>143</v>
      </c>
      <c r="AU536" s="215" t="s">
        <v>78</v>
      </c>
      <c r="AV536" s="14" t="s">
        <v>137</v>
      </c>
      <c r="AW536" s="14" t="s">
        <v>30</v>
      </c>
      <c r="AX536" s="14" t="s">
        <v>76</v>
      </c>
      <c r="AY536" s="215" t="s">
        <v>129</v>
      </c>
    </row>
    <row r="537" spans="1:65" s="2" customFormat="1" ht="16.5" customHeight="1">
      <c r="A537" s="36"/>
      <c r="B537" s="37"/>
      <c r="C537" s="175" t="s">
        <v>879</v>
      </c>
      <c r="D537" s="175" t="s">
        <v>132</v>
      </c>
      <c r="E537" s="176" t="s">
        <v>1133</v>
      </c>
      <c r="F537" s="177" t="s">
        <v>1134</v>
      </c>
      <c r="G537" s="178" t="s">
        <v>135</v>
      </c>
      <c r="H537" s="179">
        <v>35</v>
      </c>
      <c r="I537" s="180"/>
      <c r="J537" s="179">
        <f>ROUND(I537*H537,2)</f>
        <v>0</v>
      </c>
      <c r="K537" s="177" t="s">
        <v>136</v>
      </c>
      <c r="L537" s="41"/>
      <c r="M537" s="181" t="s">
        <v>18</v>
      </c>
      <c r="N537" s="182" t="s">
        <v>39</v>
      </c>
      <c r="O537" s="66"/>
      <c r="P537" s="183">
        <f>O537*H537</f>
        <v>0</v>
      </c>
      <c r="Q537" s="183">
        <v>2.1000000000000001E-4</v>
      </c>
      <c r="R537" s="183">
        <f>Q537*H537</f>
        <v>7.3500000000000006E-3</v>
      </c>
      <c r="S537" s="183">
        <v>0</v>
      </c>
      <c r="T537" s="184">
        <f>S537*H537</f>
        <v>0</v>
      </c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R537" s="185" t="s">
        <v>253</v>
      </c>
      <c r="AT537" s="185" t="s">
        <v>132</v>
      </c>
      <c r="AU537" s="185" t="s">
        <v>78</v>
      </c>
      <c r="AY537" s="19" t="s">
        <v>129</v>
      </c>
      <c r="BE537" s="186">
        <f>IF(N537="základní",J537,0)</f>
        <v>0</v>
      </c>
      <c r="BF537" s="186">
        <f>IF(N537="snížená",J537,0)</f>
        <v>0</v>
      </c>
      <c r="BG537" s="186">
        <f>IF(N537="zákl. přenesená",J537,0)</f>
        <v>0</v>
      </c>
      <c r="BH537" s="186">
        <f>IF(N537="sníž. přenesená",J537,0)</f>
        <v>0</v>
      </c>
      <c r="BI537" s="186">
        <f>IF(N537="nulová",J537,0)</f>
        <v>0</v>
      </c>
      <c r="BJ537" s="19" t="s">
        <v>76</v>
      </c>
      <c r="BK537" s="186">
        <f>ROUND(I537*H537,2)</f>
        <v>0</v>
      </c>
      <c r="BL537" s="19" t="s">
        <v>253</v>
      </c>
      <c r="BM537" s="185" t="s">
        <v>1557</v>
      </c>
    </row>
    <row r="538" spans="1:65" s="2" customFormat="1" ht="10.199999999999999">
      <c r="A538" s="36"/>
      <c r="B538" s="37"/>
      <c r="C538" s="38"/>
      <c r="D538" s="187" t="s">
        <v>139</v>
      </c>
      <c r="E538" s="38"/>
      <c r="F538" s="188" t="s">
        <v>1136</v>
      </c>
      <c r="G538" s="38"/>
      <c r="H538" s="38"/>
      <c r="I538" s="189"/>
      <c r="J538" s="38"/>
      <c r="K538" s="38"/>
      <c r="L538" s="41"/>
      <c r="M538" s="190"/>
      <c r="N538" s="191"/>
      <c r="O538" s="66"/>
      <c r="P538" s="66"/>
      <c r="Q538" s="66"/>
      <c r="R538" s="66"/>
      <c r="S538" s="66"/>
      <c r="T538" s="67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T538" s="19" t="s">
        <v>139</v>
      </c>
      <c r="AU538" s="19" t="s">
        <v>78</v>
      </c>
    </row>
    <row r="539" spans="1:65" s="2" customFormat="1" ht="10.199999999999999">
      <c r="A539" s="36"/>
      <c r="B539" s="37"/>
      <c r="C539" s="38"/>
      <c r="D539" s="192" t="s">
        <v>141</v>
      </c>
      <c r="E539" s="38"/>
      <c r="F539" s="193" t="s">
        <v>1137</v>
      </c>
      <c r="G539" s="38"/>
      <c r="H539" s="38"/>
      <c r="I539" s="189"/>
      <c r="J539" s="38"/>
      <c r="K539" s="38"/>
      <c r="L539" s="41"/>
      <c r="M539" s="190"/>
      <c r="N539" s="191"/>
      <c r="O539" s="66"/>
      <c r="P539" s="66"/>
      <c r="Q539" s="66"/>
      <c r="R539" s="66"/>
      <c r="S539" s="66"/>
      <c r="T539" s="67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T539" s="19" t="s">
        <v>141</v>
      </c>
      <c r="AU539" s="19" t="s">
        <v>78</v>
      </c>
    </row>
    <row r="540" spans="1:65" s="13" customFormat="1" ht="10.199999999999999">
      <c r="B540" s="194"/>
      <c r="C540" s="195"/>
      <c r="D540" s="187" t="s">
        <v>143</v>
      </c>
      <c r="E540" s="196" t="s">
        <v>18</v>
      </c>
      <c r="F540" s="197" t="s">
        <v>1558</v>
      </c>
      <c r="G540" s="195"/>
      <c r="H540" s="198">
        <v>35</v>
      </c>
      <c r="I540" s="199"/>
      <c r="J540" s="195"/>
      <c r="K540" s="195"/>
      <c r="L540" s="200"/>
      <c r="M540" s="201"/>
      <c r="N540" s="202"/>
      <c r="O540" s="202"/>
      <c r="P540" s="202"/>
      <c r="Q540" s="202"/>
      <c r="R540" s="202"/>
      <c r="S540" s="202"/>
      <c r="T540" s="203"/>
      <c r="AT540" s="204" t="s">
        <v>143</v>
      </c>
      <c r="AU540" s="204" t="s">
        <v>78</v>
      </c>
      <c r="AV540" s="13" t="s">
        <v>78</v>
      </c>
      <c r="AW540" s="13" t="s">
        <v>30</v>
      </c>
      <c r="AX540" s="13" t="s">
        <v>76</v>
      </c>
      <c r="AY540" s="204" t="s">
        <v>129</v>
      </c>
    </row>
    <row r="541" spans="1:65" s="2" customFormat="1" ht="16.5" customHeight="1">
      <c r="A541" s="36"/>
      <c r="B541" s="37"/>
      <c r="C541" s="175" t="s">
        <v>883</v>
      </c>
      <c r="D541" s="175" t="s">
        <v>132</v>
      </c>
      <c r="E541" s="176" t="s">
        <v>1140</v>
      </c>
      <c r="F541" s="177" t="s">
        <v>1141</v>
      </c>
      <c r="G541" s="178" t="s">
        <v>135</v>
      </c>
      <c r="H541" s="179">
        <v>5</v>
      </c>
      <c r="I541" s="180"/>
      <c r="J541" s="179">
        <f>ROUND(I541*H541,2)</f>
        <v>0</v>
      </c>
      <c r="K541" s="177" t="s">
        <v>136</v>
      </c>
      <c r="L541" s="41"/>
      <c r="M541" s="181" t="s">
        <v>18</v>
      </c>
      <c r="N541" s="182" t="s">
        <v>39</v>
      </c>
      <c r="O541" s="66"/>
      <c r="P541" s="183">
        <f>O541*H541</f>
        <v>0</v>
      </c>
      <c r="Q541" s="183">
        <v>2.0000000000000001E-4</v>
      </c>
      <c r="R541" s="183">
        <f>Q541*H541</f>
        <v>1E-3</v>
      </c>
      <c r="S541" s="183">
        <v>0</v>
      </c>
      <c r="T541" s="184">
        <f>S541*H541</f>
        <v>0</v>
      </c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R541" s="185" t="s">
        <v>253</v>
      </c>
      <c r="AT541" s="185" t="s">
        <v>132</v>
      </c>
      <c r="AU541" s="185" t="s">
        <v>78</v>
      </c>
      <c r="AY541" s="19" t="s">
        <v>129</v>
      </c>
      <c r="BE541" s="186">
        <f>IF(N541="základní",J541,0)</f>
        <v>0</v>
      </c>
      <c r="BF541" s="186">
        <f>IF(N541="snížená",J541,0)</f>
        <v>0</v>
      </c>
      <c r="BG541" s="186">
        <f>IF(N541="zákl. přenesená",J541,0)</f>
        <v>0</v>
      </c>
      <c r="BH541" s="186">
        <f>IF(N541="sníž. přenesená",J541,0)</f>
        <v>0</v>
      </c>
      <c r="BI541" s="186">
        <f>IF(N541="nulová",J541,0)</f>
        <v>0</v>
      </c>
      <c r="BJ541" s="19" t="s">
        <v>76</v>
      </c>
      <c r="BK541" s="186">
        <f>ROUND(I541*H541,2)</f>
        <v>0</v>
      </c>
      <c r="BL541" s="19" t="s">
        <v>253</v>
      </c>
      <c r="BM541" s="185" t="s">
        <v>1559</v>
      </c>
    </row>
    <row r="542" spans="1:65" s="2" customFormat="1" ht="10.199999999999999">
      <c r="A542" s="36"/>
      <c r="B542" s="37"/>
      <c r="C542" s="38"/>
      <c r="D542" s="187" t="s">
        <v>139</v>
      </c>
      <c r="E542" s="38"/>
      <c r="F542" s="188" t="s">
        <v>1143</v>
      </c>
      <c r="G542" s="38"/>
      <c r="H542" s="38"/>
      <c r="I542" s="189"/>
      <c r="J542" s="38"/>
      <c r="K542" s="38"/>
      <c r="L542" s="41"/>
      <c r="M542" s="190"/>
      <c r="N542" s="191"/>
      <c r="O542" s="66"/>
      <c r="P542" s="66"/>
      <c r="Q542" s="66"/>
      <c r="R542" s="66"/>
      <c r="S542" s="66"/>
      <c r="T542" s="67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T542" s="19" t="s">
        <v>139</v>
      </c>
      <c r="AU542" s="19" t="s">
        <v>78</v>
      </c>
    </row>
    <row r="543" spans="1:65" s="2" customFormat="1" ht="10.199999999999999">
      <c r="A543" s="36"/>
      <c r="B543" s="37"/>
      <c r="C543" s="38"/>
      <c r="D543" s="192" t="s">
        <v>141</v>
      </c>
      <c r="E543" s="38"/>
      <c r="F543" s="193" t="s">
        <v>1144</v>
      </c>
      <c r="G543" s="38"/>
      <c r="H543" s="38"/>
      <c r="I543" s="189"/>
      <c r="J543" s="38"/>
      <c r="K543" s="38"/>
      <c r="L543" s="41"/>
      <c r="M543" s="190"/>
      <c r="N543" s="191"/>
      <c r="O543" s="66"/>
      <c r="P543" s="66"/>
      <c r="Q543" s="66"/>
      <c r="R543" s="66"/>
      <c r="S543" s="66"/>
      <c r="T543" s="67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T543" s="19" t="s">
        <v>141</v>
      </c>
      <c r="AU543" s="19" t="s">
        <v>78</v>
      </c>
    </row>
    <row r="544" spans="1:65" s="13" customFormat="1" ht="10.199999999999999">
      <c r="B544" s="194"/>
      <c r="C544" s="195"/>
      <c r="D544" s="187" t="s">
        <v>143</v>
      </c>
      <c r="E544" s="196" t="s">
        <v>18</v>
      </c>
      <c r="F544" s="197" t="s">
        <v>1560</v>
      </c>
      <c r="G544" s="195"/>
      <c r="H544" s="198">
        <v>5</v>
      </c>
      <c r="I544" s="199"/>
      <c r="J544" s="195"/>
      <c r="K544" s="195"/>
      <c r="L544" s="200"/>
      <c r="M544" s="201"/>
      <c r="N544" s="202"/>
      <c r="O544" s="202"/>
      <c r="P544" s="202"/>
      <c r="Q544" s="202"/>
      <c r="R544" s="202"/>
      <c r="S544" s="202"/>
      <c r="T544" s="203"/>
      <c r="AT544" s="204" t="s">
        <v>143</v>
      </c>
      <c r="AU544" s="204" t="s">
        <v>78</v>
      </c>
      <c r="AV544" s="13" t="s">
        <v>78</v>
      </c>
      <c r="AW544" s="13" t="s">
        <v>30</v>
      </c>
      <c r="AX544" s="13" t="s">
        <v>76</v>
      </c>
      <c r="AY544" s="204" t="s">
        <v>129</v>
      </c>
    </row>
    <row r="545" spans="1:65" s="2" customFormat="1" ht="16.5" customHeight="1">
      <c r="A545" s="36"/>
      <c r="B545" s="37"/>
      <c r="C545" s="175" t="s">
        <v>888</v>
      </c>
      <c r="D545" s="175" t="s">
        <v>132</v>
      </c>
      <c r="E545" s="176" t="s">
        <v>1146</v>
      </c>
      <c r="F545" s="177" t="s">
        <v>1147</v>
      </c>
      <c r="G545" s="178" t="s">
        <v>182</v>
      </c>
      <c r="H545" s="179">
        <v>47.28</v>
      </c>
      <c r="I545" s="180"/>
      <c r="J545" s="179">
        <f>ROUND(I545*H545,2)</f>
        <v>0</v>
      </c>
      <c r="K545" s="177" t="s">
        <v>136</v>
      </c>
      <c r="L545" s="41"/>
      <c r="M545" s="181" t="s">
        <v>18</v>
      </c>
      <c r="N545" s="182" t="s">
        <v>39</v>
      </c>
      <c r="O545" s="66"/>
      <c r="P545" s="183">
        <f>O545*H545</f>
        <v>0</v>
      </c>
      <c r="Q545" s="183">
        <v>3.2000000000000003E-4</v>
      </c>
      <c r="R545" s="183">
        <f>Q545*H545</f>
        <v>1.5129600000000002E-2</v>
      </c>
      <c r="S545" s="183">
        <v>0</v>
      </c>
      <c r="T545" s="184">
        <f>S545*H545</f>
        <v>0</v>
      </c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R545" s="185" t="s">
        <v>253</v>
      </c>
      <c r="AT545" s="185" t="s">
        <v>132</v>
      </c>
      <c r="AU545" s="185" t="s">
        <v>78</v>
      </c>
      <c r="AY545" s="19" t="s">
        <v>129</v>
      </c>
      <c r="BE545" s="186">
        <f>IF(N545="základní",J545,0)</f>
        <v>0</v>
      </c>
      <c r="BF545" s="186">
        <f>IF(N545="snížená",J545,0)</f>
        <v>0</v>
      </c>
      <c r="BG545" s="186">
        <f>IF(N545="zákl. přenesená",J545,0)</f>
        <v>0</v>
      </c>
      <c r="BH545" s="186">
        <f>IF(N545="sníž. přenesená",J545,0)</f>
        <v>0</v>
      </c>
      <c r="BI545" s="186">
        <f>IF(N545="nulová",J545,0)</f>
        <v>0</v>
      </c>
      <c r="BJ545" s="19" t="s">
        <v>76</v>
      </c>
      <c r="BK545" s="186">
        <f>ROUND(I545*H545,2)</f>
        <v>0</v>
      </c>
      <c r="BL545" s="19" t="s">
        <v>253</v>
      </c>
      <c r="BM545" s="185" t="s">
        <v>1561</v>
      </c>
    </row>
    <row r="546" spans="1:65" s="2" customFormat="1" ht="10.199999999999999">
      <c r="A546" s="36"/>
      <c r="B546" s="37"/>
      <c r="C546" s="38"/>
      <c r="D546" s="187" t="s">
        <v>139</v>
      </c>
      <c r="E546" s="38"/>
      <c r="F546" s="188" t="s">
        <v>1149</v>
      </c>
      <c r="G546" s="38"/>
      <c r="H546" s="38"/>
      <c r="I546" s="189"/>
      <c r="J546" s="38"/>
      <c r="K546" s="38"/>
      <c r="L546" s="41"/>
      <c r="M546" s="190"/>
      <c r="N546" s="191"/>
      <c r="O546" s="66"/>
      <c r="P546" s="66"/>
      <c r="Q546" s="66"/>
      <c r="R546" s="66"/>
      <c r="S546" s="66"/>
      <c r="T546" s="67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T546" s="19" t="s">
        <v>139</v>
      </c>
      <c r="AU546" s="19" t="s">
        <v>78</v>
      </c>
    </row>
    <row r="547" spans="1:65" s="2" customFormat="1" ht="10.199999999999999">
      <c r="A547" s="36"/>
      <c r="B547" s="37"/>
      <c r="C547" s="38"/>
      <c r="D547" s="192" t="s">
        <v>141</v>
      </c>
      <c r="E547" s="38"/>
      <c r="F547" s="193" t="s">
        <v>1150</v>
      </c>
      <c r="G547" s="38"/>
      <c r="H547" s="38"/>
      <c r="I547" s="189"/>
      <c r="J547" s="38"/>
      <c r="K547" s="38"/>
      <c r="L547" s="41"/>
      <c r="M547" s="190"/>
      <c r="N547" s="191"/>
      <c r="O547" s="66"/>
      <c r="P547" s="66"/>
      <c r="Q547" s="66"/>
      <c r="R547" s="66"/>
      <c r="S547" s="66"/>
      <c r="T547" s="67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T547" s="19" t="s">
        <v>141</v>
      </c>
      <c r="AU547" s="19" t="s">
        <v>78</v>
      </c>
    </row>
    <row r="548" spans="1:65" s="13" customFormat="1" ht="10.199999999999999">
      <c r="B548" s="194"/>
      <c r="C548" s="195"/>
      <c r="D548" s="187" t="s">
        <v>143</v>
      </c>
      <c r="E548" s="196" t="s">
        <v>18</v>
      </c>
      <c r="F548" s="197" t="s">
        <v>1550</v>
      </c>
      <c r="G548" s="195"/>
      <c r="H548" s="198">
        <v>9.14</v>
      </c>
      <c r="I548" s="199"/>
      <c r="J548" s="195"/>
      <c r="K548" s="195"/>
      <c r="L548" s="200"/>
      <c r="M548" s="201"/>
      <c r="N548" s="202"/>
      <c r="O548" s="202"/>
      <c r="P548" s="202"/>
      <c r="Q548" s="202"/>
      <c r="R548" s="202"/>
      <c r="S548" s="202"/>
      <c r="T548" s="203"/>
      <c r="AT548" s="204" t="s">
        <v>143</v>
      </c>
      <c r="AU548" s="204" t="s">
        <v>78</v>
      </c>
      <c r="AV548" s="13" t="s">
        <v>78</v>
      </c>
      <c r="AW548" s="13" t="s">
        <v>30</v>
      </c>
      <c r="AX548" s="13" t="s">
        <v>68</v>
      </c>
      <c r="AY548" s="204" t="s">
        <v>129</v>
      </c>
    </row>
    <row r="549" spans="1:65" s="13" customFormat="1" ht="10.199999999999999">
      <c r="B549" s="194"/>
      <c r="C549" s="195"/>
      <c r="D549" s="187" t="s">
        <v>143</v>
      </c>
      <c r="E549" s="196" t="s">
        <v>18</v>
      </c>
      <c r="F549" s="197" t="s">
        <v>1551</v>
      </c>
      <c r="G549" s="195"/>
      <c r="H549" s="198">
        <v>8.52</v>
      </c>
      <c r="I549" s="199"/>
      <c r="J549" s="195"/>
      <c r="K549" s="195"/>
      <c r="L549" s="200"/>
      <c r="M549" s="201"/>
      <c r="N549" s="202"/>
      <c r="O549" s="202"/>
      <c r="P549" s="202"/>
      <c r="Q549" s="202"/>
      <c r="R549" s="202"/>
      <c r="S549" s="202"/>
      <c r="T549" s="203"/>
      <c r="AT549" s="204" t="s">
        <v>143</v>
      </c>
      <c r="AU549" s="204" t="s">
        <v>78</v>
      </c>
      <c r="AV549" s="13" t="s">
        <v>78</v>
      </c>
      <c r="AW549" s="13" t="s">
        <v>30</v>
      </c>
      <c r="AX549" s="13" t="s">
        <v>68</v>
      </c>
      <c r="AY549" s="204" t="s">
        <v>129</v>
      </c>
    </row>
    <row r="550" spans="1:65" s="13" customFormat="1" ht="10.199999999999999">
      <c r="B550" s="194"/>
      <c r="C550" s="195"/>
      <c r="D550" s="187" t="s">
        <v>143</v>
      </c>
      <c r="E550" s="196" t="s">
        <v>18</v>
      </c>
      <c r="F550" s="197" t="s">
        <v>1552</v>
      </c>
      <c r="G550" s="195"/>
      <c r="H550" s="198">
        <v>4.4800000000000004</v>
      </c>
      <c r="I550" s="199"/>
      <c r="J550" s="195"/>
      <c r="K550" s="195"/>
      <c r="L550" s="200"/>
      <c r="M550" s="201"/>
      <c r="N550" s="202"/>
      <c r="O550" s="202"/>
      <c r="P550" s="202"/>
      <c r="Q550" s="202"/>
      <c r="R550" s="202"/>
      <c r="S550" s="202"/>
      <c r="T550" s="203"/>
      <c r="AT550" s="204" t="s">
        <v>143</v>
      </c>
      <c r="AU550" s="204" t="s">
        <v>78</v>
      </c>
      <c r="AV550" s="13" t="s">
        <v>78</v>
      </c>
      <c r="AW550" s="13" t="s">
        <v>30</v>
      </c>
      <c r="AX550" s="13" t="s">
        <v>68</v>
      </c>
      <c r="AY550" s="204" t="s">
        <v>129</v>
      </c>
    </row>
    <row r="551" spans="1:65" s="13" customFormat="1" ht="10.199999999999999">
      <c r="B551" s="194"/>
      <c r="C551" s="195"/>
      <c r="D551" s="187" t="s">
        <v>143</v>
      </c>
      <c r="E551" s="196" t="s">
        <v>18</v>
      </c>
      <c r="F551" s="197" t="s">
        <v>1553</v>
      </c>
      <c r="G551" s="195"/>
      <c r="H551" s="198">
        <v>4.5599999999999996</v>
      </c>
      <c r="I551" s="199"/>
      <c r="J551" s="195"/>
      <c r="K551" s="195"/>
      <c r="L551" s="200"/>
      <c r="M551" s="201"/>
      <c r="N551" s="202"/>
      <c r="O551" s="202"/>
      <c r="P551" s="202"/>
      <c r="Q551" s="202"/>
      <c r="R551" s="202"/>
      <c r="S551" s="202"/>
      <c r="T551" s="203"/>
      <c r="AT551" s="204" t="s">
        <v>143</v>
      </c>
      <c r="AU551" s="204" t="s">
        <v>78</v>
      </c>
      <c r="AV551" s="13" t="s">
        <v>78</v>
      </c>
      <c r="AW551" s="13" t="s">
        <v>30</v>
      </c>
      <c r="AX551" s="13" t="s">
        <v>68</v>
      </c>
      <c r="AY551" s="204" t="s">
        <v>129</v>
      </c>
    </row>
    <row r="552" spans="1:65" s="13" customFormat="1" ht="10.199999999999999">
      <c r="B552" s="194"/>
      <c r="C552" s="195"/>
      <c r="D552" s="187" t="s">
        <v>143</v>
      </c>
      <c r="E552" s="196" t="s">
        <v>18</v>
      </c>
      <c r="F552" s="197" t="s">
        <v>1554</v>
      </c>
      <c r="G552" s="195"/>
      <c r="H552" s="198">
        <v>11.2</v>
      </c>
      <c r="I552" s="199"/>
      <c r="J552" s="195"/>
      <c r="K552" s="195"/>
      <c r="L552" s="200"/>
      <c r="M552" s="201"/>
      <c r="N552" s="202"/>
      <c r="O552" s="202"/>
      <c r="P552" s="202"/>
      <c r="Q552" s="202"/>
      <c r="R552" s="202"/>
      <c r="S552" s="202"/>
      <c r="T552" s="203"/>
      <c r="AT552" s="204" t="s">
        <v>143</v>
      </c>
      <c r="AU552" s="204" t="s">
        <v>78</v>
      </c>
      <c r="AV552" s="13" t="s">
        <v>78</v>
      </c>
      <c r="AW552" s="13" t="s">
        <v>30</v>
      </c>
      <c r="AX552" s="13" t="s">
        <v>68</v>
      </c>
      <c r="AY552" s="204" t="s">
        <v>129</v>
      </c>
    </row>
    <row r="553" spans="1:65" s="13" customFormat="1" ht="10.199999999999999">
      <c r="B553" s="194"/>
      <c r="C553" s="195"/>
      <c r="D553" s="187" t="s">
        <v>143</v>
      </c>
      <c r="E553" s="196" t="s">
        <v>18</v>
      </c>
      <c r="F553" s="197" t="s">
        <v>1555</v>
      </c>
      <c r="G553" s="195"/>
      <c r="H553" s="198">
        <v>4.8</v>
      </c>
      <c r="I553" s="199"/>
      <c r="J553" s="195"/>
      <c r="K553" s="195"/>
      <c r="L553" s="200"/>
      <c r="M553" s="201"/>
      <c r="N553" s="202"/>
      <c r="O553" s="202"/>
      <c r="P553" s="202"/>
      <c r="Q553" s="202"/>
      <c r="R553" s="202"/>
      <c r="S553" s="202"/>
      <c r="T553" s="203"/>
      <c r="AT553" s="204" t="s">
        <v>143</v>
      </c>
      <c r="AU553" s="204" t="s">
        <v>78</v>
      </c>
      <c r="AV553" s="13" t="s">
        <v>78</v>
      </c>
      <c r="AW553" s="13" t="s">
        <v>30</v>
      </c>
      <c r="AX553" s="13" t="s">
        <v>68</v>
      </c>
      <c r="AY553" s="204" t="s">
        <v>129</v>
      </c>
    </row>
    <row r="554" spans="1:65" s="13" customFormat="1" ht="10.199999999999999">
      <c r="B554" s="194"/>
      <c r="C554" s="195"/>
      <c r="D554" s="187" t="s">
        <v>143</v>
      </c>
      <c r="E554" s="196" t="s">
        <v>18</v>
      </c>
      <c r="F554" s="197" t="s">
        <v>1556</v>
      </c>
      <c r="G554" s="195"/>
      <c r="H554" s="198">
        <v>4.58</v>
      </c>
      <c r="I554" s="199"/>
      <c r="J554" s="195"/>
      <c r="K554" s="195"/>
      <c r="L554" s="200"/>
      <c r="M554" s="201"/>
      <c r="N554" s="202"/>
      <c r="O554" s="202"/>
      <c r="P554" s="202"/>
      <c r="Q554" s="202"/>
      <c r="R554" s="202"/>
      <c r="S554" s="202"/>
      <c r="T554" s="203"/>
      <c r="AT554" s="204" t="s">
        <v>143</v>
      </c>
      <c r="AU554" s="204" t="s">
        <v>78</v>
      </c>
      <c r="AV554" s="13" t="s">
        <v>78</v>
      </c>
      <c r="AW554" s="13" t="s">
        <v>30</v>
      </c>
      <c r="AX554" s="13" t="s">
        <v>68</v>
      </c>
      <c r="AY554" s="204" t="s">
        <v>129</v>
      </c>
    </row>
    <row r="555" spans="1:65" s="14" customFormat="1" ht="10.199999999999999">
      <c r="B555" s="205"/>
      <c r="C555" s="206"/>
      <c r="D555" s="187" t="s">
        <v>143</v>
      </c>
      <c r="E555" s="207" t="s">
        <v>18</v>
      </c>
      <c r="F555" s="208" t="s">
        <v>241</v>
      </c>
      <c r="G555" s="206"/>
      <c r="H555" s="209">
        <v>47.279999999999994</v>
      </c>
      <c r="I555" s="210"/>
      <c r="J555" s="206"/>
      <c r="K555" s="206"/>
      <c r="L555" s="211"/>
      <c r="M555" s="212"/>
      <c r="N555" s="213"/>
      <c r="O555" s="213"/>
      <c r="P555" s="213"/>
      <c r="Q555" s="213"/>
      <c r="R555" s="213"/>
      <c r="S555" s="213"/>
      <c r="T555" s="214"/>
      <c r="AT555" s="215" t="s">
        <v>143</v>
      </c>
      <c r="AU555" s="215" t="s">
        <v>78</v>
      </c>
      <c r="AV555" s="14" t="s">
        <v>137</v>
      </c>
      <c r="AW555" s="14" t="s">
        <v>30</v>
      </c>
      <c r="AX555" s="14" t="s">
        <v>76</v>
      </c>
      <c r="AY555" s="215" t="s">
        <v>129</v>
      </c>
    </row>
    <row r="556" spans="1:65" s="2" customFormat="1" ht="16.5" customHeight="1">
      <c r="A556" s="36"/>
      <c r="B556" s="37"/>
      <c r="C556" s="175" t="s">
        <v>892</v>
      </c>
      <c r="D556" s="175" t="s">
        <v>132</v>
      </c>
      <c r="E556" s="176" t="s">
        <v>1152</v>
      </c>
      <c r="F556" s="177" t="s">
        <v>1153</v>
      </c>
      <c r="G556" s="178" t="s">
        <v>161</v>
      </c>
      <c r="H556" s="179">
        <v>16.2</v>
      </c>
      <c r="I556" s="180"/>
      <c r="J556" s="179">
        <f>ROUND(I556*H556,2)</f>
        <v>0</v>
      </c>
      <c r="K556" s="177" t="s">
        <v>136</v>
      </c>
      <c r="L556" s="41"/>
      <c r="M556" s="181" t="s">
        <v>18</v>
      </c>
      <c r="N556" s="182" t="s">
        <v>39</v>
      </c>
      <c r="O556" s="66"/>
      <c r="P556" s="183">
        <f>O556*H556</f>
        <v>0</v>
      </c>
      <c r="Q556" s="183">
        <v>5.0000000000000002E-5</v>
      </c>
      <c r="R556" s="183">
        <f>Q556*H556</f>
        <v>8.0999999999999996E-4</v>
      </c>
      <c r="S556" s="183">
        <v>0</v>
      </c>
      <c r="T556" s="184">
        <f>S556*H556</f>
        <v>0</v>
      </c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R556" s="185" t="s">
        <v>253</v>
      </c>
      <c r="AT556" s="185" t="s">
        <v>132</v>
      </c>
      <c r="AU556" s="185" t="s">
        <v>78</v>
      </c>
      <c r="AY556" s="19" t="s">
        <v>129</v>
      </c>
      <c r="BE556" s="186">
        <f>IF(N556="základní",J556,0)</f>
        <v>0</v>
      </c>
      <c r="BF556" s="186">
        <f>IF(N556="snížená",J556,0)</f>
        <v>0</v>
      </c>
      <c r="BG556" s="186">
        <f>IF(N556="zákl. přenesená",J556,0)</f>
        <v>0</v>
      </c>
      <c r="BH556" s="186">
        <f>IF(N556="sníž. přenesená",J556,0)</f>
        <v>0</v>
      </c>
      <c r="BI556" s="186">
        <f>IF(N556="nulová",J556,0)</f>
        <v>0</v>
      </c>
      <c r="BJ556" s="19" t="s">
        <v>76</v>
      </c>
      <c r="BK556" s="186">
        <f>ROUND(I556*H556,2)</f>
        <v>0</v>
      </c>
      <c r="BL556" s="19" t="s">
        <v>253</v>
      </c>
      <c r="BM556" s="185" t="s">
        <v>1562</v>
      </c>
    </row>
    <row r="557" spans="1:65" s="2" customFormat="1" ht="10.199999999999999">
      <c r="A557" s="36"/>
      <c r="B557" s="37"/>
      <c r="C557" s="38"/>
      <c r="D557" s="187" t="s">
        <v>139</v>
      </c>
      <c r="E557" s="38"/>
      <c r="F557" s="188" t="s">
        <v>1155</v>
      </c>
      <c r="G557" s="38"/>
      <c r="H557" s="38"/>
      <c r="I557" s="189"/>
      <c r="J557" s="38"/>
      <c r="K557" s="38"/>
      <c r="L557" s="41"/>
      <c r="M557" s="190"/>
      <c r="N557" s="191"/>
      <c r="O557" s="66"/>
      <c r="P557" s="66"/>
      <c r="Q557" s="66"/>
      <c r="R557" s="66"/>
      <c r="S557" s="66"/>
      <c r="T557" s="67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T557" s="19" t="s">
        <v>139</v>
      </c>
      <c r="AU557" s="19" t="s">
        <v>78</v>
      </c>
    </row>
    <row r="558" spans="1:65" s="2" customFormat="1" ht="10.199999999999999">
      <c r="A558" s="36"/>
      <c r="B558" s="37"/>
      <c r="C558" s="38"/>
      <c r="D558" s="192" t="s">
        <v>141</v>
      </c>
      <c r="E558" s="38"/>
      <c r="F558" s="193" t="s">
        <v>1156</v>
      </c>
      <c r="G558" s="38"/>
      <c r="H558" s="38"/>
      <c r="I558" s="189"/>
      <c r="J558" s="38"/>
      <c r="K558" s="38"/>
      <c r="L558" s="41"/>
      <c r="M558" s="190"/>
      <c r="N558" s="191"/>
      <c r="O558" s="66"/>
      <c r="P558" s="66"/>
      <c r="Q558" s="66"/>
      <c r="R558" s="66"/>
      <c r="S558" s="66"/>
      <c r="T558" s="67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T558" s="19" t="s">
        <v>141</v>
      </c>
      <c r="AU558" s="19" t="s">
        <v>78</v>
      </c>
    </row>
    <row r="559" spans="1:65" s="2" customFormat="1" ht="16.5" customHeight="1">
      <c r="A559" s="36"/>
      <c r="B559" s="37"/>
      <c r="C559" s="175" t="s">
        <v>897</v>
      </c>
      <c r="D559" s="175" t="s">
        <v>132</v>
      </c>
      <c r="E559" s="176" t="s">
        <v>1158</v>
      </c>
      <c r="F559" s="177" t="s">
        <v>1159</v>
      </c>
      <c r="G559" s="178" t="s">
        <v>472</v>
      </c>
      <c r="H559" s="180"/>
      <c r="I559" s="180"/>
      <c r="J559" s="179">
        <f>ROUND(I559*H559,2)</f>
        <v>0</v>
      </c>
      <c r="K559" s="177" t="s">
        <v>136</v>
      </c>
      <c r="L559" s="41"/>
      <c r="M559" s="181" t="s">
        <v>18</v>
      </c>
      <c r="N559" s="182" t="s">
        <v>39</v>
      </c>
      <c r="O559" s="66"/>
      <c r="P559" s="183">
        <f>O559*H559</f>
        <v>0</v>
      </c>
      <c r="Q559" s="183">
        <v>0</v>
      </c>
      <c r="R559" s="183">
        <f>Q559*H559</f>
        <v>0</v>
      </c>
      <c r="S559" s="183">
        <v>0</v>
      </c>
      <c r="T559" s="184">
        <f>S559*H559</f>
        <v>0</v>
      </c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R559" s="185" t="s">
        <v>253</v>
      </c>
      <c r="AT559" s="185" t="s">
        <v>132</v>
      </c>
      <c r="AU559" s="185" t="s">
        <v>78</v>
      </c>
      <c r="AY559" s="19" t="s">
        <v>129</v>
      </c>
      <c r="BE559" s="186">
        <f>IF(N559="základní",J559,0)</f>
        <v>0</v>
      </c>
      <c r="BF559" s="186">
        <f>IF(N559="snížená",J559,0)</f>
        <v>0</v>
      </c>
      <c r="BG559" s="186">
        <f>IF(N559="zákl. přenesená",J559,0)</f>
        <v>0</v>
      </c>
      <c r="BH559" s="186">
        <f>IF(N559="sníž. přenesená",J559,0)</f>
        <v>0</v>
      </c>
      <c r="BI559" s="186">
        <f>IF(N559="nulová",J559,0)</f>
        <v>0</v>
      </c>
      <c r="BJ559" s="19" t="s">
        <v>76</v>
      </c>
      <c r="BK559" s="186">
        <f>ROUND(I559*H559,2)</f>
        <v>0</v>
      </c>
      <c r="BL559" s="19" t="s">
        <v>253</v>
      </c>
      <c r="BM559" s="185" t="s">
        <v>1563</v>
      </c>
    </row>
    <row r="560" spans="1:65" s="2" customFormat="1" ht="19.2">
      <c r="A560" s="36"/>
      <c r="B560" s="37"/>
      <c r="C560" s="38"/>
      <c r="D560" s="187" t="s">
        <v>139</v>
      </c>
      <c r="E560" s="38"/>
      <c r="F560" s="188" t="s">
        <v>1161</v>
      </c>
      <c r="G560" s="38"/>
      <c r="H560" s="38"/>
      <c r="I560" s="189"/>
      <c r="J560" s="38"/>
      <c r="K560" s="38"/>
      <c r="L560" s="41"/>
      <c r="M560" s="190"/>
      <c r="N560" s="191"/>
      <c r="O560" s="66"/>
      <c r="P560" s="66"/>
      <c r="Q560" s="66"/>
      <c r="R560" s="66"/>
      <c r="S560" s="66"/>
      <c r="T560" s="67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T560" s="19" t="s">
        <v>139</v>
      </c>
      <c r="AU560" s="19" t="s">
        <v>78</v>
      </c>
    </row>
    <row r="561" spans="1:65" s="2" customFormat="1" ht="10.199999999999999">
      <c r="A561" s="36"/>
      <c r="B561" s="37"/>
      <c r="C561" s="38"/>
      <c r="D561" s="192" t="s">
        <v>141</v>
      </c>
      <c r="E561" s="38"/>
      <c r="F561" s="193" t="s">
        <v>1162</v>
      </c>
      <c r="G561" s="38"/>
      <c r="H561" s="38"/>
      <c r="I561" s="189"/>
      <c r="J561" s="38"/>
      <c r="K561" s="38"/>
      <c r="L561" s="41"/>
      <c r="M561" s="190"/>
      <c r="N561" s="191"/>
      <c r="O561" s="66"/>
      <c r="P561" s="66"/>
      <c r="Q561" s="66"/>
      <c r="R561" s="66"/>
      <c r="S561" s="66"/>
      <c r="T561" s="67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T561" s="19" t="s">
        <v>141</v>
      </c>
      <c r="AU561" s="19" t="s">
        <v>78</v>
      </c>
    </row>
    <row r="562" spans="1:65" s="12" customFormat="1" ht="22.8" customHeight="1">
      <c r="B562" s="159"/>
      <c r="C562" s="160"/>
      <c r="D562" s="161" t="s">
        <v>67</v>
      </c>
      <c r="E562" s="173" t="s">
        <v>1163</v>
      </c>
      <c r="F562" s="173" t="s">
        <v>1164</v>
      </c>
      <c r="G562" s="160"/>
      <c r="H562" s="160"/>
      <c r="I562" s="163"/>
      <c r="J562" s="174">
        <f>BK562</f>
        <v>0</v>
      </c>
      <c r="K562" s="160"/>
      <c r="L562" s="165"/>
      <c r="M562" s="166"/>
      <c r="N562" s="167"/>
      <c r="O562" s="167"/>
      <c r="P562" s="168">
        <f>SUM(P563:P617)</f>
        <v>0</v>
      </c>
      <c r="Q562" s="167"/>
      <c r="R562" s="168">
        <f>SUM(R563:R617)</f>
        <v>2.7278769999999999</v>
      </c>
      <c r="S562" s="167"/>
      <c r="T562" s="169">
        <f>SUM(T563:T617)</f>
        <v>0</v>
      </c>
      <c r="AR562" s="170" t="s">
        <v>78</v>
      </c>
      <c r="AT562" s="171" t="s">
        <v>67</v>
      </c>
      <c r="AU562" s="171" t="s">
        <v>76</v>
      </c>
      <c r="AY562" s="170" t="s">
        <v>129</v>
      </c>
      <c r="BK562" s="172">
        <f>SUM(BK563:BK617)</f>
        <v>0</v>
      </c>
    </row>
    <row r="563" spans="1:65" s="2" customFormat="1" ht="16.5" customHeight="1">
      <c r="A563" s="36"/>
      <c r="B563" s="37"/>
      <c r="C563" s="175" t="s">
        <v>901</v>
      </c>
      <c r="D563" s="175" t="s">
        <v>132</v>
      </c>
      <c r="E563" s="176" t="s">
        <v>1166</v>
      </c>
      <c r="F563" s="177" t="s">
        <v>1167</v>
      </c>
      <c r="G563" s="178" t="s">
        <v>161</v>
      </c>
      <c r="H563" s="179">
        <v>81.96</v>
      </c>
      <c r="I563" s="180"/>
      <c r="J563" s="179">
        <f>ROUND(I563*H563,2)</f>
        <v>0</v>
      </c>
      <c r="K563" s="177" t="s">
        <v>136</v>
      </c>
      <c r="L563" s="41"/>
      <c r="M563" s="181" t="s">
        <v>18</v>
      </c>
      <c r="N563" s="182" t="s">
        <v>39</v>
      </c>
      <c r="O563" s="66"/>
      <c r="P563" s="183">
        <f>O563*H563</f>
        <v>0</v>
      </c>
      <c r="Q563" s="183">
        <v>0</v>
      </c>
      <c r="R563" s="183">
        <f>Q563*H563</f>
        <v>0</v>
      </c>
      <c r="S563" s="183">
        <v>0</v>
      </c>
      <c r="T563" s="184">
        <f>S563*H563</f>
        <v>0</v>
      </c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R563" s="185" t="s">
        <v>253</v>
      </c>
      <c r="AT563" s="185" t="s">
        <v>132</v>
      </c>
      <c r="AU563" s="185" t="s">
        <v>78</v>
      </c>
      <c r="AY563" s="19" t="s">
        <v>129</v>
      </c>
      <c r="BE563" s="186">
        <f>IF(N563="základní",J563,0)</f>
        <v>0</v>
      </c>
      <c r="BF563" s="186">
        <f>IF(N563="snížená",J563,0)</f>
        <v>0</v>
      </c>
      <c r="BG563" s="186">
        <f>IF(N563="zákl. přenesená",J563,0)</f>
        <v>0</v>
      </c>
      <c r="BH563" s="186">
        <f>IF(N563="sníž. přenesená",J563,0)</f>
        <v>0</v>
      </c>
      <c r="BI563" s="186">
        <f>IF(N563="nulová",J563,0)</f>
        <v>0</v>
      </c>
      <c r="BJ563" s="19" t="s">
        <v>76</v>
      </c>
      <c r="BK563" s="186">
        <f>ROUND(I563*H563,2)</f>
        <v>0</v>
      </c>
      <c r="BL563" s="19" t="s">
        <v>253</v>
      </c>
      <c r="BM563" s="185" t="s">
        <v>1564</v>
      </c>
    </row>
    <row r="564" spans="1:65" s="2" customFormat="1" ht="10.199999999999999">
      <c r="A564" s="36"/>
      <c r="B564" s="37"/>
      <c r="C564" s="38"/>
      <c r="D564" s="187" t="s">
        <v>139</v>
      </c>
      <c r="E564" s="38"/>
      <c r="F564" s="188" t="s">
        <v>1169</v>
      </c>
      <c r="G564" s="38"/>
      <c r="H564" s="38"/>
      <c r="I564" s="189"/>
      <c r="J564" s="38"/>
      <c r="K564" s="38"/>
      <c r="L564" s="41"/>
      <c r="M564" s="190"/>
      <c r="N564" s="191"/>
      <c r="O564" s="66"/>
      <c r="P564" s="66"/>
      <c r="Q564" s="66"/>
      <c r="R564" s="66"/>
      <c r="S564" s="66"/>
      <c r="T564" s="67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T564" s="19" t="s">
        <v>139</v>
      </c>
      <c r="AU564" s="19" t="s">
        <v>78</v>
      </c>
    </row>
    <row r="565" spans="1:65" s="2" customFormat="1" ht="10.199999999999999">
      <c r="A565" s="36"/>
      <c r="B565" s="37"/>
      <c r="C565" s="38"/>
      <c r="D565" s="192" t="s">
        <v>141</v>
      </c>
      <c r="E565" s="38"/>
      <c r="F565" s="193" t="s">
        <v>1170</v>
      </c>
      <c r="G565" s="38"/>
      <c r="H565" s="38"/>
      <c r="I565" s="189"/>
      <c r="J565" s="38"/>
      <c r="K565" s="38"/>
      <c r="L565" s="41"/>
      <c r="M565" s="190"/>
      <c r="N565" s="191"/>
      <c r="O565" s="66"/>
      <c r="P565" s="66"/>
      <c r="Q565" s="66"/>
      <c r="R565" s="66"/>
      <c r="S565" s="66"/>
      <c r="T565" s="67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T565" s="19" t="s">
        <v>141</v>
      </c>
      <c r="AU565" s="19" t="s">
        <v>78</v>
      </c>
    </row>
    <row r="566" spans="1:65" s="2" customFormat="1" ht="16.5" customHeight="1">
      <c r="A566" s="36"/>
      <c r="B566" s="37"/>
      <c r="C566" s="175" t="s">
        <v>905</v>
      </c>
      <c r="D566" s="175" t="s">
        <v>132</v>
      </c>
      <c r="E566" s="176" t="s">
        <v>1172</v>
      </c>
      <c r="F566" s="177" t="s">
        <v>1173</v>
      </c>
      <c r="G566" s="178" t="s">
        <v>161</v>
      </c>
      <c r="H566" s="179">
        <v>81.96</v>
      </c>
      <c r="I566" s="180"/>
      <c r="J566" s="179">
        <f>ROUND(I566*H566,2)</f>
        <v>0</v>
      </c>
      <c r="K566" s="177" t="s">
        <v>136</v>
      </c>
      <c r="L566" s="41"/>
      <c r="M566" s="181" t="s">
        <v>18</v>
      </c>
      <c r="N566" s="182" t="s">
        <v>39</v>
      </c>
      <c r="O566" s="66"/>
      <c r="P566" s="183">
        <f>O566*H566</f>
        <v>0</v>
      </c>
      <c r="Q566" s="183">
        <v>2.9999999999999997E-4</v>
      </c>
      <c r="R566" s="183">
        <f>Q566*H566</f>
        <v>2.4587999999999995E-2</v>
      </c>
      <c r="S566" s="183">
        <v>0</v>
      </c>
      <c r="T566" s="184">
        <f>S566*H566</f>
        <v>0</v>
      </c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R566" s="185" t="s">
        <v>253</v>
      </c>
      <c r="AT566" s="185" t="s">
        <v>132</v>
      </c>
      <c r="AU566" s="185" t="s">
        <v>78</v>
      </c>
      <c r="AY566" s="19" t="s">
        <v>129</v>
      </c>
      <c r="BE566" s="186">
        <f>IF(N566="základní",J566,0)</f>
        <v>0</v>
      </c>
      <c r="BF566" s="186">
        <f>IF(N566="snížená",J566,0)</f>
        <v>0</v>
      </c>
      <c r="BG566" s="186">
        <f>IF(N566="zákl. přenesená",J566,0)</f>
        <v>0</v>
      </c>
      <c r="BH566" s="186">
        <f>IF(N566="sníž. přenesená",J566,0)</f>
        <v>0</v>
      </c>
      <c r="BI566" s="186">
        <f>IF(N566="nulová",J566,0)</f>
        <v>0</v>
      </c>
      <c r="BJ566" s="19" t="s">
        <v>76</v>
      </c>
      <c r="BK566" s="186">
        <f>ROUND(I566*H566,2)</f>
        <v>0</v>
      </c>
      <c r="BL566" s="19" t="s">
        <v>253</v>
      </c>
      <c r="BM566" s="185" t="s">
        <v>1565</v>
      </c>
    </row>
    <row r="567" spans="1:65" s="2" customFormat="1" ht="10.199999999999999">
      <c r="A567" s="36"/>
      <c r="B567" s="37"/>
      <c r="C567" s="38"/>
      <c r="D567" s="187" t="s">
        <v>139</v>
      </c>
      <c r="E567" s="38"/>
      <c r="F567" s="188" t="s">
        <v>1175</v>
      </c>
      <c r="G567" s="38"/>
      <c r="H567" s="38"/>
      <c r="I567" s="189"/>
      <c r="J567" s="38"/>
      <c r="K567" s="38"/>
      <c r="L567" s="41"/>
      <c r="M567" s="190"/>
      <c r="N567" s="191"/>
      <c r="O567" s="66"/>
      <c r="P567" s="66"/>
      <c r="Q567" s="66"/>
      <c r="R567" s="66"/>
      <c r="S567" s="66"/>
      <c r="T567" s="67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T567" s="19" t="s">
        <v>139</v>
      </c>
      <c r="AU567" s="19" t="s">
        <v>78</v>
      </c>
    </row>
    <row r="568" spans="1:65" s="2" customFormat="1" ht="10.199999999999999">
      <c r="A568" s="36"/>
      <c r="B568" s="37"/>
      <c r="C568" s="38"/>
      <c r="D568" s="192" t="s">
        <v>141</v>
      </c>
      <c r="E568" s="38"/>
      <c r="F568" s="193" t="s">
        <v>1176</v>
      </c>
      <c r="G568" s="38"/>
      <c r="H568" s="38"/>
      <c r="I568" s="189"/>
      <c r="J568" s="38"/>
      <c r="K568" s="38"/>
      <c r="L568" s="41"/>
      <c r="M568" s="190"/>
      <c r="N568" s="191"/>
      <c r="O568" s="66"/>
      <c r="P568" s="66"/>
      <c r="Q568" s="66"/>
      <c r="R568" s="66"/>
      <c r="S568" s="66"/>
      <c r="T568" s="67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T568" s="19" t="s">
        <v>141</v>
      </c>
      <c r="AU568" s="19" t="s">
        <v>78</v>
      </c>
    </row>
    <row r="569" spans="1:65" s="2" customFormat="1" ht="16.5" customHeight="1">
      <c r="A569" s="36"/>
      <c r="B569" s="37"/>
      <c r="C569" s="175" t="s">
        <v>910</v>
      </c>
      <c r="D569" s="175" t="s">
        <v>132</v>
      </c>
      <c r="E569" s="176" t="s">
        <v>1178</v>
      </c>
      <c r="F569" s="177" t="s">
        <v>1179</v>
      </c>
      <c r="G569" s="178" t="s">
        <v>161</v>
      </c>
      <c r="H569" s="179">
        <v>47.28</v>
      </c>
      <c r="I569" s="180"/>
      <c r="J569" s="179">
        <f>ROUND(I569*H569,2)</f>
        <v>0</v>
      </c>
      <c r="K569" s="177" t="s">
        <v>136</v>
      </c>
      <c r="L569" s="41"/>
      <c r="M569" s="181" t="s">
        <v>18</v>
      </c>
      <c r="N569" s="182" t="s">
        <v>39</v>
      </c>
      <c r="O569" s="66"/>
      <c r="P569" s="183">
        <f>O569*H569</f>
        <v>0</v>
      </c>
      <c r="Q569" s="183">
        <v>1.5E-3</v>
      </c>
      <c r="R569" s="183">
        <f>Q569*H569</f>
        <v>7.0919999999999997E-2</v>
      </c>
      <c r="S569" s="183">
        <v>0</v>
      </c>
      <c r="T569" s="184">
        <f>S569*H569</f>
        <v>0</v>
      </c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R569" s="185" t="s">
        <v>253</v>
      </c>
      <c r="AT569" s="185" t="s">
        <v>132</v>
      </c>
      <c r="AU569" s="185" t="s">
        <v>78</v>
      </c>
      <c r="AY569" s="19" t="s">
        <v>129</v>
      </c>
      <c r="BE569" s="186">
        <f>IF(N569="základní",J569,0)</f>
        <v>0</v>
      </c>
      <c r="BF569" s="186">
        <f>IF(N569="snížená",J569,0)</f>
        <v>0</v>
      </c>
      <c r="BG569" s="186">
        <f>IF(N569="zákl. přenesená",J569,0)</f>
        <v>0</v>
      </c>
      <c r="BH569" s="186">
        <f>IF(N569="sníž. přenesená",J569,0)</f>
        <v>0</v>
      </c>
      <c r="BI569" s="186">
        <f>IF(N569="nulová",J569,0)</f>
        <v>0</v>
      </c>
      <c r="BJ569" s="19" t="s">
        <v>76</v>
      </c>
      <c r="BK569" s="186">
        <f>ROUND(I569*H569,2)</f>
        <v>0</v>
      </c>
      <c r="BL569" s="19" t="s">
        <v>253</v>
      </c>
      <c r="BM569" s="185" t="s">
        <v>1566</v>
      </c>
    </row>
    <row r="570" spans="1:65" s="2" customFormat="1" ht="10.199999999999999">
      <c r="A570" s="36"/>
      <c r="B570" s="37"/>
      <c r="C570" s="38"/>
      <c r="D570" s="187" t="s">
        <v>139</v>
      </c>
      <c r="E570" s="38"/>
      <c r="F570" s="188" t="s">
        <v>1181</v>
      </c>
      <c r="G570" s="38"/>
      <c r="H570" s="38"/>
      <c r="I570" s="189"/>
      <c r="J570" s="38"/>
      <c r="K570" s="38"/>
      <c r="L570" s="41"/>
      <c r="M570" s="190"/>
      <c r="N570" s="191"/>
      <c r="O570" s="66"/>
      <c r="P570" s="66"/>
      <c r="Q570" s="66"/>
      <c r="R570" s="66"/>
      <c r="S570" s="66"/>
      <c r="T570" s="67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T570" s="19" t="s">
        <v>139</v>
      </c>
      <c r="AU570" s="19" t="s">
        <v>78</v>
      </c>
    </row>
    <row r="571" spans="1:65" s="2" customFormat="1" ht="10.199999999999999">
      <c r="A571" s="36"/>
      <c r="B571" s="37"/>
      <c r="C571" s="38"/>
      <c r="D571" s="192" t="s">
        <v>141</v>
      </c>
      <c r="E571" s="38"/>
      <c r="F571" s="193" t="s">
        <v>1182</v>
      </c>
      <c r="G571" s="38"/>
      <c r="H571" s="38"/>
      <c r="I571" s="189"/>
      <c r="J571" s="38"/>
      <c r="K571" s="38"/>
      <c r="L571" s="41"/>
      <c r="M571" s="190"/>
      <c r="N571" s="191"/>
      <c r="O571" s="66"/>
      <c r="P571" s="66"/>
      <c r="Q571" s="66"/>
      <c r="R571" s="66"/>
      <c r="S571" s="66"/>
      <c r="T571" s="67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T571" s="19" t="s">
        <v>141</v>
      </c>
      <c r="AU571" s="19" t="s">
        <v>78</v>
      </c>
    </row>
    <row r="572" spans="1:65" s="13" customFormat="1" ht="10.199999999999999">
      <c r="B572" s="194"/>
      <c r="C572" s="195"/>
      <c r="D572" s="187" t="s">
        <v>143</v>
      </c>
      <c r="E572" s="196" t="s">
        <v>18</v>
      </c>
      <c r="F572" s="197" t="s">
        <v>1316</v>
      </c>
      <c r="G572" s="195"/>
      <c r="H572" s="198">
        <v>9.14</v>
      </c>
      <c r="I572" s="199"/>
      <c r="J572" s="195"/>
      <c r="K572" s="195"/>
      <c r="L572" s="200"/>
      <c r="M572" s="201"/>
      <c r="N572" s="202"/>
      <c r="O572" s="202"/>
      <c r="P572" s="202"/>
      <c r="Q572" s="202"/>
      <c r="R572" s="202"/>
      <c r="S572" s="202"/>
      <c r="T572" s="203"/>
      <c r="AT572" s="204" t="s">
        <v>143</v>
      </c>
      <c r="AU572" s="204" t="s">
        <v>78</v>
      </c>
      <c r="AV572" s="13" t="s">
        <v>78</v>
      </c>
      <c r="AW572" s="13" t="s">
        <v>30</v>
      </c>
      <c r="AX572" s="13" t="s">
        <v>68</v>
      </c>
      <c r="AY572" s="204" t="s">
        <v>129</v>
      </c>
    </row>
    <row r="573" spans="1:65" s="13" customFormat="1" ht="10.199999999999999">
      <c r="B573" s="194"/>
      <c r="C573" s="195"/>
      <c r="D573" s="187" t="s">
        <v>143</v>
      </c>
      <c r="E573" s="196" t="s">
        <v>18</v>
      </c>
      <c r="F573" s="197" t="s">
        <v>1317</v>
      </c>
      <c r="G573" s="195"/>
      <c r="H573" s="198">
        <v>8.52</v>
      </c>
      <c r="I573" s="199"/>
      <c r="J573" s="195"/>
      <c r="K573" s="195"/>
      <c r="L573" s="200"/>
      <c r="M573" s="201"/>
      <c r="N573" s="202"/>
      <c r="O573" s="202"/>
      <c r="P573" s="202"/>
      <c r="Q573" s="202"/>
      <c r="R573" s="202"/>
      <c r="S573" s="202"/>
      <c r="T573" s="203"/>
      <c r="AT573" s="204" t="s">
        <v>143</v>
      </c>
      <c r="AU573" s="204" t="s">
        <v>78</v>
      </c>
      <c r="AV573" s="13" t="s">
        <v>78</v>
      </c>
      <c r="AW573" s="13" t="s">
        <v>30</v>
      </c>
      <c r="AX573" s="13" t="s">
        <v>68</v>
      </c>
      <c r="AY573" s="204" t="s">
        <v>129</v>
      </c>
    </row>
    <row r="574" spans="1:65" s="13" customFormat="1" ht="10.199999999999999">
      <c r="B574" s="194"/>
      <c r="C574" s="195"/>
      <c r="D574" s="187" t="s">
        <v>143</v>
      </c>
      <c r="E574" s="196" t="s">
        <v>18</v>
      </c>
      <c r="F574" s="197" t="s">
        <v>1567</v>
      </c>
      <c r="G574" s="195"/>
      <c r="H574" s="198">
        <v>4.4800000000000004</v>
      </c>
      <c r="I574" s="199"/>
      <c r="J574" s="195"/>
      <c r="K574" s="195"/>
      <c r="L574" s="200"/>
      <c r="M574" s="201"/>
      <c r="N574" s="202"/>
      <c r="O574" s="202"/>
      <c r="P574" s="202"/>
      <c r="Q574" s="202"/>
      <c r="R574" s="202"/>
      <c r="S574" s="202"/>
      <c r="T574" s="203"/>
      <c r="AT574" s="204" t="s">
        <v>143</v>
      </c>
      <c r="AU574" s="204" t="s">
        <v>78</v>
      </c>
      <c r="AV574" s="13" t="s">
        <v>78</v>
      </c>
      <c r="AW574" s="13" t="s">
        <v>30</v>
      </c>
      <c r="AX574" s="13" t="s">
        <v>68</v>
      </c>
      <c r="AY574" s="204" t="s">
        <v>129</v>
      </c>
    </row>
    <row r="575" spans="1:65" s="13" customFormat="1" ht="10.199999999999999">
      <c r="B575" s="194"/>
      <c r="C575" s="195"/>
      <c r="D575" s="187" t="s">
        <v>143</v>
      </c>
      <c r="E575" s="196" t="s">
        <v>18</v>
      </c>
      <c r="F575" s="197" t="s">
        <v>1319</v>
      </c>
      <c r="G575" s="195"/>
      <c r="H575" s="198">
        <v>4.5599999999999996</v>
      </c>
      <c r="I575" s="199"/>
      <c r="J575" s="195"/>
      <c r="K575" s="195"/>
      <c r="L575" s="200"/>
      <c r="M575" s="201"/>
      <c r="N575" s="202"/>
      <c r="O575" s="202"/>
      <c r="P575" s="202"/>
      <c r="Q575" s="202"/>
      <c r="R575" s="202"/>
      <c r="S575" s="202"/>
      <c r="T575" s="203"/>
      <c r="AT575" s="204" t="s">
        <v>143</v>
      </c>
      <c r="AU575" s="204" t="s">
        <v>78</v>
      </c>
      <c r="AV575" s="13" t="s">
        <v>78</v>
      </c>
      <c r="AW575" s="13" t="s">
        <v>30</v>
      </c>
      <c r="AX575" s="13" t="s">
        <v>68</v>
      </c>
      <c r="AY575" s="204" t="s">
        <v>129</v>
      </c>
    </row>
    <row r="576" spans="1:65" s="13" customFormat="1" ht="10.199999999999999">
      <c r="B576" s="194"/>
      <c r="C576" s="195"/>
      <c r="D576" s="187" t="s">
        <v>143</v>
      </c>
      <c r="E576" s="196" t="s">
        <v>18</v>
      </c>
      <c r="F576" s="197" t="s">
        <v>1320</v>
      </c>
      <c r="G576" s="195"/>
      <c r="H576" s="198">
        <v>11.2</v>
      </c>
      <c r="I576" s="199"/>
      <c r="J576" s="195"/>
      <c r="K576" s="195"/>
      <c r="L576" s="200"/>
      <c r="M576" s="201"/>
      <c r="N576" s="202"/>
      <c r="O576" s="202"/>
      <c r="P576" s="202"/>
      <c r="Q576" s="202"/>
      <c r="R576" s="202"/>
      <c r="S576" s="202"/>
      <c r="T576" s="203"/>
      <c r="AT576" s="204" t="s">
        <v>143</v>
      </c>
      <c r="AU576" s="204" t="s">
        <v>78</v>
      </c>
      <c r="AV576" s="13" t="s">
        <v>78</v>
      </c>
      <c r="AW576" s="13" t="s">
        <v>30</v>
      </c>
      <c r="AX576" s="13" t="s">
        <v>68</v>
      </c>
      <c r="AY576" s="204" t="s">
        <v>129</v>
      </c>
    </row>
    <row r="577" spans="1:65" s="13" customFormat="1" ht="10.199999999999999">
      <c r="B577" s="194"/>
      <c r="C577" s="195"/>
      <c r="D577" s="187" t="s">
        <v>143</v>
      </c>
      <c r="E577" s="196" t="s">
        <v>18</v>
      </c>
      <c r="F577" s="197" t="s">
        <v>1321</v>
      </c>
      <c r="G577" s="195"/>
      <c r="H577" s="198">
        <v>4.8</v>
      </c>
      <c r="I577" s="199"/>
      <c r="J577" s="195"/>
      <c r="K577" s="195"/>
      <c r="L577" s="200"/>
      <c r="M577" s="201"/>
      <c r="N577" s="202"/>
      <c r="O577" s="202"/>
      <c r="P577" s="202"/>
      <c r="Q577" s="202"/>
      <c r="R577" s="202"/>
      <c r="S577" s="202"/>
      <c r="T577" s="203"/>
      <c r="AT577" s="204" t="s">
        <v>143</v>
      </c>
      <c r="AU577" s="204" t="s">
        <v>78</v>
      </c>
      <c r="AV577" s="13" t="s">
        <v>78</v>
      </c>
      <c r="AW577" s="13" t="s">
        <v>30</v>
      </c>
      <c r="AX577" s="13" t="s">
        <v>68</v>
      </c>
      <c r="AY577" s="204" t="s">
        <v>129</v>
      </c>
    </row>
    <row r="578" spans="1:65" s="13" customFormat="1" ht="10.199999999999999">
      <c r="B578" s="194"/>
      <c r="C578" s="195"/>
      <c r="D578" s="187" t="s">
        <v>143</v>
      </c>
      <c r="E578" s="196" t="s">
        <v>18</v>
      </c>
      <c r="F578" s="197" t="s">
        <v>1322</v>
      </c>
      <c r="G578" s="195"/>
      <c r="H578" s="198">
        <v>4.58</v>
      </c>
      <c r="I578" s="199"/>
      <c r="J578" s="195"/>
      <c r="K578" s="195"/>
      <c r="L578" s="200"/>
      <c r="M578" s="201"/>
      <c r="N578" s="202"/>
      <c r="O578" s="202"/>
      <c r="P578" s="202"/>
      <c r="Q578" s="202"/>
      <c r="R578" s="202"/>
      <c r="S578" s="202"/>
      <c r="T578" s="203"/>
      <c r="AT578" s="204" t="s">
        <v>143</v>
      </c>
      <c r="AU578" s="204" t="s">
        <v>78</v>
      </c>
      <c r="AV578" s="13" t="s">
        <v>78</v>
      </c>
      <c r="AW578" s="13" t="s">
        <v>30</v>
      </c>
      <c r="AX578" s="13" t="s">
        <v>68</v>
      </c>
      <c r="AY578" s="204" t="s">
        <v>129</v>
      </c>
    </row>
    <row r="579" spans="1:65" s="14" customFormat="1" ht="10.199999999999999">
      <c r="B579" s="205"/>
      <c r="C579" s="206"/>
      <c r="D579" s="187" t="s">
        <v>143</v>
      </c>
      <c r="E579" s="207" t="s">
        <v>18</v>
      </c>
      <c r="F579" s="208" t="s">
        <v>241</v>
      </c>
      <c r="G579" s="206"/>
      <c r="H579" s="209">
        <v>47.279999999999994</v>
      </c>
      <c r="I579" s="210"/>
      <c r="J579" s="206"/>
      <c r="K579" s="206"/>
      <c r="L579" s="211"/>
      <c r="M579" s="212"/>
      <c r="N579" s="213"/>
      <c r="O579" s="213"/>
      <c r="P579" s="213"/>
      <c r="Q579" s="213"/>
      <c r="R579" s="213"/>
      <c r="S579" s="213"/>
      <c r="T579" s="214"/>
      <c r="AT579" s="215" t="s">
        <v>143</v>
      </c>
      <c r="AU579" s="215" t="s">
        <v>78</v>
      </c>
      <c r="AV579" s="14" t="s">
        <v>137</v>
      </c>
      <c r="AW579" s="14" t="s">
        <v>30</v>
      </c>
      <c r="AX579" s="14" t="s">
        <v>76</v>
      </c>
      <c r="AY579" s="215" t="s">
        <v>129</v>
      </c>
    </row>
    <row r="580" spans="1:65" s="2" customFormat="1" ht="21.75" customHeight="1">
      <c r="A580" s="36"/>
      <c r="B580" s="37"/>
      <c r="C580" s="175" t="s">
        <v>914</v>
      </c>
      <c r="D580" s="175" t="s">
        <v>132</v>
      </c>
      <c r="E580" s="176" t="s">
        <v>1184</v>
      </c>
      <c r="F580" s="177" t="s">
        <v>1185</v>
      </c>
      <c r="G580" s="178" t="s">
        <v>161</v>
      </c>
      <c r="H580" s="179">
        <v>81.96</v>
      </c>
      <c r="I580" s="180"/>
      <c r="J580" s="179">
        <f>ROUND(I580*H580,2)</f>
        <v>0</v>
      </c>
      <c r="K580" s="177" t="s">
        <v>136</v>
      </c>
      <c r="L580" s="41"/>
      <c r="M580" s="181" t="s">
        <v>18</v>
      </c>
      <c r="N580" s="182" t="s">
        <v>39</v>
      </c>
      <c r="O580" s="66"/>
      <c r="P580" s="183">
        <f>O580*H580</f>
        <v>0</v>
      </c>
      <c r="Q580" s="183">
        <v>8.9999999999999993E-3</v>
      </c>
      <c r="R580" s="183">
        <f>Q580*H580</f>
        <v>0.73763999999999985</v>
      </c>
      <c r="S580" s="183">
        <v>0</v>
      </c>
      <c r="T580" s="184">
        <f>S580*H580</f>
        <v>0</v>
      </c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R580" s="185" t="s">
        <v>253</v>
      </c>
      <c r="AT580" s="185" t="s">
        <v>132</v>
      </c>
      <c r="AU580" s="185" t="s">
        <v>78</v>
      </c>
      <c r="AY580" s="19" t="s">
        <v>129</v>
      </c>
      <c r="BE580" s="186">
        <f>IF(N580="základní",J580,0)</f>
        <v>0</v>
      </c>
      <c r="BF580" s="186">
        <f>IF(N580="snížená",J580,0)</f>
        <v>0</v>
      </c>
      <c r="BG580" s="186">
        <f>IF(N580="zákl. přenesená",J580,0)</f>
        <v>0</v>
      </c>
      <c r="BH580" s="186">
        <f>IF(N580="sníž. přenesená",J580,0)</f>
        <v>0</v>
      </c>
      <c r="BI580" s="186">
        <f>IF(N580="nulová",J580,0)</f>
        <v>0</v>
      </c>
      <c r="BJ580" s="19" t="s">
        <v>76</v>
      </c>
      <c r="BK580" s="186">
        <f>ROUND(I580*H580,2)</f>
        <v>0</v>
      </c>
      <c r="BL580" s="19" t="s">
        <v>253</v>
      </c>
      <c r="BM580" s="185" t="s">
        <v>1568</v>
      </c>
    </row>
    <row r="581" spans="1:65" s="2" customFormat="1" ht="19.2">
      <c r="A581" s="36"/>
      <c r="B581" s="37"/>
      <c r="C581" s="38"/>
      <c r="D581" s="187" t="s">
        <v>139</v>
      </c>
      <c r="E581" s="38"/>
      <c r="F581" s="188" t="s">
        <v>1187</v>
      </c>
      <c r="G581" s="38"/>
      <c r="H581" s="38"/>
      <c r="I581" s="189"/>
      <c r="J581" s="38"/>
      <c r="K581" s="38"/>
      <c r="L581" s="41"/>
      <c r="M581" s="190"/>
      <c r="N581" s="191"/>
      <c r="O581" s="66"/>
      <c r="P581" s="66"/>
      <c r="Q581" s="66"/>
      <c r="R581" s="66"/>
      <c r="S581" s="66"/>
      <c r="T581" s="67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T581" s="19" t="s">
        <v>139</v>
      </c>
      <c r="AU581" s="19" t="s">
        <v>78</v>
      </c>
    </row>
    <row r="582" spans="1:65" s="2" customFormat="1" ht="10.199999999999999">
      <c r="A582" s="36"/>
      <c r="B582" s="37"/>
      <c r="C582" s="38"/>
      <c r="D582" s="192" t="s">
        <v>141</v>
      </c>
      <c r="E582" s="38"/>
      <c r="F582" s="193" t="s">
        <v>1188</v>
      </c>
      <c r="G582" s="38"/>
      <c r="H582" s="38"/>
      <c r="I582" s="189"/>
      <c r="J582" s="38"/>
      <c r="K582" s="38"/>
      <c r="L582" s="41"/>
      <c r="M582" s="190"/>
      <c r="N582" s="191"/>
      <c r="O582" s="66"/>
      <c r="P582" s="66"/>
      <c r="Q582" s="66"/>
      <c r="R582" s="66"/>
      <c r="S582" s="66"/>
      <c r="T582" s="67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T582" s="19" t="s">
        <v>141</v>
      </c>
      <c r="AU582" s="19" t="s">
        <v>78</v>
      </c>
    </row>
    <row r="583" spans="1:65" s="13" customFormat="1" ht="10.199999999999999">
      <c r="B583" s="194"/>
      <c r="C583" s="195"/>
      <c r="D583" s="187" t="s">
        <v>143</v>
      </c>
      <c r="E583" s="196" t="s">
        <v>18</v>
      </c>
      <c r="F583" s="197" t="s">
        <v>1325</v>
      </c>
      <c r="G583" s="195"/>
      <c r="H583" s="198">
        <v>16.04</v>
      </c>
      <c r="I583" s="199"/>
      <c r="J583" s="195"/>
      <c r="K583" s="195"/>
      <c r="L583" s="200"/>
      <c r="M583" s="201"/>
      <c r="N583" s="202"/>
      <c r="O583" s="202"/>
      <c r="P583" s="202"/>
      <c r="Q583" s="202"/>
      <c r="R583" s="202"/>
      <c r="S583" s="202"/>
      <c r="T583" s="203"/>
      <c r="AT583" s="204" t="s">
        <v>143</v>
      </c>
      <c r="AU583" s="204" t="s">
        <v>78</v>
      </c>
      <c r="AV583" s="13" t="s">
        <v>78</v>
      </c>
      <c r="AW583" s="13" t="s">
        <v>30</v>
      </c>
      <c r="AX583" s="13" t="s">
        <v>68</v>
      </c>
      <c r="AY583" s="204" t="s">
        <v>129</v>
      </c>
    </row>
    <row r="584" spans="1:65" s="13" customFormat="1" ht="10.199999999999999">
      <c r="B584" s="194"/>
      <c r="C584" s="195"/>
      <c r="D584" s="187" t="s">
        <v>143</v>
      </c>
      <c r="E584" s="196" t="s">
        <v>18</v>
      </c>
      <c r="F584" s="197" t="s">
        <v>1326</v>
      </c>
      <c r="G584" s="195"/>
      <c r="H584" s="198">
        <v>13.56</v>
      </c>
      <c r="I584" s="199"/>
      <c r="J584" s="195"/>
      <c r="K584" s="195"/>
      <c r="L584" s="200"/>
      <c r="M584" s="201"/>
      <c r="N584" s="202"/>
      <c r="O584" s="202"/>
      <c r="P584" s="202"/>
      <c r="Q584" s="202"/>
      <c r="R584" s="202"/>
      <c r="S584" s="202"/>
      <c r="T584" s="203"/>
      <c r="AT584" s="204" t="s">
        <v>143</v>
      </c>
      <c r="AU584" s="204" t="s">
        <v>78</v>
      </c>
      <c r="AV584" s="13" t="s">
        <v>78</v>
      </c>
      <c r="AW584" s="13" t="s">
        <v>30</v>
      </c>
      <c r="AX584" s="13" t="s">
        <v>68</v>
      </c>
      <c r="AY584" s="204" t="s">
        <v>129</v>
      </c>
    </row>
    <row r="585" spans="1:65" s="13" customFormat="1" ht="10.199999999999999">
      <c r="B585" s="194"/>
      <c r="C585" s="195"/>
      <c r="D585" s="187" t="s">
        <v>143</v>
      </c>
      <c r="E585" s="196" t="s">
        <v>18</v>
      </c>
      <c r="F585" s="197" t="s">
        <v>1327</v>
      </c>
      <c r="G585" s="195"/>
      <c r="H585" s="198">
        <v>8.0299999999999994</v>
      </c>
      <c r="I585" s="199"/>
      <c r="J585" s="195"/>
      <c r="K585" s="195"/>
      <c r="L585" s="200"/>
      <c r="M585" s="201"/>
      <c r="N585" s="202"/>
      <c r="O585" s="202"/>
      <c r="P585" s="202"/>
      <c r="Q585" s="202"/>
      <c r="R585" s="202"/>
      <c r="S585" s="202"/>
      <c r="T585" s="203"/>
      <c r="AT585" s="204" t="s">
        <v>143</v>
      </c>
      <c r="AU585" s="204" t="s">
        <v>78</v>
      </c>
      <c r="AV585" s="13" t="s">
        <v>78</v>
      </c>
      <c r="AW585" s="13" t="s">
        <v>30</v>
      </c>
      <c r="AX585" s="13" t="s">
        <v>68</v>
      </c>
      <c r="AY585" s="204" t="s">
        <v>129</v>
      </c>
    </row>
    <row r="586" spans="1:65" s="13" customFormat="1" ht="10.199999999999999">
      <c r="B586" s="194"/>
      <c r="C586" s="195"/>
      <c r="D586" s="187" t="s">
        <v>143</v>
      </c>
      <c r="E586" s="196" t="s">
        <v>18</v>
      </c>
      <c r="F586" s="197" t="s">
        <v>1328</v>
      </c>
      <c r="G586" s="195"/>
      <c r="H586" s="198">
        <v>8.1999999999999993</v>
      </c>
      <c r="I586" s="199"/>
      <c r="J586" s="195"/>
      <c r="K586" s="195"/>
      <c r="L586" s="200"/>
      <c r="M586" s="201"/>
      <c r="N586" s="202"/>
      <c r="O586" s="202"/>
      <c r="P586" s="202"/>
      <c r="Q586" s="202"/>
      <c r="R586" s="202"/>
      <c r="S586" s="202"/>
      <c r="T586" s="203"/>
      <c r="AT586" s="204" t="s">
        <v>143</v>
      </c>
      <c r="AU586" s="204" t="s">
        <v>78</v>
      </c>
      <c r="AV586" s="13" t="s">
        <v>78</v>
      </c>
      <c r="AW586" s="13" t="s">
        <v>30</v>
      </c>
      <c r="AX586" s="13" t="s">
        <v>68</v>
      </c>
      <c r="AY586" s="204" t="s">
        <v>129</v>
      </c>
    </row>
    <row r="587" spans="1:65" s="13" customFormat="1" ht="10.199999999999999">
      <c r="B587" s="194"/>
      <c r="C587" s="195"/>
      <c r="D587" s="187" t="s">
        <v>143</v>
      </c>
      <c r="E587" s="196" t="s">
        <v>18</v>
      </c>
      <c r="F587" s="197" t="s">
        <v>1329</v>
      </c>
      <c r="G587" s="195"/>
      <c r="H587" s="198">
        <v>19.190000000000001</v>
      </c>
      <c r="I587" s="199"/>
      <c r="J587" s="195"/>
      <c r="K587" s="195"/>
      <c r="L587" s="200"/>
      <c r="M587" s="201"/>
      <c r="N587" s="202"/>
      <c r="O587" s="202"/>
      <c r="P587" s="202"/>
      <c r="Q587" s="202"/>
      <c r="R587" s="202"/>
      <c r="S587" s="202"/>
      <c r="T587" s="203"/>
      <c r="AT587" s="204" t="s">
        <v>143</v>
      </c>
      <c r="AU587" s="204" t="s">
        <v>78</v>
      </c>
      <c r="AV587" s="13" t="s">
        <v>78</v>
      </c>
      <c r="AW587" s="13" t="s">
        <v>30</v>
      </c>
      <c r="AX587" s="13" t="s">
        <v>68</v>
      </c>
      <c r="AY587" s="204" t="s">
        <v>129</v>
      </c>
    </row>
    <row r="588" spans="1:65" s="13" customFormat="1" ht="10.199999999999999">
      <c r="B588" s="194"/>
      <c r="C588" s="195"/>
      <c r="D588" s="187" t="s">
        <v>143</v>
      </c>
      <c r="E588" s="196" t="s">
        <v>18</v>
      </c>
      <c r="F588" s="197" t="s">
        <v>1330</v>
      </c>
      <c r="G588" s="195"/>
      <c r="H588" s="198">
        <v>8.6999999999999993</v>
      </c>
      <c r="I588" s="199"/>
      <c r="J588" s="195"/>
      <c r="K588" s="195"/>
      <c r="L588" s="200"/>
      <c r="M588" s="201"/>
      <c r="N588" s="202"/>
      <c r="O588" s="202"/>
      <c r="P588" s="202"/>
      <c r="Q588" s="202"/>
      <c r="R588" s="202"/>
      <c r="S588" s="202"/>
      <c r="T588" s="203"/>
      <c r="AT588" s="204" t="s">
        <v>143</v>
      </c>
      <c r="AU588" s="204" t="s">
        <v>78</v>
      </c>
      <c r="AV588" s="13" t="s">
        <v>78</v>
      </c>
      <c r="AW588" s="13" t="s">
        <v>30</v>
      </c>
      <c r="AX588" s="13" t="s">
        <v>68</v>
      </c>
      <c r="AY588" s="204" t="s">
        <v>129</v>
      </c>
    </row>
    <row r="589" spans="1:65" s="13" customFormat="1" ht="10.199999999999999">
      <c r="B589" s="194"/>
      <c r="C589" s="195"/>
      <c r="D589" s="187" t="s">
        <v>143</v>
      </c>
      <c r="E589" s="196" t="s">
        <v>18</v>
      </c>
      <c r="F589" s="197" t="s">
        <v>1331</v>
      </c>
      <c r="G589" s="195"/>
      <c r="H589" s="198">
        <v>8.24</v>
      </c>
      <c r="I589" s="199"/>
      <c r="J589" s="195"/>
      <c r="K589" s="195"/>
      <c r="L589" s="200"/>
      <c r="M589" s="201"/>
      <c r="N589" s="202"/>
      <c r="O589" s="202"/>
      <c r="P589" s="202"/>
      <c r="Q589" s="202"/>
      <c r="R589" s="202"/>
      <c r="S589" s="202"/>
      <c r="T589" s="203"/>
      <c r="AT589" s="204" t="s">
        <v>143</v>
      </c>
      <c r="AU589" s="204" t="s">
        <v>78</v>
      </c>
      <c r="AV589" s="13" t="s">
        <v>78</v>
      </c>
      <c r="AW589" s="13" t="s">
        <v>30</v>
      </c>
      <c r="AX589" s="13" t="s">
        <v>68</v>
      </c>
      <c r="AY589" s="204" t="s">
        <v>129</v>
      </c>
    </row>
    <row r="590" spans="1:65" s="14" customFormat="1" ht="10.199999999999999">
      <c r="B590" s="205"/>
      <c r="C590" s="206"/>
      <c r="D590" s="187" t="s">
        <v>143</v>
      </c>
      <c r="E590" s="207" t="s">
        <v>18</v>
      </c>
      <c r="F590" s="208" t="s">
        <v>241</v>
      </c>
      <c r="G590" s="206"/>
      <c r="H590" s="209">
        <v>81.96</v>
      </c>
      <c r="I590" s="210"/>
      <c r="J590" s="206"/>
      <c r="K590" s="206"/>
      <c r="L590" s="211"/>
      <c r="M590" s="212"/>
      <c r="N590" s="213"/>
      <c r="O590" s="213"/>
      <c r="P590" s="213"/>
      <c r="Q590" s="213"/>
      <c r="R590" s="213"/>
      <c r="S590" s="213"/>
      <c r="T590" s="214"/>
      <c r="AT590" s="215" t="s">
        <v>143</v>
      </c>
      <c r="AU590" s="215" t="s">
        <v>78</v>
      </c>
      <c r="AV590" s="14" t="s">
        <v>137</v>
      </c>
      <c r="AW590" s="14" t="s">
        <v>30</v>
      </c>
      <c r="AX590" s="14" t="s">
        <v>76</v>
      </c>
      <c r="AY590" s="215" t="s">
        <v>129</v>
      </c>
    </row>
    <row r="591" spans="1:65" s="2" customFormat="1" ht="16.5" customHeight="1">
      <c r="A591" s="36"/>
      <c r="B591" s="37"/>
      <c r="C591" s="226" t="s">
        <v>918</v>
      </c>
      <c r="D591" s="226" t="s">
        <v>304</v>
      </c>
      <c r="E591" s="227" t="s">
        <v>1190</v>
      </c>
      <c r="F591" s="228" t="s">
        <v>1191</v>
      </c>
      <c r="G591" s="229" t="s">
        <v>161</v>
      </c>
      <c r="H591" s="230">
        <v>94.25</v>
      </c>
      <c r="I591" s="231"/>
      <c r="J591" s="230">
        <f>ROUND(I591*H591,2)</f>
        <v>0</v>
      </c>
      <c r="K591" s="228" t="s">
        <v>136</v>
      </c>
      <c r="L591" s="232"/>
      <c r="M591" s="233" t="s">
        <v>18</v>
      </c>
      <c r="N591" s="234" t="s">
        <v>39</v>
      </c>
      <c r="O591" s="66"/>
      <c r="P591" s="183">
        <f>O591*H591</f>
        <v>0</v>
      </c>
      <c r="Q591" s="183">
        <v>0.02</v>
      </c>
      <c r="R591" s="183">
        <f>Q591*H591</f>
        <v>1.885</v>
      </c>
      <c r="S591" s="183">
        <v>0</v>
      </c>
      <c r="T591" s="184">
        <f>S591*H591</f>
        <v>0</v>
      </c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R591" s="185" t="s">
        <v>361</v>
      </c>
      <c r="AT591" s="185" t="s">
        <v>304</v>
      </c>
      <c r="AU591" s="185" t="s">
        <v>78</v>
      </c>
      <c r="AY591" s="19" t="s">
        <v>129</v>
      </c>
      <c r="BE591" s="186">
        <f>IF(N591="základní",J591,0)</f>
        <v>0</v>
      </c>
      <c r="BF591" s="186">
        <f>IF(N591="snížená",J591,0)</f>
        <v>0</v>
      </c>
      <c r="BG591" s="186">
        <f>IF(N591="zákl. přenesená",J591,0)</f>
        <v>0</v>
      </c>
      <c r="BH591" s="186">
        <f>IF(N591="sníž. přenesená",J591,0)</f>
        <v>0</v>
      </c>
      <c r="BI591" s="186">
        <f>IF(N591="nulová",J591,0)</f>
        <v>0</v>
      </c>
      <c r="BJ591" s="19" t="s">
        <v>76</v>
      </c>
      <c r="BK591" s="186">
        <f>ROUND(I591*H591,2)</f>
        <v>0</v>
      </c>
      <c r="BL591" s="19" t="s">
        <v>253</v>
      </c>
      <c r="BM591" s="185" t="s">
        <v>1569</v>
      </c>
    </row>
    <row r="592" spans="1:65" s="2" customFormat="1" ht="10.199999999999999">
      <c r="A592" s="36"/>
      <c r="B592" s="37"/>
      <c r="C592" s="38"/>
      <c r="D592" s="187" t="s">
        <v>139</v>
      </c>
      <c r="E592" s="38"/>
      <c r="F592" s="188" t="s">
        <v>1191</v>
      </c>
      <c r="G592" s="38"/>
      <c r="H592" s="38"/>
      <c r="I592" s="189"/>
      <c r="J592" s="38"/>
      <c r="K592" s="38"/>
      <c r="L592" s="41"/>
      <c r="M592" s="190"/>
      <c r="N592" s="191"/>
      <c r="O592" s="66"/>
      <c r="P592" s="66"/>
      <c r="Q592" s="66"/>
      <c r="R592" s="66"/>
      <c r="S592" s="66"/>
      <c r="T592" s="67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T592" s="19" t="s">
        <v>139</v>
      </c>
      <c r="AU592" s="19" t="s">
        <v>78</v>
      </c>
    </row>
    <row r="593" spans="1:65" s="13" customFormat="1" ht="10.199999999999999">
      <c r="B593" s="194"/>
      <c r="C593" s="195"/>
      <c r="D593" s="187" t="s">
        <v>143</v>
      </c>
      <c r="E593" s="196" t="s">
        <v>18</v>
      </c>
      <c r="F593" s="197" t="s">
        <v>1570</v>
      </c>
      <c r="G593" s="195"/>
      <c r="H593" s="198">
        <v>94.25</v>
      </c>
      <c r="I593" s="199"/>
      <c r="J593" s="195"/>
      <c r="K593" s="195"/>
      <c r="L593" s="200"/>
      <c r="M593" s="201"/>
      <c r="N593" s="202"/>
      <c r="O593" s="202"/>
      <c r="P593" s="202"/>
      <c r="Q593" s="202"/>
      <c r="R593" s="202"/>
      <c r="S593" s="202"/>
      <c r="T593" s="203"/>
      <c r="AT593" s="204" t="s">
        <v>143</v>
      </c>
      <c r="AU593" s="204" t="s">
        <v>78</v>
      </c>
      <c r="AV593" s="13" t="s">
        <v>78</v>
      </c>
      <c r="AW593" s="13" t="s">
        <v>30</v>
      </c>
      <c r="AX593" s="13" t="s">
        <v>76</v>
      </c>
      <c r="AY593" s="204" t="s">
        <v>129</v>
      </c>
    </row>
    <row r="594" spans="1:65" s="2" customFormat="1" ht="16.5" customHeight="1">
      <c r="A594" s="36"/>
      <c r="B594" s="37"/>
      <c r="C594" s="175" t="s">
        <v>922</v>
      </c>
      <c r="D594" s="175" t="s">
        <v>132</v>
      </c>
      <c r="E594" s="176" t="s">
        <v>1195</v>
      </c>
      <c r="F594" s="177" t="s">
        <v>1196</v>
      </c>
      <c r="G594" s="178" t="s">
        <v>182</v>
      </c>
      <c r="H594" s="179">
        <v>10.5</v>
      </c>
      <c r="I594" s="180"/>
      <c r="J594" s="179">
        <f>ROUND(I594*H594,2)</f>
        <v>0</v>
      </c>
      <c r="K594" s="177" t="s">
        <v>136</v>
      </c>
      <c r="L594" s="41"/>
      <c r="M594" s="181" t="s">
        <v>18</v>
      </c>
      <c r="N594" s="182" t="s">
        <v>39</v>
      </c>
      <c r="O594" s="66"/>
      <c r="P594" s="183">
        <f>O594*H594</f>
        <v>0</v>
      </c>
      <c r="Q594" s="183">
        <v>2.0000000000000001E-4</v>
      </c>
      <c r="R594" s="183">
        <f>Q594*H594</f>
        <v>2.1000000000000003E-3</v>
      </c>
      <c r="S594" s="183">
        <v>0</v>
      </c>
      <c r="T594" s="184">
        <f>S594*H594</f>
        <v>0</v>
      </c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R594" s="185" t="s">
        <v>253</v>
      </c>
      <c r="AT594" s="185" t="s">
        <v>132</v>
      </c>
      <c r="AU594" s="185" t="s">
        <v>78</v>
      </c>
      <c r="AY594" s="19" t="s">
        <v>129</v>
      </c>
      <c r="BE594" s="186">
        <f>IF(N594="základní",J594,0)</f>
        <v>0</v>
      </c>
      <c r="BF594" s="186">
        <f>IF(N594="snížená",J594,0)</f>
        <v>0</v>
      </c>
      <c r="BG594" s="186">
        <f>IF(N594="zákl. přenesená",J594,0)</f>
        <v>0</v>
      </c>
      <c r="BH594" s="186">
        <f>IF(N594="sníž. přenesená",J594,0)</f>
        <v>0</v>
      </c>
      <c r="BI594" s="186">
        <f>IF(N594="nulová",J594,0)</f>
        <v>0</v>
      </c>
      <c r="BJ594" s="19" t="s">
        <v>76</v>
      </c>
      <c r="BK594" s="186">
        <f>ROUND(I594*H594,2)</f>
        <v>0</v>
      </c>
      <c r="BL594" s="19" t="s">
        <v>253</v>
      </c>
      <c r="BM594" s="185" t="s">
        <v>1571</v>
      </c>
    </row>
    <row r="595" spans="1:65" s="2" customFormat="1" ht="10.199999999999999">
      <c r="A595" s="36"/>
      <c r="B595" s="37"/>
      <c r="C595" s="38"/>
      <c r="D595" s="187" t="s">
        <v>139</v>
      </c>
      <c r="E595" s="38"/>
      <c r="F595" s="188" t="s">
        <v>1198</v>
      </c>
      <c r="G595" s="38"/>
      <c r="H595" s="38"/>
      <c r="I595" s="189"/>
      <c r="J595" s="38"/>
      <c r="K595" s="38"/>
      <c r="L595" s="41"/>
      <c r="M595" s="190"/>
      <c r="N595" s="191"/>
      <c r="O595" s="66"/>
      <c r="P595" s="66"/>
      <c r="Q595" s="66"/>
      <c r="R595" s="66"/>
      <c r="S595" s="66"/>
      <c r="T595" s="67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T595" s="19" t="s">
        <v>139</v>
      </c>
      <c r="AU595" s="19" t="s">
        <v>78</v>
      </c>
    </row>
    <row r="596" spans="1:65" s="2" customFormat="1" ht="10.199999999999999">
      <c r="A596" s="36"/>
      <c r="B596" s="37"/>
      <c r="C596" s="38"/>
      <c r="D596" s="192" t="s">
        <v>141</v>
      </c>
      <c r="E596" s="38"/>
      <c r="F596" s="193" t="s">
        <v>1199</v>
      </c>
      <c r="G596" s="38"/>
      <c r="H596" s="38"/>
      <c r="I596" s="189"/>
      <c r="J596" s="38"/>
      <c r="K596" s="38"/>
      <c r="L596" s="41"/>
      <c r="M596" s="190"/>
      <c r="N596" s="191"/>
      <c r="O596" s="66"/>
      <c r="P596" s="66"/>
      <c r="Q596" s="66"/>
      <c r="R596" s="66"/>
      <c r="S596" s="66"/>
      <c r="T596" s="67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T596" s="19" t="s">
        <v>141</v>
      </c>
      <c r="AU596" s="19" t="s">
        <v>78</v>
      </c>
    </row>
    <row r="597" spans="1:65" s="13" customFormat="1" ht="10.199999999999999">
      <c r="B597" s="194"/>
      <c r="C597" s="195"/>
      <c r="D597" s="187" t="s">
        <v>143</v>
      </c>
      <c r="E597" s="196" t="s">
        <v>18</v>
      </c>
      <c r="F597" s="197" t="s">
        <v>1572</v>
      </c>
      <c r="G597" s="195"/>
      <c r="H597" s="198">
        <v>10.5</v>
      </c>
      <c r="I597" s="199"/>
      <c r="J597" s="195"/>
      <c r="K597" s="195"/>
      <c r="L597" s="200"/>
      <c r="M597" s="201"/>
      <c r="N597" s="202"/>
      <c r="O597" s="202"/>
      <c r="P597" s="202"/>
      <c r="Q597" s="202"/>
      <c r="R597" s="202"/>
      <c r="S597" s="202"/>
      <c r="T597" s="203"/>
      <c r="AT597" s="204" t="s">
        <v>143</v>
      </c>
      <c r="AU597" s="204" t="s">
        <v>78</v>
      </c>
      <c r="AV597" s="13" t="s">
        <v>78</v>
      </c>
      <c r="AW597" s="13" t="s">
        <v>30</v>
      </c>
      <c r="AX597" s="13" t="s">
        <v>76</v>
      </c>
      <c r="AY597" s="204" t="s">
        <v>129</v>
      </c>
    </row>
    <row r="598" spans="1:65" s="2" customFormat="1" ht="16.5" customHeight="1">
      <c r="A598" s="36"/>
      <c r="B598" s="37"/>
      <c r="C598" s="226" t="s">
        <v>926</v>
      </c>
      <c r="D598" s="226" t="s">
        <v>304</v>
      </c>
      <c r="E598" s="227" t="s">
        <v>1202</v>
      </c>
      <c r="F598" s="228" t="s">
        <v>1203</v>
      </c>
      <c r="G598" s="229" t="s">
        <v>182</v>
      </c>
      <c r="H598" s="230">
        <v>11.03</v>
      </c>
      <c r="I598" s="231"/>
      <c r="J598" s="230">
        <f>ROUND(I598*H598,2)</f>
        <v>0</v>
      </c>
      <c r="K598" s="228" t="s">
        <v>136</v>
      </c>
      <c r="L598" s="232"/>
      <c r="M598" s="233" t="s">
        <v>18</v>
      </c>
      <c r="N598" s="234" t="s">
        <v>39</v>
      </c>
      <c r="O598" s="66"/>
      <c r="P598" s="183">
        <f>O598*H598</f>
        <v>0</v>
      </c>
      <c r="Q598" s="183">
        <v>1.2E-4</v>
      </c>
      <c r="R598" s="183">
        <f>Q598*H598</f>
        <v>1.3235999999999999E-3</v>
      </c>
      <c r="S598" s="183">
        <v>0</v>
      </c>
      <c r="T598" s="184">
        <f>S598*H598</f>
        <v>0</v>
      </c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R598" s="185" t="s">
        <v>361</v>
      </c>
      <c r="AT598" s="185" t="s">
        <v>304</v>
      </c>
      <c r="AU598" s="185" t="s">
        <v>78</v>
      </c>
      <c r="AY598" s="19" t="s">
        <v>129</v>
      </c>
      <c r="BE598" s="186">
        <f>IF(N598="základní",J598,0)</f>
        <v>0</v>
      </c>
      <c r="BF598" s="186">
        <f>IF(N598="snížená",J598,0)</f>
        <v>0</v>
      </c>
      <c r="BG598" s="186">
        <f>IF(N598="zákl. přenesená",J598,0)</f>
        <v>0</v>
      </c>
      <c r="BH598" s="186">
        <f>IF(N598="sníž. přenesená",J598,0)</f>
        <v>0</v>
      </c>
      <c r="BI598" s="186">
        <f>IF(N598="nulová",J598,0)</f>
        <v>0</v>
      </c>
      <c r="BJ598" s="19" t="s">
        <v>76</v>
      </c>
      <c r="BK598" s="186">
        <f>ROUND(I598*H598,2)</f>
        <v>0</v>
      </c>
      <c r="BL598" s="19" t="s">
        <v>253</v>
      </c>
      <c r="BM598" s="185" t="s">
        <v>1573</v>
      </c>
    </row>
    <row r="599" spans="1:65" s="2" customFormat="1" ht="10.199999999999999">
      <c r="A599" s="36"/>
      <c r="B599" s="37"/>
      <c r="C599" s="38"/>
      <c r="D599" s="187" t="s">
        <v>139</v>
      </c>
      <c r="E599" s="38"/>
      <c r="F599" s="188" t="s">
        <v>1203</v>
      </c>
      <c r="G599" s="38"/>
      <c r="H599" s="38"/>
      <c r="I599" s="189"/>
      <c r="J599" s="38"/>
      <c r="K599" s="38"/>
      <c r="L599" s="41"/>
      <c r="M599" s="190"/>
      <c r="N599" s="191"/>
      <c r="O599" s="66"/>
      <c r="P599" s="66"/>
      <c r="Q599" s="66"/>
      <c r="R599" s="66"/>
      <c r="S599" s="66"/>
      <c r="T599" s="67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T599" s="19" t="s">
        <v>139</v>
      </c>
      <c r="AU599" s="19" t="s">
        <v>78</v>
      </c>
    </row>
    <row r="600" spans="1:65" s="13" customFormat="1" ht="10.199999999999999">
      <c r="B600" s="194"/>
      <c r="C600" s="195"/>
      <c r="D600" s="187" t="s">
        <v>143</v>
      </c>
      <c r="E600" s="196" t="s">
        <v>18</v>
      </c>
      <c r="F600" s="197" t="s">
        <v>1574</v>
      </c>
      <c r="G600" s="195"/>
      <c r="H600" s="198">
        <v>11.03</v>
      </c>
      <c r="I600" s="199"/>
      <c r="J600" s="195"/>
      <c r="K600" s="195"/>
      <c r="L600" s="200"/>
      <c r="M600" s="201"/>
      <c r="N600" s="202"/>
      <c r="O600" s="202"/>
      <c r="P600" s="202"/>
      <c r="Q600" s="202"/>
      <c r="R600" s="202"/>
      <c r="S600" s="202"/>
      <c r="T600" s="203"/>
      <c r="AT600" s="204" t="s">
        <v>143</v>
      </c>
      <c r="AU600" s="204" t="s">
        <v>78</v>
      </c>
      <c r="AV600" s="13" t="s">
        <v>78</v>
      </c>
      <c r="AW600" s="13" t="s">
        <v>30</v>
      </c>
      <c r="AX600" s="13" t="s">
        <v>76</v>
      </c>
      <c r="AY600" s="204" t="s">
        <v>129</v>
      </c>
    </row>
    <row r="601" spans="1:65" s="2" customFormat="1" ht="16.5" customHeight="1">
      <c r="A601" s="36"/>
      <c r="B601" s="37"/>
      <c r="C601" s="175" t="s">
        <v>930</v>
      </c>
      <c r="D601" s="175" t="s">
        <v>132</v>
      </c>
      <c r="E601" s="176" t="s">
        <v>1207</v>
      </c>
      <c r="F601" s="177" t="s">
        <v>1208</v>
      </c>
      <c r="G601" s="178" t="s">
        <v>182</v>
      </c>
      <c r="H601" s="179">
        <v>73.58</v>
      </c>
      <c r="I601" s="180"/>
      <c r="J601" s="179">
        <f>ROUND(I601*H601,2)</f>
        <v>0</v>
      </c>
      <c r="K601" s="177" t="s">
        <v>136</v>
      </c>
      <c r="L601" s="41"/>
      <c r="M601" s="181" t="s">
        <v>18</v>
      </c>
      <c r="N601" s="182" t="s">
        <v>39</v>
      </c>
      <c r="O601" s="66"/>
      <c r="P601" s="183">
        <f>O601*H601</f>
        <v>0</v>
      </c>
      <c r="Q601" s="183">
        <v>3.0000000000000001E-5</v>
      </c>
      <c r="R601" s="183">
        <f>Q601*H601</f>
        <v>2.2074E-3</v>
      </c>
      <c r="S601" s="183">
        <v>0</v>
      </c>
      <c r="T601" s="184">
        <f>S601*H601</f>
        <v>0</v>
      </c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R601" s="185" t="s">
        <v>253</v>
      </c>
      <c r="AT601" s="185" t="s">
        <v>132</v>
      </c>
      <c r="AU601" s="185" t="s">
        <v>78</v>
      </c>
      <c r="AY601" s="19" t="s">
        <v>129</v>
      </c>
      <c r="BE601" s="186">
        <f>IF(N601="základní",J601,0)</f>
        <v>0</v>
      </c>
      <c r="BF601" s="186">
        <f>IF(N601="snížená",J601,0)</f>
        <v>0</v>
      </c>
      <c r="BG601" s="186">
        <f>IF(N601="zákl. přenesená",J601,0)</f>
        <v>0</v>
      </c>
      <c r="BH601" s="186">
        <f>IF(N601="sníž. přenesená",J601,0)</f>
        <v>0</v>
      </c>
      <c r="BI601" s="186">
        <f>IF(N601="nulová",J601,0)</f>
        <v>0</v>
      </c>
      <c r="BJ601" s="19" t="s">
        <v>76</v>
      </c>
      <c r="BK601" s="186">
        <f>ROUND(I601*H601,2)</f>
        <v>0</v>
      </c>
      <c r="BL601" s="19" t="s">
        <v>253</v>
      </c>
      <c r="BM601" s="185" t="s">
        <v>1575</v>
      </c>
    </row>
    <row r="602" spans="1:65" s="2" customFormat="1" ht="10.199999999999999">
      <c r="A602" s="36"/>
      <c r="B602" s="37"/>
      <c r="C602" s="38"/>
      <c r="D602" s="187" t="s">
        <v>139</v>
      </c>
      <c r="E602" s="38"/>
      <c r="F602" s="188" t="s">
        <v>1210</v>
      </c>
      <c r="G602" s="38"/>
      <c r="H602" s="38"/>
      <c r="I602" s="189"/>
      <c r="J602" s="38"/>
      <c r="K602" s="38"/>
      <c r="L602" s="41"/>
      <c r="M602" s="190"/>
      <c r="N602" s="191"/>
      <c r="O602" s="66"/>
      <c r="P602" s="66"/>
      <c r="Q602" s="66"/>
      <c r="R602" s="66"/>
      <c r="S602" s="66"/>
      <c r="T602" s="67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T602" s="19" t="s">
        <v>139</v>
      </c>
      <c r="AU602" s="19" t="s">
        <v>78</v>
      </c>
    </row>
    <row r="603" spans="1:65" s="2" customFormat="1" ht="10.199999999999999">
      <c r="A603" s="36"/>
      <c r="B603" s="37"/>
      <c r="C603" s="38"/>
      <c r="D603" s="192" t="s">
        <v>141</v>
      </c>
      <c r="E603" s="38"/>
      <c r="F603" s="193" t="s">
        <v>1211</v>
      </c>
      <c r="G603" s="38"/>
      <c r="H603" s="38"/>
      <c r="I603" s="189"/>
      <c r="J603" s="38"/>
      <c r="K603" s="38"/>
      <c r="L603" s="41"/>
      <c r="M603" s="190"/>
      <c r="N603" s="191"/>
      <c r="O603" s="66"/>
      <c r="P603" s="66"/>
      <c r="Q603" s="66"/>
      <c r="R603" s="66"/>
      <c r="S603" s="66"/>
      <c r="T603" s="67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T603" s="19" t="s">
        <v>141</v>
      </c>
      <c r="AU603" s="19" t="s">
        <v>78</v>
      </c>
    </row>
    <row r="604" spans="1:65" s="13" customFormat="1" ht="10.199999999999999">
      <c r="B604" s="194"/>
      <c r="C604" s="195"/>
      <c r="D604" s="187" t="s">
        <v>143</v>
      </c>
      <c r="E604" s="196" t="s">
        <v>18</v>
      </c>
      <c r="F604" s="197" t="s">
        <v>1576</v>
      </c>
      <c r="G604" s="195"/>
      <c r="H604" s="198">
        <v>8.4</v>
      </c>
      <c r="I604" s="199"/>
      <c r="J604" s="195"/>
      <c r="K604" s="195"/>
      <c r="L604" s="200"/>
      <c r="M604" s="201"/>
      <c r="N604" s="202"/>
      <c r="O604" s="202"/>
      <c r="P604" s="202"/>
      <c r="Q604" s="202"/>
      <c r="R604" s="202"/>
      <c r="S604" s="202"/>
      <c r="T604" s="203"/>
      <c r="AT604" s="204" t="s">
        <v>143</v>
      </c>
      <c r="AU604" s="204" t="s">
        <v>78</v>
      </c>
      <c r="AV604" s="13" t="s">
        <v>78</v>
      </c>
      <c r="AW604" s="13" t="s">
        <v>30</v>
      </c>
      <c r="AX604" s="13" t="s">
        <v>68</v>
      </c>
      <c r="AY604" s="204" t="s">
        <v>129</v>
      </c>
    </row>
    <row r="605" spans="1:65" s="13" customFormat="1" ht="10.199999999999999">
      <c r="B605" s="194"/>
      <c r="C605" s="195"/>
      <c r="D605" s="187" t="s">
        <v>143</v>
      </c>
      <c r="E605" s="196" t="s">
        <v>18</v>
      </c>
      <c r="F605" s="197" t="s">
        <v>1577</v>
      </c>
      <c r="G605" s="195"/>
      <c r="H605" s="198">
        <v>10.5</v>
      </c>
      <c r="I605" s="199"/>
      <c r="J605" s="195"/>
      <c r="K605" s="195"/>
      <c r="L605" s="200"/>
      <c r="M605" s="201"/>
      <c r="N605" s="202"/>
      <c r="O605" s="202"/>
      <c r="P605" s="202"/>
      <c r="Q605" s="202"/>
      <c r="R605" s="202"/>
      <c r="S605" s="202"/>
      <c r="T605" s="203"/>
      <c r="AT605" s="204" t="s">
        <v>143</v>
      </c>
      <c r="AU605" s="204" t="s">
        <v>78</v>
      </c>
      <c r="AV605" s="13" t="s">
        <v>78</v>
      </c>
      <c r="AW605" s="13" t="s">
        <v>30</v>
      </c>
      <c r="AX605" s="13" t="s">
        <v>68</v>
      </c>
      <c r="AY605" s="204" t="s">
        <v>129</v>
      </c>
    </row>
    <row r="606" spans="1:65" s="13" customFormat="1" ht="10.199999999999999">
      <c r="B606" s="194"/>
      <c r="C606" s="195"/>
      <c r="D606" s="187" t="s">
        <v>143</v>
      </c>
      <c r="E606" s="196" t="s">
        <v>18</v>
      </c>
      <c r="F606" s="197" t="s">
        <v>1578</v>
      </c>
      <c r="G606" s="195"/>
      <c r="H606" s="198">
        <v>8.48</v>
      </c>
      <c r="I606" s="199"/>
      <c r="J606" s="195"/>
      <c r="K606" s="195"/>
      <c r="L606" s="200"/>
      <c r="M606" s="201"/>
      <c r="N606" s="202"/>
      <c r="O606" s="202"/>
      <c r="P606" s="202"/>
      <c r="Q606" s="202"/>
      <c r="R606" s="202"/>
      <c r="S606" s="202"/>
      <c r="T606" s="203"/>
      <c r="AT606" s="204" t="s">
        <v>143</v>
      </c>
      <c r="AU606" s="204" t="s">
        <v>78</v>
      </c>
      <c r="AV606" s="13" t="s">
        <v>78</v>
      </c>
      <c r="AW606" s="13" t="s">
        <v>30</v>
      </c>
      <c r="AX606" s="13" t="s">
        <v>68</v>
      </c>
      <c r="AY606" s="204" t="s">
        <v>129</v>
      </c>
    </row>
    <row r="607" spans="1:65" s="13" customFormat="1" ht="10.199999999999999">
      <c r="B607" s="194"/>
      <c r="C607" s="195"/>
      <c r="D607" s="187" t="s">
        <v>143</v>
      </c>
      <c r="E607" s="196" t="s">
        <v>18</v>
      </c>
      <c r="F607" s="197" t="s">
        <v>1579</v>
      </c>
      <c r="G607" s="195"/>
      <c r="H607" s="198">
        <v>8.4</v>
      </c>
      <c r="I607" s="199"/>
      <c r="J607" s="195"/>
      <c r="K607" s="195"/>
      <c r="L607" s="200"/>
      <c r="M607" s="201"/>
      <c r="N607" s="202"/>
      <c r="O607" s="202"/>
      <c r="P607" s="202"/>
      <c r="Q607" s="202"/>
      <c r="R607" s="202"/>
      <c r="S607" s="202"/>
      <c r="T607" s="203"/>
      <c r="AT607" s="204" t="s">
        <v>143</v>
      </c>
      <c r="AU607" s="204" t="s">
        <v>78</v>
      </c>
      <c r="AV607" s="13" t="s">
        <v>78</v>
      </c>
      <c r="AW607" s="13" t="s">
        <v>30</v>
      </c>
      <c r="AX607" s="13" t="s">
        <v>68</v>
      </c>
      <c r="AY607" s="204" t="s">
        <v>129</v>
      </c>
    </row>
    <row r="608" spans="1:65" s="13" customFormat="1" ht="10.199999999999999">
      <c r="B608" s="194"/>
      <c r="C608" s="195"/>
      <c r="D608" s="187" t="s">
        <v>143</v>
      </c>
      <c r="E608" s="196" t="s">
        <v>18</v>
      </c>
      <c r="F608" s="197" t="s">
        <v>1580</v>
      </c>
      <c r="G608" s="195"/>
      <c r="H608" s="198">
        <v>18.899999999999999</v>
      </c>
      <c r="I608" s="199"/>
      <c r="J608" s="195"/>
      <c r="K608" s="195"/>
      <c r="L608" s="200"/>
      <c r="M608" s="201"/>
      <c r="N608" s="202"/>
      <c r="O608" s="202"/>
      <c r="P608" s="202"/>
      <c r="Q608" s="202"/>
      <c r="R608" s="202"/>
      <c r="S608" s="202"/>
      <c r="T608" s="203"/>
      <c r="AT608" s="204" t="s">
        <v>143</v>
      </c>
      <c r="AU608" s="204" t="s">
        <v>78</v>
      </c>
      <c r="AV608" s="13" t="s">
        <v>78</v>
      </c>
      <c r="AW608" s="13" t="s">
        <v>30</v>
      </c>
      <c r="AX608" s="13" t="s">
        <v>68</v>
      </c>
      <c r="AY608" s="204" t="s">
        <v>129</v>
      </c>
    </row>
    <row r="609" spans="1:65" s="13" customFormat="1" ht="10.199999999999999">
      <c r="B609" s="194"/>
      <c r="C609" s="195"/>
      <c r="D609" s="187" t="s">
        <v>143</v>
      </c>
      <c r="E609" s="196" t="s">
        <v>18</v>
      </c>
      <c r="F609" s="197" t="s">
        <v>1581</v>
      </c>
      <c r="G609" s="195"/>
      <c r="H609" s="198">
        <v>8.4</v>
      </c>
      <c r="I609" s="199"/>
      <c r="J609" s="195"/>
      <c r="K609" s="195"/>
      <c r="L609" s="200"/>
      <c r="M609" s="201"/>
      <c r="N609" s="202"/>
      <c r="O609" s="202"/>
      <c r="P609" s="202"/>
      <c r="Q609" s="202"/>
      <c r="R609" s="202"/>
      <c r="S609" s="202"/>
      <c r="T609" s="203"/>
      <c r="AT609" s="204" t="s">
        <v>143</v>
      </c>
      <c r="AU609" s="204" t="s">
        <v>78</v>
      </c>
      <c r="AV609" s="13" t="s">
        <v>78</v>
      </c>
      <c r="AW609" s="13" t="s">
        <v>30</v>
      </c>
      <c r="AX609" s="13" t="s">
        <v>68</v>
      </c>
      <c r="AY609" s="204" t="s">
        <v>129</v>
      </c>
    </row>
    <row r="610" spans="1:65" s="13" customFormat="1" ht="10.199999999999999">
      <c r="B610" s="194"/>
      <c r="C610" s="195"/>
      <c r="D610" s="187" t="s">
        <v>143</v>
      </c>
      <c r="E610" s="196" t="s">
        <v>18</v>
      </c>
      <c r="F610" s="197" t="s">
        <v>1582</v>
      </c>
      <c r="G610" s="195"/>
      <c r="H610" s="198">
        <v>10.5</v>
      </c>
      <c r="I610" s="199"/>
      <c r="J610" s="195"/>
      <c r="K610" s="195"/>
      <c r="L610" s="200"/>
      <c r="M610" s="201"/>
      <c r="N610" s="202"/>
      <c r="O610" s="202"/>
      <c r="P610" s="202"/>
      <c r="Q610" s="202"/>
      <c r="R610" s="202"/>
      <c r="S610" s="202"/>
      <c r="T610" s="203"/>
      <c r="AT610" s="204" t="s">
        <v>143</v>
      </c>
      <c r="AU610" s="204" t="s">
        <v>78</v>
      </c>
      <c r="AV610" s="13" t="s">
        <v>78</v>
      </c>
      <c r="AW610" s="13" t="s">
        <v>30</v>
      </c>
      <c r="AX610" s="13" t="s">
        <v>68</v>
      </c>
      <c r="AY610" s="204" t="s">
        <v>129</v>
      </c>
    </row>
    <row r="611" spans="1:65" s="14" customFormat="1" ht="10.199999999999999">
      <c r="B611" s="205"/>
      <c r="C611" s="206"/>
      <c r="D611" s="187" t="s">
        <v>143</v>
      </c>
      <c r="E611" s="207" t="s">
        <v>18</v>
      </c>
      <c r="F611" s="208" t="s">
        <v>241</v>
      </c>
      <c r="G611" s="206"/>
      <c r="H611" s="209">
        <v>73.58</v>
      </c>
      <c r="I611" s="210"/>
      <c r="J611" s="206"/>
      <c r="K611" s="206"/>
      <c r="L611" s="211"/>
      <c r="M611" s="212"/>
      <c r="N611" s="213"/>
      <c r="O611" s="213"/>
      <c r="P611" s="213"/>
      <c r="Q611" s="213"/>
      <c r="R611" s="213"/>
      <c r="S611" s="213"/>
      <c r="T611" s="214"/>
      <c r="AT611" s="215" t="s">
        <v>143</v>
      </c>
      <c r="AU611" s="215" t="s">
        <v>78</v>
      </c>
      <c r="AV611" s="14" t="s">
        <v>137</v>
      </c>
      <c r="AW611" s="14" t="s">
        <v>30</v>
      </c>
      <c r="AX611" s="14" t="s">
        <v>76</v>
      </c>
      <c r="AY611" s="215" t="s">
        <v>129</v>
      </c>
    </row>
    <row r="612" spans="1:65" s="2" customFormat="1" ht="16.5" customHeight="1">
      <c r="A612" s="36"/>
      <c r="B612" s="37"/>
      <c r="C612" s="175" t="s">
        <v>935</v>
      </c>
      <c r="D612" s="175" t="s">
        <v>132</v>
      </c>
      <c r="E612" s="176" t="s">
        <v>1217</v>
      </c>
      <c r="F612" s="177" t="s">
        <v>1218</v>
      </c>
      <c r="G612" s="178" t="s">
        <v>161</v>
      </c>
      <c r="H612" s="179">
        <v>81.96</v>
      </c>
      <c r="I612" s="180"/>
      <c r="J612" s="179">
        <f>ROUND(I612*H612,2)</f>
        <v>0</v>
      </c>
      <c r="K612" s="177" t="s">
        <v>136</v>
      </c>
      <c r="L612" s="41"/>
      <c r="M612" s="181" t="s">
        <v>18</v>
      </c>
      <c r="N612" s="182" t="s">
        <v>39</v>
      </c>
      <c r="O612" s="66"/>
      <c r="P612" s="183">
        <f>O612*H612</f>
        <v>0</v>
      </c>
      <c r="Q612" s="183">
        <v>5.0000000000000002E-5</v>
      </c>
      <c r="R612" s="183">
        <f>Q612*H612</f>
        <v>4.0980000000000001E-3</v>
      </c>
      <c r="S612" s="183">
        <v>0</v>
      </c>
      <c r="T612" s="184">
        <f>S612*H612</f>
        <v>0</v>
      </c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R612" s="185" t="s">
        <v>253</v>
      </c>
      <c r="AT612" s="185" t="s">
        <v>132</v>
      </c>
      <c r="AU612" s="185" t="s">
        <v>78</v>
      </c>
      <c r="AY612" s="19" t="s">
        <v>129</v>
      </c>
      <c r="BE612" s="186">
        <f>IF(N612="základní",J612,0)</f>
        <v>0</v>
      </c>
      <c r="BF612" s="186">
        <f>IF(N612="snížená",J612,0)</f>
        <v>0</v>
      </c>
      <c r="BG612" s="186">
        <f>IF(N612="zákl. přenesená",J612,0)</f>
        <v>0</v>
      </c>
      <c r="BH612" s="186">
        <f>IF(N612="sníž. přenesená",J612,0)</f>
        <v>0</v>
      </c>
      <c r="BI612" s="186">
        <f>IF(N612="nulová",J612,0)</f>
        <v>0</v>
      </c>
      <c r="BJ612" s="19" t="s">
        <v>76</v>
      </c>
      <c r="BK612" s="186">
        <f>ROUND(I612*H612,2)</f>
        <v>0</v>
      </c>
      <c r="BL612" s="19" t="s">
        <v>253</v>
      </c>
      <c r="BM612" s="185" t="s">
        <v>1583</v>
      </c>
    </row>
    <row r="613" spans="1:65" s="2" customFormat="1" ht="10.199999999999999">
      <c r="A613" s="36"/>
      <c r="B613" s="37"/>
      <c r="C613" s="38"/>
      <c r="D613" s="187" t="s">
        <v>139</v>
      </c>
      <c r="E613" s="38"/>
      <c r="F613" s="188" t="s">
        <v>1220</v>
      </c>
      <c r="G613" s="38"/>
      <c r="H613" s="38"/>
      <c r="I613" s="189"/>
      <c r="J613" s="38"/>
      <c r="K613" s="38"/>
      <c r="L613" s="41"/>
      <c r="M613" s="190"/>
      <c r="N613" s="191"/>
      <c r="O613" s="66"/>
      <c r="P613" s="66"/>
      <c r="Q613" s="66"/>
      <c r="R613" s="66"/>
      <c r="S613" s="66"/>
      <c r="T613" s="67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T613" s="19" t="s">
        <v>139</v>
      </c>
      <c r="AU613" s="19" t="s">
        <v>78</v>
      </c>
    </row>
    <row r="614" spans="1:65" s="2" customFormat="1" ht="10.199999999999999">
      <c r="A614" s="36"/>
      <c r="B614" s="37"/>
      <c r="C614" s="38"/>
      <c r="D614" s="192" t="s">
        <v>141</v>
      </c>
      <c r="E614" s="38"/>
      <c r="F614" s="193" t="s">
        <v>1221</v>
      </c>
      <c r="G614" s="38"/>
      <c r="H614" s="38"/>
      <c r="I614" s="189"/>
      <c r="J614" s="38"/>
      <c r="K614" s="38"/>
      <c r="L614" s="41"/>
      <c r="M614" s="190"/>
      <c r="N614" s="191"/>
      <c r="O614" s="66"/>
      <c r="P614" s="66"/>
      <c r="Q614" s="66"/>
      <c r="R614" s="66"/>
      <c r="S614" s="66"/>
      <c r="T614" s="67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T614" s="19" t="s">
        <v>141</v>
      </c>
      <c r="AU614" s="19" t="s">
        <v>78</v>
      </c>
    </row>
    <row r="615" spans="1:65" s="2" customFormat="1" ht="16.5" customHeight="1">
      <c r="A615" s="36"/>
      <c r="B615" s="37"/>
      <c r="C615" s="175" t="s">
        <v>939</v>
      </c>
      <c r="D615" s="175" t="s">
        <v>132</v>
      </c>
      <c r="E615" s="176" t="s">
        <v>1223</v>
      </c>
      <c r="F615" s="177" t="s">
        <v>1224</v>
      </c>
      <c r="G615" s="178" t="s">
        <v>472</v>
      </c>
      <c r="H615" s="180"/>
      <c r="I615" s="180"/>
      <c r="J615" s="179">
        <f>ROUND(I615*H615,2)</f>
        <v>0</v>
      </c>
      <c r="K615" s="177" t="s">
        <v>136</v>
      </c>
      <c r="L615" s="41"/>
      <c r="M615" s="181" t="s">
        <v>18</v>
      </c>
      <c r="N615" s="182" t="s">
        <v>39</v>
      </c>
      <c r="O615" s="66"/>
      <c r="P615" s="183">
        <f>O615*H615</f>
        <v>0</v>
      </c>
      <c r="Q615" s="183">
        <v>0</v>
      </c>
      <c r="R615" s="183">
        <f>Q615*H615</f>
        <v>0</v>
      </c>
      <c r="S615" s="183">
        <v>0</v>
      </c>
      <c r="T615" s="184">
        <f>S615*H615</f>
        <v>0</v>
      </c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R615" s="185" t="s">
        <v>253</v>
      </c>
      <c r="AT615" s="185" t="s">
        <v>132</v>
      </c>
      <c r="AU615" s="185" t="s">
        <v>78</v>
      </c>
      <c r="AY615" s="19" t="s">
        <v>129</v>
      </c>
      <c r="BE615" s="186">
        <f>IF(N615="základní",J615,0)</f>
        <v>0</v>
      </c>
      <c r="BF615" s="186">
        <f>IF(N615="snížená",J615,0)</f>
        <v>0</v>
      </c>
      <c r="BG615" s="186">
        <f>IF(N615="zákl. přenesená",J615,0)</f>
        <v>0</v>
      </c>
      <c r="BH615" s="186">
        <f>IF(N615="sníž. přenesená",J615,0)</f>
        <v>0</v>
      </c>
      <c r="BI615" s="186">
        <f>IF(N615="nulová",J615,0)</f>
        <v>0</v>
      </c>
      <c r="BJ615" s="19" t="s">
        <v>76</v>
      </c>
      <c r="BK615" s="186">
        <f>ROUND(I615*H615,2)</f>
        <v>0</v>
      </c>
      <c r="BL615" s="19" t="s">
        <v>253</v>
      </c>
      <c r="BM615" s="185" t="s">
        <v>1584</v>
      </c>
    </row>
    <row r="616" spans="1:65" s="2" customFormat="1" ht="19.2">
      <c r="A616" s="36"/>
      <c r="B616" s="37"/>
      <c r="C616" s="38"/>
      <c r="D616" s="187" t="s">
        <v>139</v>
      </c>
      <c r="E616" s="38"/>
      <c r="F616" s="188" t="s">
        <v>1226</v>
      </c>
      <c r="G616" s="38"/>
      <c r="H616" s="38"/>
      <c r="I616" s="189"/>
      <c r="J616" s="38"/>
      <c r="K616" s="38"/>
      <c r="L616" s="41"/>
      <c r="M616" s="190"/>
      <c r="N616" s="191"/>
      <c r="O616" s="66"/>
      <c r="P616" s="66"/>
      <c r="Q616" s="66"/>
      <c r="R616" s="66"/>
      <c r="S616" s="66"/>
      <c r="T616" s="67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T616" s="19" t="s">
        <v>139</v>
      </c>
      <c r="AU616" s="19" t="s">
        <v>78</v>
      </c>
    </row>
    <row r="617" spans="1:65" s="2" customFormat="1" ht="10.199999999999999">
      <c r="A617" s="36"/>
      <c r="B617" s="37"/>
      <c r="C617" s="38"/>
      <c r="D617" s="192" t="s">
        <v>141</v>
      </c>
      <c r="E617" s="38"/>
      <c r="F617" s="193" t="s">
        <v>1227</v>
      </c>
      <c r="G617" s="38"/>
      <c r="H617" s="38"/>
      <c r="I617" s="189"/>
      <c r="J617" s="38"/>
      <c r="K617" s="38"/>
      <c r="L617" s="41"/>
      <c r="M617" s="190"/>
      <c r="N617" s="191"/>
      <c r="O617" s="66"/>
      <c r="P617" s="66"/>
      <c r="Q617" s="66"/>
      <c r="R617" s="66"/>
      <c r="S617" s="66"/>
      <c r="T617" s="67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T617" s="19" t="s">
        <v>141</v>
      </c>
      <c r="AU617" s="19" t="s">
        <v>78</v>
      </c>
    </row>
    <row r="618" spans="1:65" s="12" customFormat="1" ht="22.8" customHeight="1">
      <c r="B618" s="159"/>
      <c r="C618" s="160"/>
      <c r="D618" s="161" t="s">
        <v>67</v>
      </c>
      <c r="E618" s="173" t="s">
        <v>1228</v>
      </c>
      <c r="F618" s="173" t="s">
        <v>1229</v>
      </c>
      <c r="G618" s="160"/>
      <c r="H618" s="160"/>
      <c r="I618" s="163"/>
      <c r="J618" s="174">
        <f>BK618</f>
        <v>0</v>
      </c>
      <c r="K618" s="160"/>
      <c r="L618" s="165"/>
      <c r="M618" s="166"/>
      <c r="N618" s="167"/>
      <c r="O618" s="167"/>
      <c r="P618" s="168">
        <f>SUM(P619:P630)</f>
        <v>0</v>
      </c>
      <c r="Q618" s="167"/>
      <c r="R618" s="168">
        <f>SUM(R619:R630)</f>
        <v>2.7223999999999998E-3</v>
      </c>
      <c r="S618" s="167"/>
      <c r="T618" s="169">
        <f>SUM(T619:T630)</f>
        <v>0</v>
      </c>
      <c r="AR618" s="170" t="s">
        <v>78</v>
      </c>
      <c r="AT618" s="171" t="s">
        <v>67</v>
      </c>
      <c r="AU618" s="171" t="s">
        <v>76</v>
      </c>
      <c r="AY618" s="170" t="s">
        <v>129</v>
      </c>
      <c r="BK618" s="172">
        <f>SUM(BK619:BK630)</f>
        <v>0</v>
      </c>
    </row>
    <row r="619" spans="1:65" s="2" customFormat="1" ht="16.5" customHeight="1">
      <c r="A619" s="36"/>
      <c r="B619" s="37"/>
      <c r="C619" s="175" t="s">
        <v>943</v>
      </c>
      <c r="D619" s="175" t="s">
        <v>132</v>
      </c>
      <c r="E619" s="176" t="s">
        <v>1231</v>
      </c>
      <c r="F619" s="177" t="s">
        <v>1232</v>
      </c>
      <c r="G619" s="178" t="s">
        <v>161</v>
      </c>
      <c r="H619" s="179">
        <v>6.64</v>
      </c>
      <c r="I619" s="180"/>
      <c r="J619" s="179">
        <f>ROUND(I619*H619,2)</f>
        <v>0</v>
      </c>
      <c r="K619" s="177" t="s">
        <v>136</v>
      </c>
      <c r="L619" s="41"/>
      <c r="M619" s="181" t="s">
        <v>18</v>
      </c>
      <c r="N619" s="182" t="s">
        <v>39</v>
      </c>
      <c r="O619" s="66"/>
      <c r="P619" s="183">
        <f>O619*H619</f>
        <v>0</v>
      </c>
      <c r="Q619" s="183">
        <v>1.7000000000000001E-4</v>
      </c>
      <c r="R619" s="183">
        <f>Q619*H619</f>
        <v>1.1288000000000001E-3</v>
      </c>
      <c r="S619" s="183">
        <v>0</v>
      </c>
      <c r="T619" s="184">
        <f>S619*H619</f>
        <v>0</v>
      </c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R619" s="185" t="s">
        <v>253</v>
      </c>
      <c r="AT619" s="185" t="s">
        <v>132</v>
      </c>
      <c r="AU619" s="185" t="s">
        <v>78</v>
      </c>
      <c r="AY619" s="19" t="s">
        <v>129</v>
      </c>
      <c r="BE619" s="186">
        <f>IF(N619="základní",J619,0)</f>
        <v>0</v>
      </c>
      <c r="BF619" s="186">
        <f>IF(N619="snížená",J619,0)</f>
        <v>0</v>
      </c>
      <c r="BG619" s="186">
        <f>IF(N619="zákl. přenesená",J619,0)</f>
        <v>0</v>
      </c>
      <c r="BH619" s="186">
        <f>IF(N619="sníž. přenesená",J619,0)</f>
        <v>0</v>
      </c>
      <c r="BI619" s="186">
        <f>IF(N619="nulová",J619,0)</f>
        <v>0</v>
      </c>
      <c r="BJ619" s="19" t="s">
        <v>76</v>
      </c>
      <c r="BK619" s="186">
        <f>ROUND(I619*H619,2)</f>
        <v>0</v>
      </c>
      <c r="BL619" s="19" t="s">
        <v>253</v>
      </c>
      <c r="BM619" s="185" t="s">
        <v>1585</v>
      </c>
    </row>
    <row r="620" spans="1:65" s="2" customFormat="1" ht="10.199999999999999">
      <c r="A620" s="36"/>
      <c r="B620" s="37"/>
      <c r="C620" s="38"/>
      <c r="D620" s="187" t="s">
        <v>139</v>
      </c>
      <c r="E620" s="38"/>
      <c r="F620" s="188" t="s">
        <v>1234</v>
      </c>
      <c r="G620" s="38"/>
      <c r="H620" s="38"/>
      <c r="I620" s="189"/>
      <c r="J620" s="38"/>
      <c r="K620" s="38"/>
      <c r="L620" s="41"/>
      <c r="M620" s="190"/>
      <c r="N620" s="191"/>
      <c r="O620" s="66"/>
      <c r="P620" s="66"/>
      <c r="Q620" s="66"/>
      <c r="R620" s="66"/>
      <c r="S620" s="66"/>
      <c r="T620" s="67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T620" s="19" t="s">
        <v>139</v>
      </c>
      <c r="AU620" s="19" t="s">
        <v>78</v>
      </c>
    </row>
    <row r="621" spans="1:65" s="2" customFormat="1" ht="10.199999999999999">
      <c r="A621" s="36"/>
      <c r="B621" s="37"/>
      <c r="C621" s="38"/>
      <c r="D621" s="192" t="s">
        <v>141</v>
      </c>
      <c r="E621" s="38"/>
      <c r="F621" s="193" t="s">
        <v>1235</v>
      </c>
      <c r="G621" s="38"/>
      <c r="H621" s="38"/>
      <c r="I621" s="189"/>
      <c r="J621" s="38"/>
      <c r="K621" s="38"/>
      <c r="L621" s="41"/>
      <c r="M621" s="190"/>
      <c r="N621" s="191"/>
      <c r="O621" s="66"/>
      <c r="P621" s="66"/>
      <c r="Q621" s="66"/>
      <c r="R621" s="66"/>
      <c r="S621" s="66"/>
      <c r="T621" s="67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T621" s="19" t="s">
        <v>141</v>
      </c>
      <c r="AU621" s="19" t="s">
        <v>78</v>
      </c>
    </row>
    <row r="622" spans="1:65" s="13" customFormat="1" ht="10.199999999999999">
      <c r="B622" s="194"/>
      <c r="C622" s="195"/>
      <c r="D622" s="187" t="s">
        <v>143</v>
      </c>
      <c r="E622" s="196" t="s">
        <v>18</v>
      </c>
      <c r="F622" s="197" t="s">
        <v>1586</v>
      </c>
      <c r="G622" s="195"/>
      <c r="H622" s="198">
        <v>6.64</v>
      </c>
      <c r="I622" s="199"/>
      <c r="J622" s="195"/>
      <c r="K622" s="195"/>
      <c r="L622" s="200"/>
      <c r="M622" s="201"/>
      <c r="N622" s="202"/>
      <c r="O622" s="202"/>
      <c r="P622" s="202"/>
      <c r="Q622" s="202"/>
      <c r="R622" s="202"/>
      <c r="S622" s="202"/>
      <c r="T622" s="203"/>
      <c r="AT622" s="204" t="s">
        <v>143</v>
      </c>
      <c r="AU622" s="204" t="s">
        <v>78</v>
      </c>
      <c r="AV622" s="13" t="s">
        <v>78</v>
      </c>
      <c r="AW622" s="13" t="s">
        <v>30</v>
      </c>
      <c r="AX622" s="13" t="s">
        <v>76</v>
      </c>
      <c r="AY622" s="204" t="s">
        <v>129</v>
      </c>
    </row>
    <row r="623" spans="1:65" s="2" customFormat="1" ht="16.5" customHeight="1">
      <c r="A623" s="36"/>
      <c r="B623" s="37"/>
      <c r="C623" s="175" t="s">
        <v>947</v>
      </c>
      <c r="D623" s="175" t="s">
        <v>132</v>
      </c>
      <c r="E623" s="176" t="s">
        <v>1238</v>
      </c>
      <c r="F623" s="177" t="s">
        <v>1239</v>
      </c>
      <c r="G623" s="178" t="s">
        <v>161</v>
      </c>
      <c r="H623" s="179">
        <v>6.64</v>
      </c>
      <c r="I623" s="180"/>
      <c r="J623" s="179">
        <f>ROUND(I623*H623,2)</f>
        <v>0</v>
      </c>
      <c r="K623" s="177" t="s">
        <v>136</v>
      </c>
      <c r="L623" s="41"/>
      <c r="M623" s="181" t="s">
        <v>18</v>
      </c>
      <c r="N623" s="182" t="s">
        <v>39</v>
      </c>
      <c r="O623" s="66"/>
      <c r="P623" s="183">
        <f>O623*H623</f>
        <v>0</v>
      </c>
      <c r="Q623" s="183">
        <v>1.2E-4</v>
      </c>
      <c r="R623" s="183">
        <f>Q623*H623</f>
        <v>7.9679999999999996E-4</v>
      </c>
      <c r="S623" s="183">
        <v>0</v>
      </c>
      <c r="T623" s="184">
        <f>S623*H623</f>
        <v>0</v>
      </c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R623" s="185" t="s">
        <v>253</v>
      </c>
      <c r="AT623" s="185" t="s">
        <v>132</v>
      </c>
      <c r="AU623" s="185" t="s">
        <v>78</v>
      </c>
      <c r="AY623" s="19" t="s">
        <v>129</v>
      </c>
      <c r="BE623" s="186">
        <f>IF(N623="základní",J623,0)</f>
        <v>0</v>
      </c>
      <c r="BF623" s="186">
        <f>IF(N623="snížená",J623,0)</f>
        <v>0</v>
      </c>
      <c r="BG623" s="186">
        <f>IF(N623="zákl. přenesená",J623,0)</f>
        <v>0</v>
      </c>
      <c r="BH623" s="186">
        <f>IF(N623="sníž. přenesená",J623,0)</f>
        <v>0</v>
      </c>
      <c r="BI623" s="186">
        <f>IF(N623="nulová",J623,0)</f>
        <v>0</v>
      </c>
      <c r="BJ623" s="19" t="s">
        <v>76</v>
      </c>
      <c r="BK623" s="186">
        <f>ROUND(I623*H623,2)</f>
        <v>0</v>
      </c>
      <c r="BL623" s="19" t="s">
        <v>253</v>
      </c>
      <c r="BM623" s="185" t="s">
        <v>1587</v>
      </c>
    </row>
    <row r="624" spans="1:65" s="2" customFormat="1" ht="10.199999999999999">
      <c r="A624" s="36"/>
      <c r="B624" s="37"/>
      <c r="C624" s="38"/>
      <c r="D624" s="187" t="s">
        <v>139</v>
      </c>
      <c r="E624" s="38"/>
      <c r="F624" s="188" t="s">
        <v>1241</v>
      </c>
      <c r="G624" s="38"/>
      <c r="H624" s="38"/>
      <c r="I624" s="189"/>
      <c r="J624" s="38"/>
      <c r="K624" s="38"/>
      <c r="L624" s="41"/>
      <c r="M624" s="190"/>
      <c r="N624" s="191"/>
      <c r="O624" s="66"/>
      <c r="P624" s="66"/>
      <c r="Q624" s="66"/>
      <c r="R624" s="66"/>
      <c r="S624" s="66"/>
      <c r="T624" s="67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T624" s="19" t="s">
        <v>139</v>
      </c>
      <c r="AU624" s="19" t="s">
        <v>78</v>
      </c>
    </row>
    <row r="625" spans="1:65" s="2" customFormat="1" ht="10.199999999999999">
      <c r="A625" s="36"/>
      <c r="B625" s="37"/>
      <c r="C625" s="38"/>
      <c r="D625" s="192" t="s">
        <v>141</v>
      </c>
      <c r="E625" s="38"/>
      <c r="F625" s="193" t="s">
        <v>1242</v>
      </c>
      <c r="G625" s="38"/>
      <c r="H625" s="38"/>
      <c r="I625" s="189"/>
      <c r="J625" s="38"/>
      <c r="K625" s="38"/>
      <c r="L625" s="41"/>
      <c r="M625" s="190"/>
      <c r="N625" s="191"/>
      <c r="O625" s="66"/>
      <c r="P625" s="66"/>
      <c r="Q625" s="66"/>
      <c r="R625" s="66"/>
      <c r="S625" s="66"/>
      <c r="T625" s="67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T625" s="19" t="s">
        <v>141</v>
      </c>
      <c r="AU625" s="19" t="s">
        <v>78</v>
      </c>
    </row>
    <row r="626" spans="1:65" s="13" customFormat="1" ht="10.199999999999999">
      <c r="B626" s="194"/>
      <c r="C626" s="195"/>
      <c r="D626" s="187" t="s">
        <v>143</v>
      </c>
      <c r="E626" s="196" t="s">
        <v>18</v>
      </c>
      <c r="F626" s="197" t="s">
        <v>1586</v>
      </c>
      <c r="G626" s="195"/>
      <c r="H626" s="198">
        <v>6.64</v>
      </c>
      <c r="I626" s="199"/>
      <c r="J626" s="195"/>
      <c r="K626" s="195"/>
      <c r="L626" s="200"/>
      <c r="M626" s="201"/>
      <c r="N626" s="202"/>
      <c r="O626" s="202"/>
      <c r="P626" s="202"/>
      <c r="Q626" s="202"/>
      <c r="R626" s="202"/>
      <c r="S626" s="202"/>
      <c r="T626" s="203"/>
      <c r="AT626" s="204" t="s">
        <v>143</v>
      </c>
      <c r="AU626" s="204" t="s">
        <v>78</v>
      </c>
      <c r="AV626" s="13" t="s">
        <v>78</v>
      </c>
      <c r="AW626" s="13" t="s">
        <v>30</v>
      </c>
      <c r="AX626" s="13" t="s">
        <v>76</v>
      </c>
      <c r="AY626" s="204" t="s">
        <v>129</v>
      </c>
    </row>
    <row r="627" spans="1:65" s="2" customFormat="1" ht="16.5" customHeight="1">
      <c r="A627" s="36"/>
      <c r="B627" s="37"/>
      <c r="C627" s="175" t="s">
        <v>951</v>
      </c>
      <c r="D627" s="175" t="s">
        <v>132</v>
      </c>
      <c r="E627" s="176" t="s">
        <v>1244</v>
      </c>
      <c r="F627" s="177" t="s">
        <v>1245</v>
      </c>
      <c r="G627" s="178" t="s">
        <v>161</v>
      </c>
      <c r="H627" s="179">
        <v>6.64</v>
      </c>
      <c r="I627" s="180"/>
      <c r="J627" s="179">
        <f>ROUND(I627*H627,2)</f>
        <v>0</v>
      </c>
      <c r="K627" s="177" t="s">
        <v>136</v>
      </c>
      <c r="L627" s="41"/>
      <c r="M627" s="181" t="s">
        <v>18</v>
      </c>
      <c r="N627" s="182" t="s">
        <v>39</v>
      </c>
      <c r="O627" s="66"/>
      <c r="P627" s="183">
        <f>O627*H627</f>
        <v>0</v>
      </c>
      <c r="Q627" s="183">
        <v>1.2E-4</v>
      </c>
      <c r="R627" s="183">
        <f>Q627*H627</f>
        <v>7.9679999999999996E-4</v>
      </c>
      <c r="S627" s="183">
        <v>0</v>
      </c>
      <c r="T627" s="184">
        <f>S627*H627</f>
        <v>0</v>
      </c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R627" s="185" t="s">
        <v>253</v>
      </c>
      <c r="AT627" s="185" t="s">
        <v>132</v>
      </c>
      <c r="AU627" s="185" t="s">
        <v>78</v>
      </c>
      <c r="AY627" s="19" t="s">
        <v>129</v>
      </c>
      <c r="BE627" s="186">
        <f>IF(N627="základní",J627,0)</f>
        <v>0</v>
      </c>
      <c r="BF627" s="186">
        <f>IF(N627="snížená",J627,0)</f>
        <v>0</v>
      </c>
      <c r="BG627" s="186">
        <f>IF(N627="zákl. přenesená",J627,0)</f>
        <v>0</v>
      </c>
      <c r="BH627" s="186">
        <f>IF(N627="sníž. přenesená",J627,0)</f>
        <v>0</v>
      </c>
      <c r="BI627" s="186">
        <f>IF(N627="nulová",J627,0)</f>
        <v>0</v>
      </c>
      <c r="BJ627" s="19" t="s">
        <v>76</v>
      </c>
      <c r="BK627" s="186">
        <f>ROUND(I627*H627,2)</f>
        <v>0</v>
      </c>
      <c r="BL627" s="19" t="s">
        <v>253</v>
      </c>
      <c r="BM627" s="185" t="s">
        <v>1588</v>
      </c>
    </row>
    <row r="628" spans="1:65" s="2" customFormat="1" ht="10.199999999999999">
      <c r="A628" s="36"/>
      <c r="B628" s="37"/>
      <c r="C628" s="38"/>
      <c r="D628" s="187" t="s">
        <v>139</v>
      </c>
      <c r="E628" s="38"/>
      <c r="F628" s="188" t="s">
        <v>1247</v>
      </c>
      <c r="G628" s="38"/>
      <c r="H628" s="38"/>
      <c r="I628" s="189"/>
      <c r="J628" s="38"/>
      <c r="K628" s="38"/>
      <c r="L628" s="41"/>
      <c r="M628" s="190"/>
      <c r="N628" s="191"/>
      <c r="O628" s="66"/>
      <c r="P628" s="66"/>
      <c r="Q628" s="66"/>
      <c r="R628" s="66"/>
      <c r="S628" s="66"/>
      <c r="T628" s="67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T628" s="19" t="s">
        <v>139</v>
      </c>
      <c r="AU628" s="19" t="s">
        <v>78</v>
      </c>
    </row>
    <row r="629" spans="1:65" s="2" customFormat="1" ht="10.199999999999999">
      <c r="A629" s="36"/>
      <c r="B629" s="37"/>
      <c r="C629" s="38"/>
      <c r="D629" s="192" t="s">
        <v>141</v>
      </c>
      <c r="E629" s="38"/>
      <c r="F629" s="193" t="s">
        <v>1248</v>
      </c>
      <c r="G629" s="38"/>
      <c r="H629" s="38"/>
      <c r="I629" s="189"/>
      <c r="J629" s="38"/>
      <c r="K629" s="38"/>
      <c r="L629" s="41"/>
      <c r="M629" s="190"/>
      <c r="N629" s="191"/>
      <c r="O629" s="66"/>
      <c r="P629" s="66"/>
      <c r="Q629" s="66"/>
      <c r="R629" s="66"/>
      <c r="S629" s="66"/>
      <c r="T629" s="67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T629" s="19" t="s">
        <v>141</v>
      </c>
      <c r="AU629" s="19" t="s">
        <v>78</v>
      </c>
    </row>
    <row r="630" spans="1:65" s="13" customFormat="1" ht="10.199999999999999">
      <c r="B630" s="194"/>
      <c r="C630" s="195"/>
      <c r="D630" s="187" t="s">
        <v>143</v>
      </c>
      <c r="E630" s="196" t="s">
        <v>18</v>
      </c>
      <c r="F630" s="197" t="s">
        <v>1586</v>
      </c>
      <c r="G630" s="195"/>
      <c r="H630" s="198">
        <v>6.64</v>
      </c>
      <c r="I630" s="199"/>
      <c r="J630" s="195"/>
      <c r="K630" s="195"/>
      <c r="L630" s="200"/>
      <c r="M630" s="201"/>
      <c r="N630" s="202"/>
      <c r="O630" s="202"/>
      <c r="P630" s="202"/>
      <c r="Q630" s="202"/>
      <c r="R630" s="202"/>
      <c r="S630" s="202"/>
      <c r="T630" s="203"/>
      <c r="AT630" s="204" t="s">
        <v>143</v>
      </c>
      <c r="AU630" s="204" t="s">
        <v>78</v>
      </c>
      <c r="AV630" s="13" t="s">
        <v>78</v>
      </c>
      <c r="AW630" s="13" t="s">
        <v>30</v>
      </c>
      <c r="AX630" s="13" t="s">
        <v>76</v>
      </c>
      <c r="AY630" s="204" t="s">
        <v>129</v>
      </c>
    </row>
    <row r="631" spans="1:65" s="12" customFormat="1" ht="22.8" customHeight="1">
      <c r="B631" s="159"/>
      <c r="C631" s="160"/>
      <c r="D631" s="161" t="s">
        <v>67</v>
      </c>
      <c r="E631" s="173" t="s">
        <v>1249</v>
      </c>
      <c r="F631" s="173" t="s">
        <v>1250</v>
      </c>
      <c r="G631" s="160"/>
      <c r="H631" s="160"/>
      <c r="I631" s="163"/>
      <c r="J631" s="174">
        <f>BK631</f>
        <v>0</v>
      </c>
      <c r="K631" s="160"/>
      <c r="L631" s="165"/>
      <c r="M631" s="166"/>
      <c r="N631" s="167"/>
      <c r="O631" s="167"/>
      <c r="P631" s="168">
        <f>SUM(P632:P638)</f>
        <v>0</v>
      </c>
      <c r="Q631" s="167"/>
      <c r="R631" s="168">
        <f>SUM(R632:R638)</f>
        <v>2.1748799999999999E-2</v>
      </c>
      <c r="S631" s="167"/>
      <c r="T631" s="169">
        <f>SUM(T632:T638)</f>
        <v>0</v>
      </c>
      <c r="AR631" s="170" t="s">
        <v>78</v>
      </c>
      <c r="AT631" s="171" t="s">
        <v>67</v>
      </c>
      <c r="AU631" s="171" t="s">
        <v>76</v>
      </c>
      <c r="AY631" s="170" t="s">
        <v>129</v>
      </c>
      <c r="BK631" s="172">
        <f>SUM(BK632:BK638)</f>
        <v>0</v>
      </c>
    </row>
    <row r="632" spans="1:65" s="2" customFormat="1" ht="16.5" customHeight="1">
      <c r="A632" s="36"/>
      <c r="B632" s="37"/>
      <c r="C632" s="175" t="s">
        <v>955</v>
      </c>
      <c r="D632" s="175" t="s">
        <v>132</v>
      </c>
      <c r="E632" s="176" t="s">
        <v>1252</v>
      </c>
      <c r="F632" s="177" t="s">
        <v>1253</v>
      </c>
      <c r="G632" s="178" t="s">
        <v>161</v>
      </c>
      <c r="H632" s="179">
        <v>47.28</v>
      </c>
      <c r="I632" s="180"/>
      <c r="J632" s="179">
        <f>ROUND(I632*H632,2)</f>
        <v>0</v>
      </c>
      <c r="K632" s="177" t="s">
        <v>136</v>
      </c>
      <c r="L632" s="41"/>
      <c r="M632" s="181" t="s">
        <v>18</v>
      </c>
      <c r="N632" s="182" t="s">
        <v>39</v>
      </c>
      <c r="O632" s="66"/>
      <c r="P632" s="183">
        <f>O632*H632</f>
        <v>0</v>
      </c>
      <c r="Q632" s="183">
        <v>2.0000000000000001E-4</v>
      </c>
      <c r="R632" s="183">
        <f>Q632*H632</f>
        <v>9.4560000000000009E-3</v>
      </c>
      <c r="S632" s="183">
        <v>0</v>
      </c>
      <c r="T632" s="184">
        <f>S632*H632</f>
        <v>0</v>
      </c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R632" s="185" t="s">
        <v>253</v>
      </c>
      <c r="AT632" s="185" t="s">
        <v>132</v>
      </c>
      <c r="AU632" s="185" t="s">
        <v>78</v>
      </c>
      <c r="AY632" s="19" t="s">
        <v>129</v>
      </c>
      <c r="BE632" s="186">
        <f>IF(N632="základní",J632,0)</f>
        <v>0</v>
      </c>
      <c r="BF632" s="186">
        <f>IF(N632="snížená",J632,0)</f>
        <v>0</v>
      </c>
      <c r="BG632" s="186">
        <f>IF(N632="zákl. přenesená",J632,0)</f>
        <v>0</v>
      </c>
      <c r="BH632" s="186">
        <f>IF(N632="sníž. přenesená",J632,0)</f>
        <v>0</v>
      </c>
      <c r="BI632" s="186">
        <f>IF(N632="nulová",J632,0)</f>
        <v>0</v>
      </c>
      <c r="BJ632" s="19" t="s">
        <v>76</v>
      </c>
      <c r="BK632" s="186">
        <f>ROUND(I632*H632,2)</f>
        <v>0</v>
      </c>
      <c r="BL632" s="19" t="s">
        <v>253</v>
      </c>
      <c r="BM632" s="185" t="s">
        <v>1589</v>
      </c>
    </row>
    <row r="633" spans="1:65" s="2" customFormat="1" ht="10.199999999999999">
      <c r="A633" s="36"/>
      <c r="B633" s="37"/>
      <c r="C633" s="38"/>
      <c r="D633" s="187" t="s">
        <v>139</v>
      </c>
      <c r="E633" s="38"/>
      <c r="F633" s="188" t="s">
        <v>1255</v>
      </c>
      <c r="G633" s="38"/>
      <c r="H633" s="38"/>
      <c r="I633" s="189"/>
      <c r="J633" s="38"/>
      <c r="K633" s="38"/>
      <c r="L633" s="41"/>
      <c r="M633" s="190"/>
      <c r="N633" s="191"/>
      <c r="O633" s="66"/>
      <c r="P633" s="66"/>
      <c r="Q633" s="66"/>
      <c r="R633" s="66"/>
      <c r="S633" s="66"/>
      <c r="T633" s="67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T633" s="19" t="s">
        <v>139</v>
      </c>
      <c r="AU633" s="19" t="s">
        <v>78</v>
      </c>
    </row>
    <row r="634" spans="1:65" s="2" customFormat="1" ht="10.199999999999999">
      <c r="A634" s="36"/>
      <c r="B634" s="37"/>
      <c r="C634" s="38"/>
      <c r="D634" s="192" t="s">
        <v>141</v>
      </c>
      <c r="E634" s="38"/>
      <c r="F634" s="193" t="s">
        <v>1256</v>
      </c>
      <c r="G634" s="38"/>
      <c r="H634" s="38"/>
      <c r="I634" s="189"/>
      <c r="J634" s="38"/>
      <c r="K634" s="38"/>
      <c r="L634" s="41"/>
      <c r="M634" s="190"/>
      <c r="N634" s="191"/>
      <c r="O634" s="66"/>
      <c r="P634" s="66"/>
      <c r="Q634" s="66"/>
      <c r="R634" s="66"/>
      <c r="S634" s="66"/>
      <c r="T634" s="67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T634" s="19" t="s">
        <v>141</v>
      </c>
      <c r="AU634" s="19" t="s">
        <v>78</v>
      </c>
    </row>
    <row r="635" spans="1:65" s="13" customFormat="1" ht="10.199999999999999">
      <c r="B635" s="194"/>
      <c r="C635" s="195"/>
      <c r="D635" s="187" t="s">
        <v>143</v>
      </c>
      <c r="E635" s="196" t="s">
        <v>18</v>
      </c>
      <c r="F635" s="197" t="s">
        <v>1590</v>
      </c>
      <c r="G635" s="195"/>
      <c r="H635" s="198">
        <v>47.28</v>
      </c>
      <c r="I635" s="199"/>
      <c r="J635" s="195"/>
      <c r="K635" s="195"/>
      <c r="L635" s="200"/>
      <c r="M635" s="201"/>
      <c r="N635" s="202"/>
      <c r="O635" s="202"/>
      <c r="P635" s="202"/>
      <c r="Q635" s="202"/>
      <c r="R635" s="202"/>
      <c r="S635" s="202"/>
      <c r="T635" s="203"/>
      <c r="AT635" s="204" t="s">
        <v>143</v>
      </c>
      <c r="AU635" s="204" t="s">
        <v>78</v>
      </c>
      <c r="AV635" s="13" t="s">
        <v>78</v>
      </c>
      <c r="AW635" s="13" t="s">
        <v>30</v>
      </c>
      <c r="AX635" s="13" t="s">
        <v>76</v>
      </c>
      <c r="AY635" s="204" t="s">
        <v>129</v>
      </c>
    </row>
    <row r="636" spans="1:65" s="2" customFormat="1" ht="16.5" customHeight="1">
      <c r="A636" s="36"/>
      <c r="B636" s="37"/>
      <c r="C636" s="175" t="s">
        <v>959</v>
      </c>
      <c r="D636" s="175" t="s">
        <v>132</v>
      </c>
      <c r="E636" s="176" t="s">
        <v>1259</v>
      </c>
      <c r="F636" s="177" t="s">
        <v>1260</v>
      </c>
      <c r="G636" s="178" t="s">
        <v>161</v>
      </c>
      <c r="H636" s="179">
        <v>47.28</v>
      </c>
      <c r="I636" s="180"/>
      <c r="J636" s="179">
        <f>ROUND(I636*H636,2)</f>
        <v>0</v>
      </c>
      <c r="K636" s="177" t="s">
        <v>136</v>
      </c>
      <c r="L636" s="41"/>
      <c r="M636" s="181" t="s">
        <v>18</v>
      </c>
      <c r="N636" s="182" t="s">
        <v>39</v>
      </c>
      <c r="O636" s="66"/>
      <c r="P636" s="183">
        <f>O636*H636</f>
        <v>0</v>
      </c>
      <c r="Q636" s="183">
        <v>2.5999999999999998E-4</v>
      </c>
      <c r="R636" s="183">
        <f>Q636*H636</f>
        <v>1.22928E-2</v>
      </c>
      <c r="S636" s="183">
        <v>0</v>
      </c>
      <c r="T636" s="184">
        <f>S636*H636</f>
        <v>0</v>
      </c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R636" s="185" t="s">
        <v>253</v>
      </c>
      <c r="AT636" s="185" t="s">
        <v>132</v>
      </c>
      <c r="AU636" s="185" t="s">
        <v>78</v>
      </c>
      <c r="AY636" s="19" t="s">
        <v>129</v>
      </c>
      <c r="BE636" s="186">
        <f>IF(N636="základní",J636,0)</f>
        <v>0</v>
      </c>
      <c r="BF636" s="186">
        <f>IF(N636="snížená",J636,0)</f>
        <v>0</v>
      </c>
      <c r="BG636" s="186">
        <f>IF(N636="zákl. přenesená",J636,0)</f>
        <v>0</v>
      </c>
      <c r="BH636" s="186">
        <f>IF(N636="sníž. přenesená",J636,0)</f>
        <v>0</v>
      </c>
      <c r="BI636" s="186">
        <f>IF(N636="nulová",J636,0)</f>
        <v>0</v>
      </c>
      <c r="BJ636" s="19" t="s">
        <v>76</v>
      </c>
      <c r="BK636" s="186">
        <f>ROUND(I636*H636,2)</f>
        <v>0</v>
      </c>
      <c r="BL636" s="19" t="s">
        <v>253</v>
      </c>
      <c r="BM636" s="185" t="s">
        <v>1591</v>
      </c>
    </row>
    <row r="637" spans="1:65" s="2" customFormat="1" ht="19.2">
      <c r="A637" s="36"/>
      <c r="B637" s="37"/>
      <c r="C637" s="38"/>
      <c r="D637" s="187" t="s">
        <v>139</v>
      </c>
      <c r="E637" s="38"/>
      <c r="F637" s="188" t="s">
        <v>1262</v>
      </c>
      <c r="G637" s="38"/>
      <c r="H637" s="38"/>
      <c r="I637" s="189"/>
      <c r="J637" s="38"/>
      <c r="K637" s="38"/>
      <c r="L637" s="41"/>
      <c r="M637" s="190"/>
      <c r="N637" s="191"/>
      <c r="O637" s="66"/>
      <c r="P637" s="66"/>
      <c r="Q637" s="66"/>
      <c r="R637" s="66"/>
      <c r="S637" s="66"/>
      <c r="T637" s="67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T637" s="19" t="s">
        <v>139</v>
      </c>
      <c r="AU637" s="19" t="s">
        <v>78</v>
      </c>
    </row>
    <row r="638" spans="1:65" s="2" customFormat="1" ht="10.199999999999999">
      <c r="A638" s="36"/>
      <c r="B638" s="37"/>
      <c r="C638" s="38"/>
      <c r="D638" s="192" t="s">
        <v>141</v>
      </c>
      <c r="E638" s="38"/>
      <c r="F638" s="193" t="s">
        <v>1263</v>
      </c>
      <c r="G638" s="38"/>
      <c r="H638" s="38"/>
      <c r="I638" s="189"/>
      <c r="J638" s="38"/>
      <c r="K638" s="38"/>
      <c r="L638" s="41"/>
      <c r="M638" s="190"/>
      <c r="N638" s="191"/>
      <c r="O638" s="66"/>
      <c r="P638" s="66"/>
      <c r="Q638" s="66"/>
      <c r="R638" s="66"/>
      <c r="S638" s="66"/>
      <c r="T638" s="67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T638" s="19" t="s">
        <v>141</v>
      </c>
      <c r="AU638" s="19" t="s">
        <v>78</v>
      </c>
    </row>
    <row r="639" spans="1:65" s="12" customFormat="1" ht="22.8" customHeight="1">
      <c r="B639" s="159"/>
      <c r="C639" s="160"/>
      <c r="D639" s="161" t="s">
        <v>67</v>
      </c>
      <c r="E639" s="173" t="s">
        <v>1264</v>
      </c>
      <c r="F639" s="173" t="s">
        <v>1265</v>
      </c>
      <c r="G639" s="160"/>
      <c r="H639" s="160"/>
      <c r="I639" s="163"/>
      <c r="J639" s="174">
        <f>BK639</f>
        <v>0</v>
      </c>
      <c r="K639" s="160"/>
      <c r="L639" s="165"/>
      <c r="M639" s="166"/>
      <c r="N639" s="167"/>
      <c r="O639" s="167"/>
      <c r="P639" s="168">
        <f>SUM(P640:P655)</f>
        <v>0</v>
      </c>
      <c r="Q639" s="167"/>
      <c r="R639" s="168">
        <f>SUM(R640:R655)</f>
        <v>0</v>
      </c>
      <c r="S639" s="167"/>
      <c r="T639" s="169">
        <f>SUM(T640:T655)</f>
        <v>0</v>
      </c>
      <c r="AR639" s="170" t="s">
        <v>78</v>
      </c>
      <c r="AT639" s="171" t="s">
        <v>67</v>
      </c>
      <c r="AU639" s="171" t="s">
        <v>76</v>
      </c>
      <c r="AY639" s="170" t="s">
        <v>129</v>
      </c>
      <c r="BK639" s="172">
        <f>SUM(BK640:BK655)</f>
        <v>0</v>
      </c>
    </row>
    <row r="640" spans="1:65" s="2" customFormat="1" ht="16.5" customHeight="1">
      <c r="A640" s="36"/>
      <c r="B640" s="37"/>
      <c r="C640" s="175" t="s">
        <v>963</v>
      </c>
      <c r="D640" s="175" t="s">
        <v>132</v>
      </c>
      <c r="E640" s="176" t="s">
        <v>1267</v>
      </c>
      <c r="F640" s="177" t="s">
        <v>1268</v>
      </c>
      <c r="G640" s="178" t="s">
        <v>693</v>
      </c>
      <c r="H640" s="179">
        <v>2</v>
      </c>
      <c r="I640" s="180"/>
      <c r="J640" s="179">
        <f>ROUND(I640*H640,2)</f>
        <v>0</v>
      </c>
      <c r="K640" s="177" t="s">
        <v>18</v>
      </c>
      <c r="L640" s="41"/>
      <c r="M640" s="181" t="s">
        <v>18</v>
      </c>
      <c r="N640" s="182" t="s">
        <v>39</v>
      </c>
      <c r="O640" s="66"/>
      <c r="P640" s="183">
        <f>O640*H640</f>
        <v>0</v>
      </c>
      <c r="Q640" s="183">
        <v>0</v>
      </c>
      <c r="R640" s="183">
        <f>Q640*H640</f>
        <v>0</v>
      </c>
      <c r="S640" s="183">
        <v>0</v>
      </c>
      <c r="T640" s="184">
        <f>S640*H640</f>
        <v>0</v>
      </c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R640" s="185" t="s">
        <v>253</v>
      </c>
      <c r="AT640" s="185" t="s">
        <v>132</v>
      </c>
      <c r="AU640" s="185" t="s">
        <v>78</v>
      </c>
      <c r="AY640" s="19" t="s">
        <v>129</v>
      </c>
      <c r="BE640" s="186">
        <f>IF(N640="základní",J640,0)</f>
        <v>0</v>
      </c>
      <c r="BF640" s="186">
        <f>IF(N640="snížená",J640,0)</f>
        <v>0</v>
      </c>
      <c r="BG640" s="186">
        <f>IF(N640="zákl. přenesená",J640,0)</f>
        <v>0</v>
      </c>
      <c r="BH640" s="186">
        <f>IF(N640="sníž. přenesená",J640,0)</f>
        <v>0</v>
      </c>
      <c r="BI640" s="186">
        <f>IF(N640="nulová",J640,0)</f>
        <v>0</v>
      </c>
      <c r="BJ640" s="19" t="s">
        <v>76</v>
      </c>
      <c r="BK640" s="186">
        <f>ROUND(I640*H640,2)</f>
        <v>0</v>
      </c>
      <c r="BL640" s="19" t="s">
        <v>253</v>
      </c>
      <c r="BM640" s="185" t="s">
        <v>1592</v>
      </c>
    </row>
    <row r="641" spans="1:65" s="2" customFormat="1" ht="10.199999999999999">
      <c r="A641" s="36"/>
      <c r="B641" s="37"/>
      <c r="C641" s="38"/>
      <c r="D641" s="187" t="s">
        <v>139</v>
      </c>
      <c r="E641" s="38"/>
      <c r="F641" s="188" t="s">
        <v>1268</v>
      </c>
      <c r="G641" s="38"/>
      <c r="H641" s="38"/>
      <c r="I641" s="189"/>
      <c r="J641" s="38"/>
      <c r="K641" s="38"/>
      <c r="L641" s="41"/>
      <c r="M641" s="190"/>
      <c r="N641" s="191"/>
      <c r="O641" s="66"/>
      <c r="P641" s="66"/>
      <c r="Q641" s="66"/>
      <c r="R641" s="66"/>
      <c r="S641" s="66"/>
      <c r="T641" s="67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T641" s="19" t="s">
        <v>139</v>
      </c>
      <c r="AU641" s="19" t="s">
        <v>78</v>
      </c>
    </row>
    <row r="642" spans="1:65" s="2" customFormat="1" ht="16.5" customHeight="1">
      <c r="A642" s="36"/>
      <c r="B642" s="37"/>
      <c r="C642" s="226" t="s">
        <v>969</v>
      </c>
      <c r="D642" s="226" t="s">
        <v>304</v>
      </c>
      <c r="E642" s="227" t="s">
        <v>1271</v>
      </c>
      <c r="F642" s="228" t="s">
        <v>1272</v>
      </c>
      <c r="G642" s="229" t="s">
        <v>693</v>
      </c>
      <c r="H642" s="230">
        <v>2</v>
      </c>
      <c r="I642" s="231"/>
      <c r="J642" s="230">
        <f>ROUND(I642*H642,2)</f>
        <v>0</v>
      </c>
      <c r="K642" s="228" t="s">
        <v>18</v>
      </c>
      <c r="L642" s="232"/>
      <c r="M642" s="233" t="s">
        <v>18</v>
      </c>
      <c r="N642" s="234" t="s">
        <v>39</v>
      </c>
      <c r="O642" s="66"/>
      <c r="P642" s="183">
        <f>O642*H642</f>
        <v>0</v>
      </c>
      <c r="Q642" s="183">
        <v>0</v>
      </c>
      <c r="R642" s="183">
        <f>Q642*H642</f>
        <v>0</v>
      </c>
      <c r="S642" s="183">
        <v>0</v>
      </c>
      <c r="T642" s="184">
        <f>S642*H642</f>
        <v>0</v>
      </c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R642" s="185" t="s">
        <v>361</v>
      </c>
      <c r="AT642" s="185" t="s">
        <v>304</v>
      </c>
      <c r="AU642" s="185" t="s">
        <v>78</v>
      </c>
      <c r="AY642" s="19" t="s">
        <v>129</v>
      </c>
      <c r="BE642" s="186">
        <f>IF(N642="základní",J642,0)</f>
        <v>0</v>
      </c>
      <c r="BF642" s="186">
        <f>IF(N642="snížená",J642,0)</f>
        <v>0</v>
      </c>
      <c r="BG642" s="186">
        <f>IF(N642="zákl. přenesená",J642,0)</f>
        <v>0</v>
      </c>
      <c r="BH642" s="186">
        <f>IF(N642="sníž. přenesená",J642,0)</f>
        <v>0</v>
      </c>
      <c r="BI642" s="186">
        <f>IF(N642="nulová",J642,0)</f>
        <v>0</v>
      </c>
      <c r="BJ642" s="19" t="s">
        <v>76</v>
      </c>
      <c r="BK642" s="186">
        <f>ROUND(I642*H642,2)</f>
        <v>0</v>
      </c>
      <c r="BL642" s="19" t="s">
        <v>253</v>
      </c>
      <c r="BM642" s="185" t="s">
        <v>1593</v>
      </c>
    </row>
    <row r="643" spans="1:65" s="2" customFormat="1" ht="10.199999999999999">
      <c r="A643" s="36"/>
      <c r="B643" s="37"/>
      <c r="C643" s="38"/>
      <c r="D643" s="187" t="s">
        <v>139</v>
      </c>
      <c r="E643" s="38"/>
      <c r="F643" s="188" t="s">
        <v>1272</v>
      </c>
      <c r="G643" s="38"/>
      <c r="H643" s="38"/>
      <c r="I643" s="189"/>
      <c r="J643" s="38"/>
      <c r="K643" s="38"/>
      <c r="L643" s="41"/>
      <c r="M643" s="190"/>
      <c r="N643" s="191"/>
      <c r="O643" s="66"/>
      <c r="P643" s="66"/>
      <c r="Q643" s="66"/>
      <c r="R643" s="66"/>
      <c r="S643" s="66"/>
      <c r="T643" s="67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T643" s="19" t="s">
        <v>139</v>
      </c>
      <c r="AU643" s="19" t="s">
        <v>78</v>
      </c>
    </row>
    <row r="644" spans="1:65" s="2" customFormat="1" ht="16.5" customHeight="1">
      <c r="A644" s="36"/>
      <c r="B644" s="37"/>
      <c r="C644" s="226" t="s">
        <v>974</v>
      </c>
      <c r="D644" s="226" t="s">
        <v>304</v>
      </c>
      <c r="E644" s="227" t="s">
        <v>1275</v>
      </c>
      <c r="F644" s="228" t="s">
        <v>1276</v>
      </c>
      <c r="G644" s="229" t="s">
        <v>693</v>
      </c>
      <c r="H644" s="230">
        <v>2</v>
      </c>
      <c r="I644" s="231"/>
      <c r="J644" s="230">
        <f>ROUND(I644*H644,2)</f>
        <v>0</v>
      </c>
      <c r="K644" s="228" t="s">
        <v>18</v>
      </c>
      <c r="L644" s="232"/>
      <c r="M644" s="233" t="s">
        <v>18</v>
      </c>
      <c r="N644" s="234" t="s">
        <v>39</v>
      </c>
      <c r="O644" s="66"/>
      <c r="P644" s="183">
        <f>O644*H644</f>
        <v>0</v>
      </c>
      <c r="Q644" s="183">
        <v>0</v>
      </c>
      <c r="R644" s="183">
        <f>Q644*H644</f>
        <v>0</v>
      </c>
      <c r="S644" s="183">
        <v>0</v>
      </c>
      <c r="T644" s="184">
        <f>S644*H644</f>
        <v>0</v>
      </c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R644" s="185" t="s">
        <v>361</v>
      </c>
      <c r="AT644" s="185" t="s">
        <v>304</v>
      </c>
      <c r="AU644" s="185" t="s">
        <v>78</v>
      </c>
      <c r="AY644" s="19" t="s">
        <v>129</v>
      </c>
      <c r="BE644" s="186">
        <f>IF(N644="základní",J644,0)</f>
        <v>0</v>
      </c>
      <c r="BF644" s="186">
        <f>IF(N644="snížená",J644,0)</f>
        <v>0</v>
      </c>
      <c r="BG644" s="186">
        <f>IF(N644="zákl. přenesená",J644,0)</f>
        <v>0</v>
      </c>
      <c r="BH644" s="186">
        <f>IF(N644="sníž. přenesená",J644,0)</f>
        <v>0</v>
      </c>
      <c r="BI644" s="186">
        <f>IF(N644="nulová",J644,0)</f>
        <v>0</v>
      </c>
      <c r="BJ644" s="19" t="s">
        <v>76</v>
      </c>
      <c r="BK644" s="186">
        <f>ROUND(I644*H644,2)</f>
        <v>0</v>
      </c>
      <c r="BL644" s="19" t="s">
        <v>253</v>
      </c>
      <c r="BM644" s="185" t="s">
        <v>1594</v>
      </c>
    </row>
    <row r="645" spans="1:65" s="2" customFormat="1" ht="10.199999999999999">
      <c r="A645" s="36"/>
      <c r="B645" s="37"/>
      <c r="C645" s="38"/>
      <c r="D645" s="187" t="s">
        <v>139</v>
      </c>
      <c r="E645" s="38"/>
      <c r="F645" s="188" t="s">
        <v>1276</v>
      </c>
      <c r="G645" s="38"/>
      <c r="H645" s="38"/>
      <c r="I645" s="189"/>
      <c r="J645" s="38"/>
      <c r="K645" s="38"/>
      <c r="L645" s="41"/>
      <c r="M645" s="190"/>
      <c r="N645" s="191"/>
      <c r="O645" s="66"/>
      <c r="P645" s="66"/>
      <c r="Q645" s="66"/>
      <c r="R645" s="66"/>
      <c r="S645" s="66"/>
      <c r="T645" s="67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T645" s="19" t="s">
        <v>139</v>
      </c>
      <c r="AU645" s="19" t="s">
        <v>78</v>
      </c>
    </row>
    <row r="646" spans="1:65" s="2" customFormat="1" ht="16.5" customHeight="1">
      <c r="A646" s="36"/>
      <c r="B646" s="37"/>
      <c r="C646" s="175" t="s">
        <v>978</v>
      </c>
      <c r="D646" s="175" t="s">
        <v>132</v>
      </c>
      <c r="E646" s="176" t="s">
        <v>1279</v>
      </c>
      <c r="F646" s="177" t="s">
        <v>1280</v>
      </c>
      <c r="G646" s="178" t="s">
        <v>693</v>
      </c>
      <c r="H646" s="179">
        <v>2</v>
      </c>
      <c r="I646" s="180"/>
      <c r="J646" s="179">
        <f>ROUND(I646*H646,2)</f>
        <v>0</v>
      </c>
      <c r="K646" s="177" t="s">
        <v>18</v>
      </c>
      <c r="L646" s="41"/>
      <c r="M646" s="181" t="s">
        <v>18</v>
      </c>
      <c r="N646" s="182" t="s">
        <v>39</v>
      </c>
      <c r="O646" s="66"/>
      <c r="P646" s="183">
        <f>O646*H646</f>
        <v>0</v>
      </c>
      <c r="Q646" s="183">
        <v>0</v>
      </c>
      <c r="R646" s="183">
        <f>Q646*H646</f>
        <v>0</v>
      </c>
      <c r="S646" s="183">
        <v>0</v>
      </c>
      <c r="T646" s="184">
        <f>S646*H646</f>
        <v>0</v>
      </c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R646" s="185" t="s">
        <v>253</v>
      </c>
      <c r="AT646" s="185" t="s">
        <v>132</v>
      </c>
      <c r="AU646" s="185" t="s">
        <v>78</v>
      </c>
      <c r="AY646" s="19" t="s">
        <v>129</v>
      </c>
      <c r="BE646" s="186">
        <f>IF(N646="základní",J646,0)</f>
        <v>0</v>
      </c>
      <c r="BF646" s="186">
        <f>IF(N646="snížená",J646,0)</f>
        <v>0</v>
      </c>
      <c r="BG646" s="186">
        <f>IF(N646="zákl. přenesená",J646,0)</f>
        <v>0</v>
      </c>
      <c r="BH646" s="186">
        <f>IF(N646="sníž. přenesená",J646,0)</f>
        <v>0</v>
      </c>
      <c r="BI646" s="186">
        <f>IF(N646="nulová",J646,0)</f>
        <v>0</v>
      </c>
      <c r="BJ646" s="19" t="s">
        <v>76</v>
      </c>
      <c r="BK646" s="186">
        <f>ROUND(I646*H646,2)</f>
        <v>0</v>
      </c>
      <c r="BL646" s="19" t="s">
        <v>253</v>
      </c>
      <c r="BM646" s="185" t="s">
        <v>1595</v>
      </c>
    </row>
    <row r="647" spans="1:65" s="2" customFormat="1" ht="10.199999999999999">
      <c r="A647" s="36"/>
      <c r="B647" s="37"/>
      <c r="C647" s="38"/>
      <c r="D647" s="187" t="s">
        <v>139</v>
      </c>
      <c r="E647" s="38"/>
      <c r="F647" s="188" t="s">
        <v>1280</v>
      </c>
      <c r="G647" s="38"/>
      <c r="H647" s="38"/>
      <c r="I647" s="189"/>
      <c r="J647" s="38"/>
      <c r="K647" s="38"/>
      <c r="L647" s="41"/>
      <c r="M647" s="190"/>
      <c r="N647" s="191"/>
      <c r="O647" s="66"/>
      <c r="P647" s="66"/>
      <c r="Q647" s="66"/>
      <c r="R647" s="66"/>
      <c r="S647" s="66"/>
      <c r="T647" s="67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T647" s="19" t="s">
        <v>139</v>
      </c>
      <c r="AU647" s="19" t="s">
        <v>78</v>
      </c>
    </row>
    <row r="648" spans="1:65" s="2" customFormat="1" ht="16.5" customHeight="1">
      <c r="A648" s="36"/>
      <c r="B648" s="37"/>
      <c r="C648" s="175" t="s">
        <v>983</v>
      </c>
      <c r="D648" s="175" t="s">
        <v>132</v>
      </c>
      <c r="E648" s="176" t="s">
        <v>1283</v>
      </c>
      <c r="F648" s="177" t="s">
        <v>1284</v>
      </c>
      <c r="G648" s="178" t="s">
        <v>693</v>
      </c>
      <c r="H648" s="179">
        <v>4</v>
      </c>
      <c r="I648" s="180"/>
      <c r="J648" s="179">
        <f>ROUND(I648*H648,2)</f>
        <v>0</v>
      </c>
      <c r="K648" s="177" t="s">
        <v>18</v>
      </c>
      <c r="L648" s="41"/>
      <c r="M648" s="181" t="s">
        <v>18</v>
      </c>
      <c r="N648" s="182" t="s">
        <v>39</v>
      </c>
      <c r="O648" s="66"/>
      <c r="P648" s="183">
        <f>O648*H648</f>
        <v>0</v>
      </c>
      <c r="Q648" s="183">
        <v>0</v>
      </c>
      <c r="R648" s="183">
        <f>Q648*H648</f>
        <v>0</v>
      </c>
      <c r="S648" s="183">
        <v>0</v>
      </c>
      <c r="T648" s="184">
        <f>S648*H648</f>
        <v>0</v>
      </c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R648" s="185" t="s">
        <v>253</v>
      </c>
      <c r="AT648" s="185" t="s">
        <v>132</v>
      </c>
      <c r="AU648" s="185" t="s">
        <v>78</v>
      </c>
      <c r="AY648" s="19" t="s">
        <v>129</v>
      </c>
      <c r="BE648" s="186">
        <f>IF(N648="základní",J648,0)</f>
        <v>0</v>
      </c>
      <c r="BF648" s="186">
        <f>IF(N648="snížená",J648,0)</f>
        <v>0</v>
      </c>
      <c r="BG648" s="186">
        <f>IF(N648="zákl. přenesená",J648,0)</f>
        <v>0</v>
      </c>
      <c r="BH648" s="186">
        <f>IF(N648="sníž. přenesená",J648,0)</f>
        <v>0</v>
      </c>
      <c r="BI648" s="186">
        <f>IF(N648="nulová",J648,0)</f>
        <v>0</v>
      </c>
      <c r="BJ648" s="19" t="s">
        <v>76</v>
      </c>
      <c r="BK648" s="186">
        <f>ROUND(I648*H648,2)</f>
        <v>0</v>
      </c>
      <c r="BL648" s="19" t="s">
        <v>253</v>
      </c>
      <c r="BM648" s="185" t="s">
        <v>1596</v>
      </c>
    </row>
    <row r="649" spans="1:65" s="2" customFormat="1" ht="10.199999999999999">
      <c r="A649" s="36"/>
      <c r="B649" s="37"/>
      <c r="C649" s="38"/>
      <c r="D649" s="187" t="s">
        <v>139</v>
      </c>
      <c r="E649" s="38"/>
      <c r="F649" s="188" t="s">
        <v>1284</v>
      </c>
      <c r="G649" s="38"/>
      <c r="H649" s="38"/>
      <c r="I649" s="189"/>
      <c r="J649" s="38"/>
      <c r="K649" s="38"/>
      <c r="L649" s="41"/>
      <c r="M649" s="190"/>
      <c r="N649" s="191"/>
      <c r="O649" s="66"/>
      <c r="P649" s="66"/>
      <c r="Q649" s="66"/>
      <c r="R649" s="66"/>
      <c r="S649" s="66"/>
      <c r="T649" s="67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T649" s="19" t="s">
        <v>139</v>
      </c>
      <c r="AU649" s="19" t="s">
        <v>78</v>
      </c>
    </row>
    <row r="650" spans="1:65" s="2" customFormat="1" ht="16.5" customHeight="1">
      <c r="A650" s="36"/>
      <c r="B650" s="37"/>
      <c r="C650" s="175" t="s">
        <v>987</v>
      </c>
      <c r="D650" s="175" t="s">
        <v>132</v>
      </c>
      <c r="E650" s="176" t="s">
        <v>1287</v>
      </c>
      <c r="F650" s="177" t="s">
        <v>1288</v>
      </c>
      <c r="G650" s="178" t="s">
        <v>693</v>
      </c>
      <c r="H650" s="179">
        <v>2</v>
      </c>
      <c r="I650" s="180"/>
      <c r="J650" s="179">
        <f>ROUND(I650*H650,2)</f>
        <v>0</v>
      </c>
      <c r="K650" s="177" t="s">
        <v>18</v>
      </c>
      <c r="L650" s="41"/>
      <c r="M650" s="181" t="s">
        <v>18</v>
      </c>
      <c r="N650" s="182" t="s">
        <v>39</v>
      </c>
      <c r="O650" s="66"/>
      <c r="P650" s="183">
        <f>O650*H650</f>
        <v>0</v>
      </c>
      <c r="Q650" s="183">
        <v>0</v>
      </c>
      <c r="R650" s="183">
        <f>Q650*H650</f>
        <v>0</v>
      </c>
      <c r="S650" s="183">
        <v>0</v>
      </c>
      <c r="T650" s="184">
        <f>S650*H650</f>
        <v>0</v>
      </c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R650" s="185" t="s">
        <v>253</v>
      </c>
      <c r="AT650" s="185" t="s">
        <v>132</v>
      </c>
      <c r="AU650" s="185" t="s">
        <v>78</v>
      </c>
      <c r="AY650" s="19" t="s">
        <v>129</v>
      </c>
      <c r="BE650" s="186">
        <f>IF(N650="základní",J650,0)</f>
        <v>0</v>
      </c>
      <c r="BF650" s="186">
        <f>IF(N650="snížená",J650,0)</f>
        <v>0</v>
      </c>
      <c r="BG650" s="186">
        <f>IF(N650="zákl. přenesená",J650,0)</f>
        <v>0</v>
      </c>
      <c r="BH650" s="186">
        <f>IF(N650="sníž. přenesená",J650,0)</f>
        <v>0</v>
      </c>
      <c r="BI650" s="186">
        <f>IF(N650="nulová",J650,0)</f>
        <v>0</v>
      </c>
      <c r="BJ650" s="19" t="s">
        <v>76</v>
      </c>
      <c r="BK650" s="186">
        <f>ROUND(I650*H650,2)</f>
        <v>0</v>
      </c>
      <c r="BL650" s="19" t="s">
        <v>253</v>
      </c>
      <c r="BM650" s="185" t="s">
        <v>1597</v>
      </c>
    </row>
    <row r="651" spans="1:65" s="2" customFormat="1" ht="10.199999999999999">
      <c r="A651" s="36"/>
      <c r="B651" s="37"/>
      <c r="C651" s="38"/>
      <c r="D651" s="187" t="s">
        <v>139</v>
      </c>
      <c r="E651" s="38"/>
      <c r="F651" s="188" t="s">
        <v>1290</v>
      </c>
      <c r="G651" s="38"/>
      <c r="H651" s="38"/>
      <c r="I651" s="189"/>
      <c r="J651" s="38"/>
      <c r="K651" s="38"/>
      <c r="L651" s="41"/>
      <c r="M651" s="190"/>
      <c r="N651" s="191"/>
      <c r="O651" s="66"/>
      <c r="P651" s="66"/>
      <c r="Q651" s="66"/>
      <c r="R651" s="66"/>
      <c r="S651" s="66"/>
      <c r="T651" s="67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T651" s="19" t="s">
        <v>139</v>
      </c>
      <c r="AU651" s="19" t="s">
        <v>78</v>
      </c>
    </row>
    <row r="652" spans="1:65" s="2" customFormat="1" ht="16.5" customHeight="1">
      <c r="A652" s="36"/>
      <c r="B652" s="37"/>
      <c r="C652" s="175" t="s">
        <v>991</v>
      </c>
      <c r="D652" s="175" t="s">
        <v>132</v>
      </c>
      <c r="E652" s="176" t="s">
        <v>1292</v>
      </c>
      <c r="F652" s="177" t="s">
        <v>1293</v>
      </c>
      <c r="G652" s="178" t="s">
        <v>693</v>
      </c>
      <c r="H652" s="179">
        <v>4</v>
      </c>
      <c r="I652" s="180"/>
      <c r="J652" s="179">
        <f>ROUND(I652*H652,2)</f>
        <v>0</v>
      </c>
      <c r="K652" s="177" t="s">
        <v>18</v>
      </c>
      <c r="L652" s="41"/>
      <c r="M652" s="181" t="s">
        <v>18</v>
      </c>
      <c r="N652" s="182" t="s">
        <v>39</v>
      </c>
      <c r="O652" s="66"/>
      <c r="P652" s="183">
        <f>O652*H652</f>
        <v>0</v>
      </c>
      <c r="Q652" s="183">
        <v>0</v>
      </c>
      <c r="R652" s="183">
        <f>Q652*H652</f>
        <v>0</v>
      </c>
      <c r="S652" s="183">
        <v>0</v>
      </c>
      <c r="T652" s="184">
        <f>S652*H652</f>
        <v>0</v>
      </c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R652" s="185" t="s">
        <v>253</v>
      </c>
      <c r="AT652" s="185" t="s">
        <v>132</v>
      </c>
      <c r="AU652" s="185" t="s">
        <v>78</v>
      </c>
      <c r="AY652" s="19" t="s">
        <v>129</v>
      </c>
      <c r="BE652" s="186">
        <f>IF(N652="základní",J652,0)</f>
        <v>0</v>
      </c>
      <c r="BF652" s="186">
        <f>IF(N652="snížená",J652,0)</f>
        <v>0</v>
      </c>
      <c r="BG652" s="186">
        <f>IF(N652="zákl. přenesená",J652,0)</f>
        <v>0</v>
      </c>
      <c r="BH652" s="186">
        <f>IF(N652="sníž. přenesená",J652,0)</f>
        <v>0</v>
      </c>
      <c r="BI652" s="186">
        <f>IF(N652="nulová",J652,0)</f>
        <v>0</v>
      </c>
      <c r="BJ652" s="19" t="s">
        <v>76</v>
      </c>
      <c r="BK652" s="186">
        <f>ROUND(I652*H652,2)</f>
        <v>0</v>
      </c>
      <c r="BL652" s="19" t="s">
        <v>253</v>
      </c>
      <c r="BM652" s="185" t="s">
        <v>1598</v>
      </c>
    </row>
    <row r="653" spans="1:65" s="2" customFormat="1" ht="10.199999999999999">
      <c r="A653" s="36"/>
      <c r="B653" s="37"/>
      <c r="C653" s="38"/>
      <c r="D653" s="187" t="s">
        <v>139</v>
      </c>
      <c r="E653" s="38"/>
      <c r="F653" s="188" t="s">
        <v>1293</v>
      </c>
      <c r="G653" s="38"/>
      <c r="H653" s="38"/>
      <c r="I653" s="189"/>
      <c r="J653" s="38"/>
      <c r="K653" s="38"/>
      <c r="L653" s="41"/>
      <c r="M653" s="190"/>
      <c r="N653" s="191"/>
      <c r="O653" s="66"/>
      <c r="P653" s="66"/>
      <c r="Q653" s="66"/>
      <c r="R653" s="66"/>
      <c r="S653" s="66"/>
      <c r="T653" s="67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T653" s="19" t="s">
        <v>139</v>
      </c>
      <c r="AU653" s="19" t="s">
        <v>78</v>
      </c>
    </row>
    <row r="654" spans="1:65" s="2" customFormat="1" ht="16.5" customHeight="1">
      <c r="A654" s="36"/>
      <c r="B654" s="37"/>
      <c r="C654" s="175" t="s">
        <v>996</v>
      </c>
      <c r="D654" s="175" t="s">
        <v>132</v>
      </c>
      <c r="E654" s="176" t="s">
        <v>1296</v>
      </c>
      <c r="F654" s="177" t="s">
        <v>1297</v>
      </c>
      <c r="G654" s="178" t="s">
        <v>693</v>
      </c>
      <c r="H654" s="179">
        <v>2</v>
      </c>
      <c r="I654" s="180"/>
      <c r="J654" s="179">
        <f>ROUND(I654*H654,2)</f>
        <v>0</v>
      </c>
      <c r="K654" s="177" t="s">
        <v>18</v>
      </c>
      <c r="L654" s="41"/>
      <c r="M654" s="181" t="s">
        <v>18</v>
      </c>
      <c r="N654" s="182" t="s">
        <v>39</v>
      </c>
      <c r="O654" s="66"/>
      <c r="P654" s="183">
        <f>O654*H654</f>
        <v>0</v>
      </c>
      <c r="Q654" s="183">
        <v>0</v>
      </c>
      <c r="R654" s="183">
        <f>Q654*H654</f>
        <v>0</v>
      </c>
      <c r="S654" s="183">
        <v>0</v>
      </c>
      <c r="T654" s="184">
        <f>S654*H654</f>
        <v>0</v>
      </c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R654" s="185" t="s">
        <v>253</v>
      </c>
      <c r="AT654" s="185" t="s">
        <v>132</v>
      </c>
      <c r="AU654" s="185" t="s">
        <v>78</v>
      </c>
      <c r="AY654" s="19" t="s">
        <v>129</v>
      </c>
      <c r="BE654" s="186">
        <f>IF(N654="základní",J654,0)</f>
        <v>0</v>
      </c>
      <c r="BF654" s="186">
        <f>IF(N654="snížená",J654,0)</f>
        <v>0</v>
      </c>
      <c r="BG654" s="186">
        <f>IF(N654="zákl. přenesená",J654,0)</f>
        <v>0</v>
      </c>
      <c r="BH654" s="186">
        <f>IF(N654="sníž. přenesená",J654,0)</f>
        <v>0</v>
      </c>
      <c r="BI654" s="186">
        <f>IF(N654="nulová",J654,0)</f>
        <v>0</v>
      </c>
      <c r="BJ654" s="19" t="s">
        <v>76</v>
      </c>
      <c r="BK654" s="186">
        <f>ROUND(I654*H654,2)</f>
        <v>0</v>
      </c>
      <c r="BL654" s="19" t="s">
        <v>253</v>
      </c>
      <c r="BM654" s="185" t="s">
        <v>1599</v>
      </c>
    </row>
    <row r="655" spans="1:65" s="2" customFormat="1" ht="10.199999999999999">
      <c r="A655" s="36"/>
      <c r="B655" s="37"/>
      <c r="C655" s="38"/>
      <c r="D655" s="187" t="s">
        <v>139</v>
      </c>
      <c r="E655" s="38"/>
      <c r="F655" s="188" t="s">
        <v>1297</v>
      </c>
      <c r="G655" s="38"/>
      <c r="H655" s="38"/>
      <c r="I655" s="189"/>
      <c r="J655" s="38"/>
      <c r="K655" s="38"/>
      <c r="L655" s="41"/>
      <c r="M655" s="235"/>
      <c r="N655" s="236"/>
      <c r="O655" s="237"/>
      <c r="P655" s="237"/>
      <c r="Q655" s="237"/>
      <c r="R655" s="237"/>
      <c r="S655" s="237"/>
      <c r="T655" s="238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T655" s="19" t="s">
        <v>139</v>
      </c>
      <c r="AU655" s="19" t="s">
        <v>78</v>
      </c>
    </row>
    <row r="656" spans="1:65" s="2" customFormat="1" ht="6.9" customHeight="1">
      <c r="A656" s="36"/>
      <c r="B656" s="49"/>
      <c r="C656" s="50"/>
      <c r="D656" s="50"/>
      <c r="E656" s="50"/>
      <c r="F656" s="50"/>
      <c r="G656" s="50"/>
      <c r="H656" s="50"/>
      <c r="I656" s="50"/>
      <c r="J656" s="50"/>
      <c r="K656" s="50"/>
      <c r="L656" s="41"/>
      <c r="M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</row>
  </sheetData>
  <sheetProtection algorithmName="SHA-512" hashValue="/mfBAZQ+O9TUaprogq5D8fi6UkAsuIsDoygsvbXHtvtTh2NLY50RpDR9Q4QrwX0FCDu7AekDmPV7MxvV6CLm+g==" saltValue="9v/XcGqwBzH4kvXaFBmBuj2RG8gxYqUK/ApNhTc1nmrpl6IDq94vs5bF3iUqyXgzf5jcqmS7SAsBg4suHPzWfw==" spinCount="100000" sheet="1" objects="1" scenarios="1" formatColumns="0" formatRows="0" autoFilter="0"/>
  <autoFilter ref="C99:K655" xr:uid="{00000000-0009-0000-0000-000002000000}"/>
  <mergeCells count="9">
    <mergeCell ref="E50:H50"/>
    <mergeCell ref="E90:H90"/>
    <mergeCell ref="E92:H92"/>
    <mergeCell ref="L2:V2"/>
    <mergeCell ref="E7:H7"/>
    <mergeCell ref="E9:H9"/>
    <mergeCell ref="E18:H18"/>
    <mergeCell ref="E27:H27"/>
    <mergeCell ref="E48:H48"/>
  </mergeCells>
  <hyperlinks>
    <hyperlink ref="F105" r:id="rId1" xr:uid="{00000000-0004-0000-0200-000000000000}"/>
    <hyperlink ref="F109" r:id="rId2" xr:uid="{00000000-0004-0000-0200-000001000000}"/>
    <hyperlink ref="F113" r:id="rId3" xr:uid="{00000000-0004-0000-0200-000002000000}"/>
    <hyperlink ref="F117" r:id="rId4" xr:uid="{00000000-0004-0000-0200-000003000000}"/>
    <hyperlink ref="F122" r:id="rId5" xr:uid="{00000000-0004-0000-0200-000004000000}"/>
    <hyperlink ref="F127" r:id="rId6" xr:uid="{00000000-0004-0000-0200-000005000000}"/>
    <hyperlink ref="F131" r:id="rId7" xr:uid="{00000000-0004-0000-0200-000006000000}"/>
    <hyperlink ref="F135" r:id="rId8" xr:uid="{00000000-0004-0000-0200-000007000000}"/>
    <hyperlink ref="F147" r:id="rId9" xr:uid="{00000000-0004-0000-0200-000008000000}"/>
    <hyperlink ref="F159" r:id="rId10" xr:uid="{00000000-0004-0000-0200-000009000000}"/>
    <hyperlink ref="F171" r:id="rId11" xr:uid="{00000000-0004-0000-0200-00000A000000}"/>
    <hyperlink ref="F175" r:id="rId12" xr:uid="{00000000-0004-0000-0200-00000B000000}"/>
    <hyperlink ref="F178" r:id="rId13" xr:uid="{00000000-0004-0000-0200-00000C000000}"/>
    <hyperlink ref="F182" r:id="rId14" xr:uid="{00000000-0004-0000-0200-00000D000000}"/>
    <hyperlink ref="F191" r:id="rId15" xr:uid="{00000000-0004-0000-0200-00000E000000}"/>
    <hyperlink ref="F195" r:id="rId16" xr:uid="{00000000-0004-0000-0200-00000F000000}"/>
    <hyperlink ref="F199" r:id="rId17" xr:uid="{00000000-0004-0000-0200-000010000000}"/>
    <hyperlink ref="F203" r:id="rId18" xr:uid="{00000000-0004-0000-0200-000011000000}"/>
    <hyperlink ref="F207" r:id="rId19" xr:uid="{00000000-0004-0000-0200-000012000000}"/>
    <hyperlink ref="F211" r:id="rId20" xr:uid="{00000000-0004-0000-0200-000013000000}"/>
    <hyperlink ref="F215" r:id="rId21" xr:uid="{00000000-0004-0000-0200-000014000000}"/>
    <hyperlink ref="F219" r:id="rId22" xr:uid="{00000000-0004-0000-0200-000015000000}"/>
    <hyperlink ref="F231" r:id="rId23" xr:uid="{00000000-0004-0000-0200-000016000000}"/>
    <hyperlink ref="F243" r:id="rId24" xr:uid="{00000000-0004-0000-0200-000017000000}"/>
    <hyperlink ref="F255" r:id="rId25" xr:uid="{00000000-0004-0000-0200-000018000000}"/>
    <hyperlink ref="F258" r:id="rId26" xr:uid="{00000000-0004-0000-0200-000019000000}"/>
    <hyperlink ref="F261" r:id="rId27" xr:uid="{00000000-0004-0000-0200-00001A000000}"/>
    <hyperlink ref="F264" r:id="rId28" xr:uid="{00000000-0004-0000-0200-00001B000000}"/>
    <hyperlink ref="F268" r:id="rId29" xr:uid="{00000000-0004-0000-0200-00001C000000}"/>
    <hyperlink ref="F272" r:id="rId30" xr:uid="{00000000-0004-0000-0200-00001D000000}"/>
    <hyperlink ref="F277" r:id="rId31" xr:uid="{00000000-0004-0000-0200-00001E000000}"/>
    <hyperlink ref="F291" r:id="rId32" xr:uid="{00000000-0004-0000-0200-00001F000000}"/>
    <hyperlink ref="F295" r:id="rId33" xr:uid="{00000000-0004-0000-0200-000020000000}"/>
    <hyperlink ref="F302" r:id="rId34" xr:uid="{00000000-0004-0000-0200-000021000000}"/>
    <hyperlink ref="F472" r:id="rId35" xr:uid="{00000000-0004-0000-0200-000022000000}"/>
    <hyperlink ref="F479" r:id="rId36" xr:uid="{00000000-0004-0000-0200-000023000000}"/>
    <hyperlink ref="F483" r:id="rId37" xr:uid="{00000000-0004-0000-0200-000024000000}"/>
    <hyperlink ref="F487" r:id="rId38" xr:uid="{00000000-0004-0000-0200-000025000000}"/>
    <hyperlink ref="F495" r:id="rId39" xr:uid="{00000000-0004-0000-0200-000026000000}"/>
    <hyperlink ref="F499" r:id="rId40" xr:uid="{00000000-0004-0000-0200-000027000000}"/>
    <hyperlink ref="F503" r:id="rId41" xr:uid="{00000000-0004-0000-0200-000028000000}"/>
    <hyperlink ref="F506" r:id="rId42" xr:uid="{00000000-0004-0000-0200-000029000000}"/>
    <hyperlink ref="F509" r:id="rId43" xr:uid="{00000000-0004-0000-0200-00002A000000}"/>
    <hyperlink ref="F512" r:id="rId44" xr:uid="{00000000-0004-0000-0200-00002B000000}"/>
    <hyperlink ref="F517" r:id="rId45" xr:uid="{00000000-0004-0000-0200-00002C000000}"/>
    <hyperlink ref="F524" r:id="rId46" xr:uid="{00000000-0004-0000-0200-00002D000000}"/>
    <hyperlink ref="F528" r:id="rId47" xr:uid="{00000000-0004-0000-0200-00002E000000}"/>
    <hyperlink ref="F539" r:id="rId48" xr:uid="{00000000-0004-0000-0200-00002F000000}"/>
    <hyperlink ref="F543" r:id="rId49" xr:uid="{00000000-0004-0000-0200-000030000000}"/>
    <hyperlink ref="F547" r:id="rId50" xr:uid="{00000000-0004-0000-0200-000031000000}"/>
    <hyperlink ref="F558" r:id="rId51" xr:uid="{00000000-0004-0000-0200-000032000000}"/>
    <hyperlink ref="F561" r:id="rId52" xr:uid="{00000000-0004-0000-0200-000033000000}"/>
    <hyperlink ref="F565" r:id="rId53" xr:uid="{00000000-0004-0000-0200-000034000000}"/>
    <hyperlink ref="F568" r:id="rId54" xr:uid="{00000000-0004-0000-0200-000035000000}"/>
    <hyperlink ref="F571" r:id="rId55" xr:uid="{00000000-0004-0000-0200-000036000000}"/>
    <hyperlink ref="F582" r:id="rId56" xr:uid="{00000000-0004-0000-0200-000037000000}"/>
    <hyperlink ref="F596" r:id="rId57" xr:uid="{00000000-0004-0000-0200-000038000000}"/>
    <hyperlink ref="F603" r:id="rId58" xr:uid="{00000000-0004-0000-0200-000039000000}"/>
    <hyperlink ref="F614" r:id="rId59" xr:uid="{00000000-0004-0000-0200-00003A000000}"/>
    <hyperlink ref="F617" r:id="rId60" xr:uid="{00000000-0004-0000-0200-00003B000000}"/>
    <hyperlink ref="F621" r:id="rId61" xr:uid="{00000000-0004-0000-0200-00003C000000}"/>
    <hyperlink ref="F625" r:id="rId62" xr:uid="{00000000-0004-0000-0200-00003D000000}"/>
    <hyperlink ref="F629" r:id="rId63" xr:uid="{00000000-0004-0000-0200-00003E000000}"/>
    <hyperlink ref="F634" r:id="rId64" xr:uid="{00000000-0004-0000-0200-00003F000000}"/>
    <hyperlink ref="F638" r:id="rId65" xr:uid="{00000000-0004-0000-0200-00004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97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9" t="s">
        <v>84</v>
      </c>
    </row>
    <row r="3" spans="1:46" s="1" customFormat="1" ht="6.9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78</v>
      </c>
    </row>
    <row r="4" spans="1:46" s="1" customFormat="1" ht="24.9" customHeight="1">
      <c r="B4" s="22"/>
      <c r="D4" s="105" t="s">
        <v>85</v>
      </c>
      <c r="L4" s="22"/>
      <c r="M4" s="106" t="s">
        <v>10</v>
      </c>
      <c r="AT4" s="19" t="s">
        <v>4</v>
      </c>
    </row>
    <row r="5" spans="1:46" s="1" customFormat="1" ht="6.9" customHeight="1">
      <c r="B5" s="22"/>
      <c r="L5" s="22"/>
    </row>
    <row r="6" spans="1:46" s="1" customFormat="1" ht="12" customHeight="1">
      <c r="B6" s="22"/>
      <c r="D6" s="107" t="s">
        <v>15</v>
      </c>
      <c r="L6" s="22"/>
    </row>
    <row r="7" spans="1:46" s="1" customFormat="1" ht="16.5" customHeight="1">
      <c r="B7" s="22"/>
      <c r="E7" s="366" t="str">
        <f>'Rekapitulace stavby'!K6</f>
        <v>11223 Plzeň, ZU, Jungmannova - rekonstrukce sociálního zázemí</v>
      </c>
      <c r="F7" s="367"/>
      <c r="G7" s="367"/>
      <c r="H7" s="367"/>
      <c r="L7" s="22"/>
    </row>
    <row r="8" spans="1:46" s="2" customFormat="1" ht="12" customHeight="1">
      <c r="A8" s="36"/>
      <c r="B8" s="41"/>
      <c r="C8" s="36"/>
      <c r="D8" s="107" t="s">
        <v>86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68" t="s">
        <v>1600</v>
      </c>
      <c r="F9" s="369"/>
      <c r="G9" s="369"/>
      <c r="H9" s="369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0.199999999999999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17</v>
      </c>
      <c r="E11" s="36"/>
      <c r="F11" s="109" t="s">
        <v>18</v>
      </c>
      <c r="G11" s="36"/>
      <c r="H11" s="36"/>
      <c r="I11" s="107" t="s">
        <v>19</v>
      </c>
      <c r="J11" s="109" t="s">
        <v>18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20</v>
      </c>
      <c r="E12" s="36"/>
      <c r="F12" s="109" t="s">
        <v>21</v>
      </c>
      <c r="G12" s="36"/>
      <c r="H12" s="36"/>
      <c r="I12" s="107" t="s">
        <v>22</v>
      </c>
      <c r="J12" s="110" t="str">
        <f>'Rekapitulace stavby'!AN8</f>
        <v>26. 9. 2023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8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18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21</v>
      </c>
      <c r="F15" s="36"/>
      <c r="G15" s="36"/>
      <c r="H15" s="36"/>
      <c r="I15" s="107" t="s">
        <v>26</v>
      </c>
      <c r="J15" s="109" t="s">
        <v>18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27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0" t="str">
        <f>'Rekapitulace stavby'!E14</f>
        <v>Vyplň údaj</v>
      </c>
      <c r="F18" s="371"/>
      <c r="G18" s="371"/>
      <c r="H18" s="371"/>
      <c r="I18" s="107" t="s">
        <v>26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29</v>
      </c>
      <c r="E20" s="36"/>
      <c r="F20" s="36"/>
      <c r="G20" s="36"/>
      <c r="H20" s="36"/>
      <c r="I20" s="107" t="s">
        <v>25</v>
      </c>
      <c r="J20" s="109" t="s">
        <v>18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21</v>
      </c>
      <c r="F21" s="36"/>
      <c r="G21" s="36"/>
      <c r="H21" s="36"/>
      <c r="I21" s="107" t="s">
        <v>26</v>
      </c>
      <c r="J21" s="109" t="s">
        <v>18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31</v>
      </c>
      <c r="E23" s="36"/>
      <c r="F23" s="36"/>
      <c r="G23" s="36"/>
      <c r="H23" s="36"/>
      <c r="I23" s="107" t="s">
        <v>25</v>
      </c>
      <c r="J23" s="109" t="s">
        <v>18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21</v>
      </c>
      <c r="F24" s="36"/>
      <c r="G24" s="36"/>
      <c r="H24" s="36"/>
      <c r="I24" s="107" t="s">
        <v>26</v>
      </c>
      <c r="J24" s="109" t="s">
        <v>18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32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72" t="s">
        <v>18</v>
      </c>
      <c r="F27" s="372"/>
      <c r="G27" s="372"/>
      <c r="H27" s="372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34</v>
      </c>
      <c r="E30" s="36"/>
      <c r="F30" s="36"/>
      <c r="G30" s="36"/>
      <c r="H30" s="36"/>
      <c r="I30" s="36"/>
      <c r="J30" s="116">
        <f>ROUND(J83,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" customHeight="1">
      <c r="A32" s="36"/>
      <c r="B32" s="41"/>
      <c r="C32" s="36"/>
      <c r="D32" s="36"/>
      <c r="E32" s="36"/>
      <c r="F32" s="117" t="s">
        <v>36</v>
      </c>
      <c r="G32" s="36"/>
      <c r="H32" s="36"/>
      <c r="I32" s="117" t="s">
        <v>35</v>
      </c>
      <c r="J32" s="117" t="s">
        <v>37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" customHeight="1">
      <c r="A33" s="36"/>
      <c r="B33" s="41"/>
      <c r="C33" s="36"/>
      <c r="D33" s="118" t="s">
        <v>38</v>
      </c>
      <c r="E33" s="107" t="s">
        <v>39</v>
      </c>
      <c r="F33" s="119">
        <f>ROUND((SUM(BE83:BE96)),  2)</f>
        <v>0</v>
      </c>
      <c r="G33" s="36"/>
      <c r="H33" s="36"/>
      <c r="I33" s="120">
        <v>0.21</v>
      </c>
      <c r="J33" s="119">
        <f>ROUND(((SUM(BE83:BE96))*I33),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" customHeight="1">
      <c r="A34" s="36"/>
      <c r="B34" s="41"/>
      <c r="C34" s="36"/>
      <c r="D34" s="36"/>
      <c r="E34" s="107" t="s">
        <v>40</v>
      </c>
      <c r="F34" s="119">
        <f>ROUND((SUM(BF83:BF96)),  2)</f>
        <v>0</v>
      </c>
      <c r="G34" s="36"/>
      <c r="H34" s="36"/>
      <c r="I34" s="120">
        <v>0.15</v>
      </c>
      <c r="J34" s="119">
        <f>ROUND(((SUM(BF83:BF96))*I34),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" hidden="1" customHeight="1">
      <c r="A35" s="36"/>
      <c r="B35" s="41"/>
      <c r="C35" s="36"/>
      <c r="D35" s="36"/>
      <c r="E35" s="107" t="s">
        <v>41</v>
      </c>
      <c r="F35" s="119">
        <f>ROUND((SUM(BG83:BG96)),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" hidden="1" customHeight="1">
      <c r="A36" s="36"/>
      <c r="B36" s="41"/>
      <c r="C36" s="36"/>
      <c r="D36" s="36"/>
      <c r="E36" s="107" t="s">
        <v>42</v>
      </c>
      <c r="F36" s="119">
        <f>ROUND((SUM(BH83:BH96)),  2)</f>
        <v>0</v>
      </c>
      <c r="G36" s="36"/>
      <c r="H36" s="36"/>
      <c r="I36" s="120">
        <v>0.15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" hidden="1" customHeight="1">
      <c r="A37" s="36"/>
      <c r="B37" s="41"/>
      <c r="C37" s="36"/>
      <c r="D37" s="36"/>
      <c r="E37" s="107" t="s">
        <v>43</v>
      </c>
      <c r="F37" s="119">
        <f>ROUND((SUM(BI83:BI96)),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44</v>
      </c>
      <c r="E39" s="123"/>
      <c r="F39" s="123"/>
      <c r="G39" s="124" t="s">
        <v>45</v>
      </c>
      <c r="H39" s="125" t="s">
        <v>46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" customHeight="1">
      <c r="A45" s="36"/>
      <c r="B45" s="37"/>
      <c r="C45" s="25" t="s">
        <v>88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15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73" t="str">
        <f>E7</f>
        <v>11223 Plzeň, ZU, Jungmannova - rekonstrukce sociálního zázemí</v>
      </c>
      <c r="F48" s="374"/>
      <c r="G48" s="374"/>
      <c r="H48" s="374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86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45" t="str">
        <f>E9</f>
        <v>08 - SO 08 Vedlejší a ostatní náklady</v>
      </c>
      <c r="F50" s="375"/>
      <c r="G50" s="375"/>
      <c r="H50" s="375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20</v>
      </c>
      <c r="D52" s="38"/>
      <c r="E52" s="38"/>
      <c r="F52" s="29" t="str">
        <f>F12</f>
        <v xml:space="preserve"> </v>
      </c>
      <c r="G52" s="38"/>
      <c r="H52" s="38"/>
      <c r="I52" s="31" t="s">
        <v>22</v>
      </c>
      <c r="J52" s="61" t="str">
        <f>IF(J12="","",J12)</f>
        <v>26. 9. 2023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15" customHeight="1">
      <c r="A54" s="36"/>
      <c r="B54" s="37"/>
      <c r="C54" s="31" t="s">
        <v>24</v>
      </c>
      <c r="D54" s="38"/>
      <c r="E54" s="38"/>
      <c r="F54" s="29" t="str">
        <f>E15</f>
        <v xml:space="preserve"> </v>
      </c>
      <c r="G54" s="38"/>
      <c r="H54" s="38"/>
      <c r="I54" s="31" t="s">
        <v>29</v>
      </c>
      <c r="J54" s="34" t="str">
        <f>E21</f>
        <v xml:space="preserve">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15" customHeight="1">
      <c r="A55" s="36"/>
      <c r="B55" s="37"/>
      <c r="C55" s="31" t="s">
        <v>27</v>
      </c>
      <c r="D55" s="38"/>
      <c r="E55" s="38"/>
      <c r="F55" s="29" t="str">
        <f>IF(E18="","",E18)</f>
        <v>Vyplň údaj</v>
      </c>
      <c r="G55" s="38"/>
      <c r="H55" s="38"/>
      <c r="I55" s="31" t="s">
        <v>31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89</v>
      </c>
      <c r="D57" s="133"/>
      <c r="E57" s="133"/>
      <c r="F57" s="133"/>
      <c r="G57" s="133"/>
      <c r="H57" s="133"/>
      <c r="I57" s="133"/>
      <c r="J57" s="134" t="s">
        <v>90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8" customHeight="1">
      <c r="A59" s="36"/>
      <c r="B59" s="37"/>
      <c r="C59" s="135" t="s">
        <v>66</v>
      </c>
      <c r="D59" s="38"/>
      <c r="E59" s="38"/>
      <c r="F59" s="38"/>
      <c r="G59" s="38"/>
      <c r="H59" s="38"/>
      <c r="I59" s="38"/>
      <c r="J59" s="79">
        <f>J83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91</v>
      </c>
    </row>
    <row r="60" spans="1:47" s="9" customFormat="1" ht="24.9" customHeight="1">
      <c r="B60" s="136"/>
      <c r="C60" s="137"/>
      <c r="D60" s="138" t="s">
        <v>1601</v>
      </c>
      <c r="E60" s="139"/>
      <c r="F60" s="139"/>
      <c r="G60" s="139"/>
      <c r="H60" s="139"/>
      <c r="I60" s="139"/>
      <c r="J60" s="140">
        <f>J84</f>
        <v>0</v>
      </c>
      <c r="K60" s="137"/>
      <c r="L60" s="141"/>
    </row>
    <row r="61" spans="1:47" s="10" customFormat="1" ht="19.95" customHeight="1">
      <c r="B61" s="142"/>
      <c r="C61" s="143"/>
      <c r="D61" s="144" t="s">
        <v>1602</v>
      </c>
      <c r="E61" s="145"/>
      <c r="F61" s="145"/>
      <c r="G61" s="145"/>
      <c r="H61" s="145"/>
      <c r="I61" s="145"/>
      <c r="J61" s="146">
        <f>J85</f>
        <v>0</v>
      </c>
      <c r="K61" s="143"/>
      <c r="L61" s="147"/>
    </row>
    <row r="62" spans="1:47" s="10" customFormat="1" ht="19.95" customHeight="1">
      <c r="B62" s="142"/>
      <c r="C62" s="143"/>
      <c r="D62" s="144" t="s">
        <v>1603</v>
      </c>
      <c r="E62" s="145"/>
      <c r="F62" s="145"/>
      <c r="G62" s="145"/>
      <c r="H62" s="145"/>
      <c r="I62" s="145"/>
      <c r="J62" s="146">
        <f>J89</f>
        <v>0</v>
      </c>
      <c r="K62" s="143"/>
      <c r="L62" s="147"/>
    </row>
    <row r="63" spans="1:47" s="10" customFormat="1" ht="19.95" customHeight="1">
      <c r="B63" s="142"/>
      <c r="C63" s="143"/>
      <c r="D63" s="144" t="s">
        <v>1604</v>
      </c>
      <c r="E63" s="145"/>
      <c r="F63" s="145"/>
      <c r="G63" s="145"/>
      <c r="H63" s="145"/>
      <c r="I63" s="145"/>
      <c r="J63" s="146">
        <f>J93</f>
        <v>0</v>
      </c>
      <c r="K63" s="143"/>
      <c r="L63" s="147"/>
    </row>
    <row r="64" spans="1:47" s="2" customFormat="1" ht="21.75" customHeight="1">
      <c r="A64" s="36"/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10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31" s="2" customFormat="1" ht="6.9" customHeight="1">
      <c r="A65" s="36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10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9" spans="1:31" s="2" customFormat="1" ht="6.9" customHeight="1">
      <c r="A69" s="36"/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24.9" customHeight="1">
      <c r="A70" s="36"/>
      <c r="B70" s="37"/>
      <c r="C70" s="25" t="s">
        <v>114</v>
      </c>
      <c r="D70" s="38"/>
      <c r="E70" s="38"/>
      <c r="F70" s="38"/>
      <c r="G70" s="38"/>
      <c r="H70" s="38"/>
      <c r="I70" s="38"/>
      <c r="J70" s="38"/>
      <c r="K70" s="38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" customHeight="1">
      <c r="A71" s="36"/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2" customHeight="1">
      <c r="A72" s="36"/>
      <c r="B72" s="37"/>
      <c r="C72" s="31" t="s">
        <v>15</v>
      </c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6.5" customHeight="1">
      <c r="A73" s="36"/>
      <c r="B73" s="37"/>
      <c r="C73" s="38"/>
      <c r="D73" s="38"/>
      <c r="E73" s="373" t="str">
        <f>E7</f>
        <v>11223 Plzeň, ZU, Jungmannova - rekonstrukce sociálního zázemí</v>
      </c>
      <c r="F73" s="374"/>
      <c r="G73" s="374"/>
      <c r="H73" s="374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86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45" t="str">
        <f>E9</f>
        <v>08 - SO 08 Vedlejší a ostatní náklady</v>
      </c>
      <c r="F75" s="375"/>
      <c r="G75" s="375"/>
      <c r="H75" s="375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" customHeigh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2" customHeight="1">
      <c r="A77" s="36"/>
      <c r="B77" s="37"/>
      <c r="C77" s="31" t="s">
        <v>20</v>
      </c>
      <c r="D77" s="38"/>
      <c r="E77" s="38"/>
      <c r="F77" s="29" t="str">
        <f>F12</f>
        <v xml:space="preserve"> </v>
      </c>
      <c r="G77" s="38"/>
      <c r="H77" s="38"/>
      <c r="I77" s="31" t="s">
        <v>22</v>
      </c>
      <c r="J77" s="61" t="str">
        <f>IF(J12="","",J12)</f>
        <v>26. 9. 2023</v>
      </c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15" customHeight="1">
      <c r="A79" s="36"/>
      <c r="B79" s="37"/>
      <c r="C79" s="31" t="s">
        <v>24</v>
      </c>
      <c r="D79" s="38"/>
      <c r="E79" s="38"/>
      <c r="F79" s="29" t="str">
        <f>E15</f>
        <v xml:space="preserve"> </v>
      </c>
      <c r="G79" s="38"/>
      <c r="H79" s="38"/>
      <c r="I79" s="31" t="s">
        <v>29</v>
      </c>
      <c r="J79" s="34" t="str">
        <f>E21</f>
        <v xml:space="preserve"> 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15" customHeight="1">
      <c r="A80" s="36"/>
      <c r="B80" s="37"/>
      <c r="C80" s="31" t="s">
        <v>27</v>
      </c>
      <c r="D80" s="38"/>
      <c r="E80" s="38"/>
      <c r="F80" s="29" t="str">
        <f>IF(E18="","",E18)</f>
        <v>Vyplň údaj</v>
      </c>
      <c r="G80" s="38"/>
      <c r="H80" s="38"/>
      <c r="I80" s="31" t="s">
        <v>31</v>
      </c>
      <c r="J80" s="34" t="str">
        <f>E24</f>
        <v xml:space="preserve"> </v>
      </c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0.3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11" customFormat="1" ht="29.25" customHeight="1">
      <c r="A82" s="148"/>
      <c r="B82" s="149"/>
      <c r="C82" s="150" t="s">
        <v>115</v>
      </c>
      <c r="D82" s="151" t="s">
        <v>53</v>
      </c>
      <c r="E82" s="151" t="s">
        <v>49</v>
      </c>
      <c r="F82" s="151" t="s">
        <v>50</v>
      </c>
      <c r="G82" s="151" t="s">
        <v>116</v>
      </c>
      <c r="H82" s="151" t="s">
        <v>117</v>
      </c>
      <c r="I82" s="151" t="s">
        <v>118</v>
      </c>
      <c r="J82" s="151" t="s">
        <v>90</v>
      </c>
      <c r="K82" s="152" t="s">
        <v>119</v>
      </c>
      <c r="L82" s="153"/>
      <c r="M82" s="70" t="s">
        <v>18</v>
      </c>
      <c r="N82" s="71" t="s">
        <v>38</v>
      </c>
      <c r="O82" s="71" t="s">
        <v>120</v>
      </c>
      <c r="P82" s="71" t="s">
        <v>121</v>
      </c>
      <c r="Q82" s="71" t="s">
        <v>122</v>
      </c>
      <c r="R82" s="71" t="s">
        <v>123</v>
      </c>
      <c r="S82" s="71" t="s">
        <v>124</v>
      </c>
      <c r="T82" s="72" t="s">
        <v>125</v>
      </c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</row>
    <row r="83" spans="1:65" s="2" customFormat="1" ht="22.8" customHeight="1">
      <c r="A83" s="36"/>
      <c r="B83" s="37"/>
      <c r="C83" s="77" t="s">
        <v>126</v>
      </c>
      <c r="D83" s="38"/>
      <c r="E83" s="38"/>
      <c r="F83" s="38"/>
      <c r="G83" s="38"/>
      <c r="H83" s="38"/>
      <c r="I83" s="38"/>
      <c r="J83" s="154">
        <f>BK83</f>
        <v>0</v>
      </c>
      <c r="K83" s="38"/>
      <c r="L83" s="41"/>
      <c r="M83" s="73"/>
      <c r="N83" s="155"/>
      <c r="O83" s="74"/>
      <c r="P83" s="156">
        <f>P84</f>
        <v>0</v>
      </c>
      <c r="Q83" s="74"/>
      <c r="R83" s="156">
        <f>R84</f>
        <v>0</v>
      </c>
      <c r="S83" s="74"/>
      <c r="T83" s="157">
        <f>T84</f>
        <v>0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T83" s="19" t="s">
        <v>67</v>
      </c>
      <c r="AU83" s="19" t="s">
        <v>91</v>
      </c>
      <c r="BK83" s="158">
        <f>BK84</f>
        <v>0</v>
      </c>
    </row>
    <row r="84" spans="1:65" s="12" customFormat="1" ht="25.95" customHeight="1">
      <c r="B84" s="159"/>
      <c r="C84" s="160"/>
      <c r="D84" s="161" t="s">
        <v>67</v>
      </c>
      <c r="E84" s="162" t="s">
        <v>1605</v>
      </c>
      <c r="F84" s="162" t="s">
        <v>1606</v>
      </c>
      <c r="G84" s="160"/>
      <c r="H84" s="160"/>
      <c r="I84" s="163"/>
      <c r="J84" s="164">
        <f>BK84</f>
        <v>0</v>
      </c>
      <c r="K84" s="160"/>
      <c r="L84" s="165"/>
      <c r="M84" s="166"/>
      <c r="N84" s="167"/>
      <c r="O84" s="167"/>
      <c r="P84" s="168">
        <f>P85+P89+P93</f>
        <v>0</v>
      </c>
      <c r="Q84" s="167"/>
      <c r="R84" s="168">
        <f>R85+R89+R93</f>
        <v>0</v>
      </c>
      <c r="S84" s="167"/>
      <c r="T84" s="169">
        <f>T85+T89+T93</f>
        <v>0</v>
      </c>
      <c r="AR84" s="170" t="s">
        <v>166</v>
      </c>
      <c r="AT84" s="171" t="s">
        <v>67</v>
      </c>
      <c r="AU84" s="171" t="s">
        <v>68</v>
      </c>
      <c r="AY84" s="170" t="s">
        <v>129</v>
      </c>
      <c r="BK84" s="172">
        <f>BK85+BK89+BK93</f>
        <v>0</v>
      </c>
    </row>
    <row r="85" spans="1:65" s="12" customFormat="1" ht="22.8" customHeight="1">
      <c r="B85" s="159"/>
      <c r="C85" s="160"/>
      <c r="D85" s="161" t="s">
        <v>67</v>
      </c>
      <c r="E85" s="173" t="s">
        <v>1607</v>
      </c>
      <c r="F85" s="173" t="s">
        <v>1608</v>
      </c>
      <c r="G85" s="160"/>
      <c r="H85" s="160"/>
      <c r="I85" s="163"/>
      <c r="J85" s="174">
        <f>BK85</f>
        <v>0</v>
      </c>
      <c r="K85" s="160"/>
      <c r="L85" s="165"/>
      <c r="M85" s="166"/>
      <c r="N85" s="167"/>
      <c r="O85" s="167"/>
      <c r="P85" s="168">
        <f>SUM(P86:P88)</f>
        <v>0</v>
      </c>
      <c r="Q85" s="167"/>
      <c r="R85" s="168">
        <f>SUM(R86:R88)</f>
        <v>0</v>
      </c>
      <c r="S85" s="167"/>
      <c r="T85" s="169">
        <f>SUM(T86:T88)</f>
        <v>0</v>
      </c>
      <c r="AR85" s="170" t="s">
        <v>166</v>
      </c>
      <c r="AT85" s="171" t="s">
        <v>67</v>
      </c>
      <c r="AU85" s="171" t="s">
        <v>76</v>
      </c>
      <c r="AY85" s="170" t="s">
        <v>129</v>
      </c>
      <c r="BK85" s="172">
        <f>SUM(BK86:BK88)</f>
        <v>0</v>
      </c>
    </row>
    <row r="86" spans="1:65" s="2" customFormat="1" ht="16.5" customHeight="1">
      <c r="A86" s="36"/>
      <c r="B86" s="37"/>
      <c r="C86" s="175" t="s">
        <v>76</v>
      </c>
      <c r="D86" s="175" t="s">
        <v>132</v>
      </c>
      <c r="E86" s="176" t="s">
        <v>1609</v>
      </c>
      <c r="F86" s="177" t="s">
        <v>1610</v>
      </c>
      <c r="G86" s="178" t="s">
        <v>1611</v>
      </c>
      <c r="H86" s="179">
        <v>1</v>
      </c>
      <c r="I86" s="180"/>
      <c r="J86" s="179">
        <f>ROUND(I86*H86,2)</f>
        <v>0</v>
      </c>
      <c r="K86" s="177" t="s">
        <v>136</v>
      </c>
      <c r="L86" s="41"/>
      <c r="M86" s="181" t="s">
        <v>18</v>
      </c>
      <c r="N86" s="182" t="s">
        <v>39</v>
      </c>
      <c r="O86" s="66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85" t="s">
        <v>1612</v>
      </c>
      <c r="AT86" s="185" t="s">
        <v>132</v>
      </c>
      <c r="AU86" s="185" t="s">
        <v>78</v>
      </c>
      <c r="AY86" s="19" t="s">
        <v>129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9" t="s">
        <v>76</v>
      </c>
      <c r="BK86" s="186">
        <f>ROUND(I86*H86,2)</f>
        <v>0</v>
      </c>
      <c r="BL86" s="19" t="s">
        <v>1612</v>
      </c>
      <c r="BM86" s="185" t="s">
        <v>1613</v>
      </c>
    </row>
    <row r="87" spans="1:65" s="2" customFormat="1" ht="10.199999999999999">
      <c r="A87" s="36"/>
      <c r="B87" s="37"/>
      <c r="C87" s="38"/>
      <c r="D87" s="187" t="s">
        <v>139</v>
      </c>
      <c r="E87" s="38"/>
      <c r="F87" s="188" t="s">
        <v>1610</v>
      </c>
      <c r="G87" s="38"/>
      <c r="H87" s="38"/>
      <c r="I87" s="189"/>
      <c r="J87" s="38"/>
      <c r="K87" s="38"/>
      <c r="L87" s="41"/>
      <c r="M87" s="190"/>
      <c r="N87" s="191"/>
      <c r="O87" s="66"/>
      <c r="P87" s="66"/>
      <c r="Q87" s="66"/>
      <c r="R87" s="66"/>
      <c r="S87" s="66"/>
      <c r="T87" s="67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139</v>
      </c>
      <c r="AU87" s="19" t="s">
        <v>78</v>
      </c>
    </row>
    <row r="88" spans="1:65" s="2" customFormat="1" ht="10.199999999999999">
      <c r="A88" s="36"/>
      <c r="B88" s="37"/>
      <c r="C88" s="38"/>
      <c r="D88" s="192" t="s">
        <v>141</v>
      </c>
      <c r="E88" s="38"/>
      <c r="F88" s="193" t="s">
        <v>1614</v>
      </c>
      <c r="G88" s="38"/>
      <c r="H88" s="38"/>
      <c r="I88" s="189"/>
      <c r="J88" s="38"/>
      <c r="K88" s="38"/>
      <c r="L88" s="41"/>
      <c r="M88" s="190"/>
      <c r="N88" s="191"/>
      <c r="O88" s="66"/>
      <c r="P88" s="66"/>
      <c r="Q88" s="66"/>
      <c r="R88" s="66"/>
      <c r="S88" s="66"/>
      <c r="T88" s="67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T88" s="19" t="s">
        <v>141</v>
      </c>
      <c r="AU88" s="19" t="s">
        <v>78</v>
      </c>
    </row>
    <row r="89" spans="1:65" s="12" customFormat="1" ht="22.8" customHeight="1">
      <c r="B89" s="159"/>
      <c r="C89" s="160"/>
      <c r="D89" s="161" t="s">
        <v>67</v>
      </c>
      <c r="E89" s="173" t="s">
        <v>1615</v>
      </c>
      <c r="F89" s="173" t="s">
        <v>1616</v>
      </c>
      <c r="G89" s="160"/>
      <c r="H89" s="160"/>
      <c r="I89" s="163"/>
      <c r="J89" s="174">
        <f>BK89</f>
        <v>0</v>
      </c>
      <c r="K89" s="160"/>
      <c r="L89" s="165"/>
      <c r="M89" s="166"/>
      <c r="N89" s="167"/>
      <c r="O89" s="167"/>
      <c r="P89" s="168">
        <f>SUM(P90:P92)</f>
        <v>0</v>
      </c>
      <c r="Q89" s="167"/>
      <c r="R89" s="168">
        <f>SUM(R90:R92)</f>
        <v>0</v>
      </c>
      <c r="S89" s="167"/>
      <c r="T89" s="169">
        <f>SUM(T90:T92)</f>
        <v>0</v>
      </c>
      <c r="AR89" s="170" t="s">
        <v>166</v>
      </c>
      <c r="AT89" s="171" t="s">
        <v>67</v>
      </c>
      <c r="AU89" s="171" t="s">
        <v>76</v>
      </c>
      <c r="AY89" s="170" t="s">
        <v>129</v>
      </c>
      <c r="BK89" s="172">
        <f>SUM(BK90:BK92)</f>
        <v>0</v>
      </c>
    </row>
    <row r="90" spans="1:65" s="2" customFormat="1" ht="16.5" customHeight="1">
      <c r="A90" s="36"/>
      <c r="B90" s="37"/>
      <c r="C90" s="175" t="s">
        <v>78</v>
      </c>
      <c r="D90" s="175" t="s">
        <v>132</v>
      </c>
      <c r="E90" s="176" t="s">
        <v>1617</v>
      </c>
      <c r="F90" s="177" t="s">
        <v>1616</v>
      </c>
      <c r="G90" s="178" t="s">
        <v>1611</v>
      </c>
      <c r="H90" s="179">
        <v>1</v>
      </c>
      <c r="I90" s="180"/>
      <c r="J90" s="179">
        <f>ROUND(I90*H90,2)</f>
        <v>0</v>
      </c>
      <c r="K90" s="177" t="s">
        <v>136</v>
      </c>
      <c r="L90" s="41"/>
      <c r="M90" s="181" t="s">
        <v>18</v>
      </c>
      <c r="N90" s="182" t="s">
        <v>39</v>
      </c>
      <c r="O90" s="66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85" t="s">
        <v>1612</v>
      </c>
      <c r="AT90" s="185" t="s">
        <v>132</v>
      </c>
      <c r="AU90" s="185" t="s">
        <v>78</v>
      </c>
      <c r="AY90" s="19" t="s">
        <v>129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9" t="s">
        <v>76</v>
      </c>
      <c r="BK90" s="186">
        <f>ROUND(I90*H90,2)</f>
        <v>0</v>
      </c>
      <c r="BL90" s="19" t="s">
        <v>1612</v>
      </c>
      <c r="BM90" s="185" t="s">
        <v>1618</v>
      </c>
    </row>
    <row r="91" spans="1:65" s="2" customFormat="1" ht="10.199999999999999">
      <c r="A91" s="36"/>
      <c r="B91" s="37"/>
      <c r="C91" s="38"/>
      <c r="D91" s="187" t="s">
        <v>139</v>
      </c>
      <c r="E91" s="38"/>
      <c r="F91" s="188" t="s">
        <v>1616</v>
      </c>
      <c r="G91" s="38"/>
      <c r="H91" s="38"/>
      <c r="I91" s="189"/>
      <c r="J91" s="38"/>
      <c r="K91" s="38"/>
      <c r="L91" s="41"/>
      <c r="M91" s="190"/>
      <c r="N91" s="191"/>
      <c r="O91" s="66"/>
      <c r="P91" s="66"/>
      <c r="Q91" s="66"/>
      <c r="R91" s="66"/>
      <c r="S91" s="66"/>
      <c r="T91" s="67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139</v>
      </c>
      <c r="AU91" s="19" t="s">
        <v>78</v>
      </c>
    </row>
    <row r="92" spans="1:65" s="2" customFormat="1" ht="10.199999999999999">
      <c r="A92" s="36"/>
      <c r="B92" s="37"/>
      <c r="C92" s="38"/>
      <c r="D92" s="192" t="s">
        <v>141</v>
      </c>
      <c r="E92" s="38"/>
      <c r="F92" s="193" t="s">
        <v>1619</v>
      </c>
      <c r="G92" s="38"/>
      <c r="H92" s="38"/>
      <c r="I92" s="189"/>
      <c r="J92" s="38"/>
      <c r="K92" s="38"/>
      <c r="L92" s="41"/>
      <c r="M92" s="190"/>
      <c r="N92" s="191"/>
      <c r="O92" s="66"/>
      <c r="P92" s="66"/>
      <c r="Q92" s="66"/>
      <c r="R92" s="66"/>
      <c r="S92" s="66"/>
      <c r="T92" s="67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9" t="s">
        <v>141</v>
      </c>
      <c r="AU92" s="19" t="s">
        <v>78</v>
      </c>
    </row>
    <row r="93" spans="1:65" s="12" customFormat="1" ht="22.8" customHeight="1">
      <c r="B93" s="159"/>
      <c r="C93" s="160"/>
      <c r="D93" s="161" t="s">
        <v>67</v>
      </c>
      <c r="E93" s="173" t="s">
        <v>1620</v>
      </c>
      <c r="F93" s="173" t="s">
        <v>1621</v>
      </c>
      <c r="G93" s="160"/>
      <c r="H93" s="160"/>
      <c r="I93" s="163"/>
      <c r="J93" s="174">
        <f>BK93</f>
        <v>0</v>
      </c>
      <c r="K93" s="160"/>
      <c r="L93" s="165"/>
      <c r="M93" s="166"/>
      <c r="N93" s="167"/>
      <c r="O93" s="167"/>
      <c r="P93" s="168">
        <f>SUM(P94:P96)</f>
        <v>0</v>
      </c>
      <c r="Q93" s="167"/>
      <c r="R93" s="168">
        <f>SUM(R94:R96)</f>
        <v>0</v>
      </c>
      <c r="S93" s="167"/>
      <c r="T93" s="169">
        <f>SUM(T94:T96)</f>
        <v>0</v>
      </c>
      <c r="AR93" s="170" t="s">
        <v>166</v>
      </c>
      <c r="AT93" s="171" t="s">
        <v>67</v>
      </c>
      <c r="AU93" s="171" t="s">
        <v>76</v>
      </c>
      <c r="AY93" s="170" t="s">
        <v>129</v>
      </c>
      <c r="BK93" s="172">
        <f>SUM(BK94:BK96)</f>
        <v>0</v>
      </c>
    </row>
    <row r="94" spans="1:65" s="2" customFormat="1" ht="16.5" customHeight="1">
      <c r="A94" s="36"/>
      <c r="B94" s="37"/>
      <c r="C94" s="175" t="s">
        <v>130</v>
      </c>
      <c r="D94" s="175" t="s">
        <v>132</v>
      </c>
      <c r="E94" s="176" t="s">
        <v>1622</v>
      </c>
      <c r="F94" s="177" t="s">
        <v>1621</v>
      </c>
      <c r="G94" s="178" t="s">
        <v>1611</v>
      </c>
      <c r="H94" s="179">
        <v>1</v>
      </c>
      <c r="I94" s="180"/>
      <c r="J94" s="179">
        <f>ROUND(I94*H94,2)</f>
        <v>0</v>
      </c>
      <c r="K94" s="177" t="s">
        <v>136</v>
      </c>
      <c r="L94" s="41"/>
      <c r="M94" s="181" t="s">
        <v>18</v>
      </c>
      <c r="N94" s="182" t="s">
        <v>39</v>
      </c>
      <c r="O94" s="66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5" t="s">
        <v>1612</v>
      </c>
      <c r="AT94" s="185" t="s">
        <v>132</v>
      </c>
      <c r="AU94" s="185" t="s">
        <v>78</v>
      </c>
      <c r="AY94" s="19" t="s">
        <v>129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9" t="s">
        <v>76</v>
      </c>
      <c r="BK94" s="186">
        <f>ROUND(I94*H94,2)</f>
        <v>0</v>
      </c>
      <c r="BL94" s="19" t="s">
        <v>1612</v>
      </c>
      <c r="BM94" s="185" t="s">
        <v>1623</v>
      </c>
    </row>
    <row r="95" spans="1:65" s="2" customFormat="1" ht="10.199999999999999">
      <c r="A95" s="36"/>
      <c r="B95" s="37"/>
      <c r="C95" s="38"/>
      <c r="D95" s="187" t="s">
        <v>139</v>
      </c>
      <c r="E95" s="38"/>
      <c r="F95" s="188" t="s">
        <v>1621</v>
      </c>
      <c r="G95" s="38"/>
      <c r="H95" s="38"/>
      <c r="I95" s="189"/>
      <c r="J95" s="38"/>
      <c r="K95" s="38"/>
      <c r="L95" s="41"/>
      <c r="M95" s="190"/>
      <c r="N95" s="191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139</v>
      </c>
      <c r="AU95" s="19" t="s">
        <v>78</v>
      </c>
    </row>
    <row r="96" spans="1:65" s="2" customFormat="1" ht="10.199999999999999">
      <c r="A96" s="36"/>
      <c r="B96" s="37"/>
      <c r="C96" s="38"/>
      <c r="D96" s="192" t="s">
        <v>141</v>
      </c>
      <c r="E96" s="38"/>
      <c r="F96" s="193" t="s">
        <v>1624</v>
      </c>
      <c r="G96" s="38"/>
      <c r="H96" s="38"/>
      <c r="I96" s="189"/>
      <c r="J96" s="38"/>
      <c r="K96" s="38"/>
      <c r="L96" s="41"/>
      <c r="M96" s="235"/>
      <c r="N96" s="236"/>
      <c r="O96" s="237"/>
      <c r="P96" s="237"/>
      <c r="Q96" s="237"/>
      <c r="R96" s="237"/>
      <c r="S96" s="237"/>
      <c r="T96" s="238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141</v>
      </c>
      <c r="AU96" s="19" t="s">
        <v>78</v>
      </c>
    </row>
    <row r="97" spans="1:31" s="2" customFormat="1" ht="6.9" customHeight="1">
      <c r="A97" s="36"/>
      <c r="B97" s="49"/>
      <c r="C97" s="50"/>
      <c r="D97" s="50"/>
      <c r="E97" s="50"/>
      <c r="F97" s="50"/>
      <c r="G97" s="50"/>
      <c r="H97" s="50"/>
      <c r="I97" s="50"/>
      <c r="J97" s="50"/>
      <c r="K97" s="50"/>
      <c r="L97" s="41"/>
      <c r="M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</sheetData>
  <sheetProtection algorithmName="SHA-512" hashValue="cHQkzrAlT9QZYW7vNDtBpmIw+cdn+zYEMQZJPQ2L+uGqAsBJQnMBra504Z0IR14C/eBIJW8HGcyHrsdT0r0Slw==" saltValue="eBWTPxfyuRGQ41ffnVks0di4lt+I0citRSW5XsKB3G0lTcCezhuZbmdd7WzNaiXaKYMfeGL46vzkeJtLKisbPQ==" spinCount="100000" sheet="1" objects="1" scenarios="1" formatColumns="0" formatRows="0" autoFilter="0"/>
  <autoFilter ref="C82:K96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300-000000000000}"/>
    <hyperlink ref="F92" r:id="rId2" xr:uid="{00000000-0004-0000-0300-000001000000}"/>
    <hyperlink ref="F96" r:id="rId3" xr:uid="{00000000-0004-0000-03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4.4"/>
  <cols>
    <col min="1" max="1" width="8.28515625" style="239" customWidth="1"/>
    <col min="2" max="2" width="1.7109375" style="239" customWidth="1"/>
    <col min="3" max="4" width="5" style="239" customWidth="1"/>
    <col min="5" max="5" width="11.7109375" style="239" customWidth="1"/>
    <col min="6" max="6" width="9.140625" style="239" customWidth="1"/>
    <col min="7" max="7" width="5" style="239" customWidth="1"/>
    <col min="8" max="8" width="77.85546875" style="239" customWidth="1"/>
    <col min="9" max="10" width="20" style="239" customWidth="1"/>
    <col min="11" max="11" width="1.7109375" style="239" customWidth="1"/>
  </cols>
  <sheetData>
    <row r="1" spans="2:11" s="1" customFormat="1" ht="37.5" customHeight="1"/>
    <row r="2" spans="2:11" s="1" customFormat="1" ht="7.5" customHeight="1">
      <c r="B2" s="240"/>
      <c r="C2" s="241"/>
      <c r="D2" s="241"/>
      <c r="E2" s="241"/>
      <c r="F2" s="241"/>
      <c r="G2" s="241"/>
      <c r="H2" s="241"/>
      <c r="I2" s="241"/>
      <c r="J2" s="241"/>
      <c r="K2" s="242"/>
    </row>
    <row r="3" spans="2:11" s="16" customFormat="1" ht="45" customHeight="1">
      <c r="B3" s="243"/>
      <c r="C3" s="378" t="s">
        <v>1625</v>
      </c>
      <c r="D3" s="378"/>
      <c r="E3" s="378"/>
      <c r="F3" s="378"/>
      <c r="G3" s="378"/>
      <c r="H3" s="378"/>
      <c r="I3" s="378"/>
      <c r="J3" s="378"/>
      <c r="K3" s="244"/>
    </row>
    <row r="4" spans="2:11" s="1" customFormat="1" ht="25.5" customHeight="1">
      <c r="B4" s="245"/>
      <c r="C4" s="377" t="s">
        <v>1626</v>
      </c>
      <c r="D4" s="377"/>
      <c r="E4" s="377"/>
      <c r="F4" s="377"/>
      <c r="G4" s="377"/>
      <c r="H4" s="377"/>
      <c r="I4" s="377"/>
      <c r="J4" s="377"/>
      <c r="K4" s="246"/>
    </row>
    <row r="5" spans="2:11" s="1" customFormat="1" ht="5.25" customHeight="1">
      <c r="B5" s="245"/>
      <c r="C5" s="247"/>
      <c r="D5" s="247"/>
      <c r="E5" s="247"/>
      <c r="F5" s="247"/>
      <c r="G5" s="247"/>
      <c r="H5" s="247"/>
      <c r="I5" s="247"/>
      <c r="J5" s="247"/>
      <c r="K5" s="246"/>
    </row>
    <row r="6" spans="2:11" s="1" customFormat="1" ht="15" customHeight="1">
      <c r="B6" s="245"/>
      <c r="C6" s="376" t="s">
        <v>1627</v>
      </c>
      <c r="D6" s="376"/>
      <c r="E6" s="376"/>
      <c r="F6" s="376"/>
      <c r="G6" s="376"/>
      <c r="H6" s="376"/>
      <c r="I6" s="376"/>
      <c r="J6" s="376"/>
      <c r="K6" s="246"/>
    </row>
    <row r="7" spans="2:11" s="1" customFormat="1" ht="15" customHeight="1">
      <c r="B7" s="249"/>
      <c r="C7" s="376" t="s">
        <v>1628</v>
      </c>
      <c r="D7" s="376"/>
      <c r="E7" s="376"/>
      <c r="F7" s="376"/>
      <c r="G7" s="376"/>
      <c r="H7" s="376"/>
      <c r="I7" s="376"/>
      <c r="J7" s="376"/>
      <c r="K7" s="246"/>
    </row>
    <row r="8" spans="2:11" s="1" customFormat="1" ht="12.75" customHeight="1">
      <c r="B8" s="249"/>
      <c r="C8" s="248"/>
      <c r="D8" s="248"/>
      <c r="E8" s="248"/>
      <c r="F8" s="248"/>
      <c r="G8" s="248"/>
      <c r="H8" s="248"/>
      <c r="I8" s="248"/>
      <c r="J8" s="248"/>
      <c r="K8" s="246"/>
    </row>
    <row r="9" spans="2:11" s="1" customFormat="1" ht="15" customHeight="1">
      <c r="B9" s="249"/>
      <c r="C9" s="376" t="s">
        <v>1629</v>
      </c>
      <c r="D9" s="376"/>
      <c r="E9" s="376"/>
      <c r="F9" s="376"/>
      <c r="G9" s="376"/>
      <c r="H9" s="376"/>
      <c r="I9" s="376"/>
      <c r="J9" s="376"/>
      <c r="K9" s="246"/>
    </row>
    <row r="10" spans="2:11" s="1" customFormat="1" ht="15" customHeight="1">
      <c r="B10" s="249"/>
      <c r="C10" s="248"/>
      <c r="D10" s="376" t="s">
        <v>1630</v>
      </c>
      <c r="E10" s="376"/>
      <c r="F10" s="376"/>
      <c r="G10" s="376"/>
      <c r="H10" s="376"/>
      <c r="I10" s="376"/>
      <c r="J10" s="376"/>
      <c r="K10" s="246"/>
    </row>
    <row r="11" spans="2:11" s="1" customFormat="1" ht="15" customHeight="1">
      <c r="B11" s="249"/>
      <c r="C11" s="250"/>
      <c r="D11" s="376" t="s">
        <v>1631</v>
      </c>
      <c r="E11" s="376"/>
      <c r="F11" s="376"/>
      <c r="G11" s="376"/>
      <c r="H11" s="376"/>
      <c r="I11" s="376"/>
      <c r="J11" s="376"/>
      <c r="K11" s="246"/>
    </row>
    <row r="12" spans="2:11" s="1" customFormat="1" ht="15" customHeight="1">
      <c r="B12" s="249"/>
      <c r="C12" s="250"/>
      <c r="D12" s="248"/>
      <c r="E12" s="248"/>
      <c r="F12" s="248"/>
      <c r="G12" s="248"/>
      <c r="H12" s="248"/>
      <c r="I12" s="248"/>
      <c r="J12" s="248"/>
      <c r="K12" s="246"/>
    </row>
    <row r="13" spans="2:11" s="1" customFormat="1" ht="15" customHeight="1">
      <c r="B13" s="249"/>
      <c r="C13" s="250"/>
      <c r="D13" s="251" t="s">
        <v>1632</v>
      </c>
      <c r="E13" s="248"/>
      <c r="F13" s="248"/>
      <c r="G13" s="248"/>
      <c r="H13" s="248"/>
      <c r="I13" s="248"/>
      <c r="J13" s="248"/>
      <c r="K13" s="246"/>
    </row>
    <row r="14" spans="2:11" s="1" customFormat="1" ht="12.75" customHeight="1">
      <c r="B14" s="249"/>
      <c r="C14" s="250"/>
      <c r="D14" s="250"/>
      <c r="E14" s="250"/>
      <c r="F14" s="250"/>
      <c r="G14" s="250"/>
      <c r="H14" s="250"/>
      <c r="I14" s="250"/>
      <c r="J14" s="250"/>
      <c r="K14" s="246"/>
    </row>
    <row r="15" spans="2:11" s="1" customFormat="1" ht="15" customHeight="1">
      <c r="B15" s="249"/>
      <c r="C15" s="250"/>
      <c r="D15" s="376" t="s">
        <v>1633</v>
      </c>
      <c r="E15" s="376"/>
      <c r="F15" s="376"/>
      <c r="G15" s="376"/>
      <c r="H15" s="376"/>
      <c r="I15" s="376"/>
      <c r="J15" s="376"/>
      <c r="K15" s="246"/>
    </row>
    <row r="16" spans="2:11" s="1" customFormat="1" ht="15" customHeight="1">
      <c r="B16" s="249"/>
      <c r="C16" s="250"/>
      <c r="D16" s="376" t="s">
        <v>1634</v>
      </c>
      <c r="E16" s="376"/>
      <c r="F16" s="376"/>
      <c r="G16" s="376"/>
      <c r="H16" s="376"/>
      <c r="I16" s="376"/>
      <c r="J16" s="376"/>
      <c r="K16" s="246"/>
    </row>
    <row r="17" spans="2:11" s="1" customFormat="1" ht="15" customHeight="1">
      <c r="B17" s="249"/>
      <c r="C17" s="250"/>
      <c r="D17" s="376" t="s">
        <v>1635</v>
      </c>
      <c r="E17" s="376"/>
      <c r="F17" s="376"/>
      <c r="G17" s="376"/>
      <c r="H17" s="376"/>
      <c r="I17" s="376"/>
      <c r="J17" s="376"/>
      <c r="K17" s="246"/>
    </row>
    <row r="18" spans="2:11" s="1" customFormat="1" ht="15" customHeight="1">
      <c r="B18" s="249"/>
      <c r="C18" s="250"/>
      <c r="D18" s="250"/>
      <c r="E18" s="252" t="s">
        <v>75</v>
      </c>
      <c r="F18" s="376" t="s">
        <v>1636</v>
      </c>
      <c r="G18" s="376"/>
      <c r="H18" s="376"/>
      <c r="I18" s="376"/>
      <c r="J18" s="376"/>
      <c r="K18" s="246"/>
    </row>
    <row r="19" spans="2:11" s="1" customFormat="1" ht="15" customHeight="1">
      <c r="B19" s="249"/>
      <c r="C19" s="250"/>
      <c r="D19" s="250"/>
      <c r="E19" s="252" t="s">
        <v>1637</v>
      </c>
      <c r="F19" s="376" t="s">
        <v>1638</v>
      </c>
      <c r="G19" s="376"/>
      <c r="H19" s="376"/>
      <c r="I19" s="376"/>
      <c r="J19" s="376"/>
      <c r="K19" s="246"/>
    </row>
    <row r="20" spans="2:11" s="1" customFormat="1" ht="15" customHeight="1">
      <c r="B20" s="249"/>
      <c r="C20" s="250"/>
      <c r="D20" s="250"/>
      <c r="E20" s="252" t="s">
        <v>1639</v>
      </c>
      <c r="F20" s="376" t="s">
        <v>1640</v>
      </c>
      <c r="G20" s="376"/>
      <c r="H20" s="376"/>
      <c r="I20" s="376"/>
      <c r="J20" s="376"/>
      <c r="K20" s="246"/>
    </row>
    <row r="21" spans="2:11" s="1" customFormat="1" ht="15" customHeight="1">
      <c r="B21" s="249"/>
      <c r="C21" s="250"/>
      <c r="D21" s="250"/>
      <c r="E21" s="252" t="s">
        <v>1641</v>
      </c>
      <c r="F21" s="376" t="s">
        <v>1642</v>
      </c>
      <c r="G21" s="376"/>
      <c r="H21" s="376"/>
      <c r="I21" s="376"/>
      <c r="J21" s="376"/>
      <c r="K21" s="246"/>
    </row>
    <row r="22" spans="2:11" s="1" customFormat="1" ht="15" customHeight="1">
      <c r="B22" s="249"/>
      <c r="C22" s="250"/>
      <c r="D22" s="250"/>
      <c r="E22" s="252" t="s">
        <v>1643</v>
      </c>
      <c r="F22" s="376" t="s">
        <v>1265</v>
      </c>
      <c r="G22" s="376"/>
      <c r="H22" s="376"/>
      <c r="I22" s="376"/>
      <c r="J22" s="376"/>
      <c r="K22" s="246"/>
    </row>
    <row r="23" spans="2:11" s="1" customFormat="1" ht="15" customHeight="1">
      <c r="B23" s="249"/>
      <c r="C23" s="250"/>
      <c r="D23" s="250"/>
      <c r="E23" s="252" t="s">
        <v>1644</v>
      </c>
      <c r="F23" s="376" t="s">
        <v>1645</v>
      </c>
      <c r="G23" s="376"/>
      <c r="H23" s="376"/>
      <c r="I23" s="376"/>
      <c r="J23" s="376"/>
      <c r="K23" s="246"/>
    </row>
    <row r="24" spans="2:11" s="1" customFormat="1" ht="12.75" customHeight="1">
      <c r="B24" s="249"/>
      <c r="C24" s="250"/>
      <c r="D24" s="250"/>
      <c r="E24" s="250"/>
      <c r="F24" s="250"/>
      <c r="G24" s="250"/>
      <c r="H24" s="250"/>
      <c r="I24" s="250"/>
      <c r="J24" s="250"/>
      <c r="K24" s="246"/>
    </row>
    <row r="25" spans="2:11" s="1" customFormat="1" ht="15" customHeight="1">
      <c r="B25" s="249"/>
      <c r="C25" s="376" t="s">
        <v>1646</v>
      </c>
      <c r="D25" s="376"/>
      <c r="E25" s="376"/>
      <c r="F25" s="376"/>
      <c r="G25" s="376"/>
      <c r="H25" s="376"/>
      <c r="I25" s="376"/>
      <c r="J25" s="376"/>
      <c r="K25" s="246"/>
    </row>
    <row r="26" spans="2:11" s="1" customFormat="1" ht="15" customHeight="1">
      <c r="B26" s="249"/>
      <c r="C26" s="376" t="s">
        <v>1647</v>
      </c>
      <c r="D26" s="376"/>
      <c r="E26" s="376"/>
      <c r="F26" s="376"/>
      <c r="G26" s="376"/>
      <c r="H26" s="376"/>
      <c r="I26" s="376"/>
      <c r="J26" s="376"/>
      <c r="K26" s="246"/>
    </row>
    <row r="27" spans="2:11" s="1" customFormat="1" ht="15" customHeight="1">
      <c r="B27" s="249"/>
      <c r="C27" s="248"/>
      <c r="D27" s="376" t="s">
        <v>1648</v>
      </c>
      <c r="E27" s="376"/>
      <c r="F27" s="376"/>
      <c r="G27" s="376"/>
      <c r="H27" s="376"/>
      <c r="I27" s="376"/>
      <c r="J27" s="376"/>
      <c r="K27" s="246"/>
    </row>
    <row r="28" spans="2:11" s="1" customFormat="1" ht="15" customHeight="1">
      <c r="B28" s="249"/>
      <c r="C28" s="250"/>
      <c r="D28" s="376" t="s">
        <v>1649</v>
      </c>
      <c r="E28" s="376"/>
      <c r="F28" s="376"/>
      <c r="G28" s="376"/>
      <c r="H28" s="376"/>
      <c r="I28" s="376"/>
      <c r="J28" s="376"/>
      <c r="K28" s="246"/>
    </row>
    <row r="29" spans="2:11" s="1" customFormat="1" ht="12.75" customHeight="1">
      <c r="B29" s="249"/>
      <c r="C29" s="250"/>
      <c r="D29" s="250"/>
      <c r="E29" s="250"/>
      <c r="F29" s="250"/>
      <c r="G29" s="250"/>
      <c r="H29" s="250"/>
      <c r="I29" s="250"/>
      <c r="J29" s="250"/>
      <c r="K29" s="246"/>
    </row>
    <row r="30" spans="2:11" s="1" customFormat="1" ht="15" customHeight="1">
      <c r="B30" s="249"/>
      <c r="C30" s="250"/>
      <c r="D30" s="376" t="s">
        <v>1650</v>
      </c>
      <c r="E30" s="376"/>
      <c r="F30" s="376"/>
      <c r="G30" s="376"/>
      <c r="H30" s="376"/>
      <c r="I30" s="376"/>
      <c r="J30" s="376"/>
      <c r="K30" s="246"/>
    </row>
    <row r="31" spans="2:11" s="1" customFormat="1" ht="15" customHeight="1">
      <c r="B31" s="249"/>
      <c r="C31" s="250"/>
      <c r="D31" s="376" t="s">
        <v>1651</v>
      </c>
      <c r="E31" s="376"/>
      <c r="F31" s="376"/>
      <c r="G31" s="376"/>
      <c r="H31" s="376"/>
      <c r="I31" s="376"/>
      <c r="J31" s="376"/>
      <c r="K31" s="246"/>
    </row>
    <row r="32" spans="2:11" s="1" customFormat="1" ht="12.75" customHeight="1">
      <c r="B32" s="249"/>
      <c r="C32" s="250"/>
      <c r="D32" s="250"/>
      <c r="E32" s="250"/>
      <c r="F32" s="250"/>
      <c r="G32" s="250"/>
      <c r="H32" s="250"/>
      <c r="I32" s="250"/>
      <c r="J32" s="250"/>
      <c r="K32" s="246"/>
    </row>
    <row r="33" spans="2:11" s="1" customFormat="1" ht="15" customHeight="1">
      <c r="B33" s="249"/>
      <c r="C33" s="250"/>
      <c r="D33" s="376" t="s">
        <v>1652</v>
      </c>
      <c r="E33" s="376"/>
      <c r="F33" s="376"/>
      <c r="G33" s="376"/>
      <c r="H33" s="376"/>
      <c r="I33" s="376"/>
      <c r="J33" s="376"/>
      <c r="K33" s="246"/>
    </row>
    <row r="34" spans="2:11" s="1" customFormat="1" ht="15" customHeight="1">
      <c r="B34" s="249"/>
      <c r="C34" s="250"/>
      <c r="D34" s="376" t="s">
        <v>1653</v>
      </c>
      <c r="E34" s="376"/>
      <c r="F34" s="376"/>
      <c r="G34" s="376"/>
      <c r="H34" s="376"/>
      <c r="I34" s="376"/>
      <c r="J34" s="376"/>
      <c r="K34" s="246"/>
    </row>
    <row r="35" spans="2:11" s="1" customFormat="1" ht="15" customHeight="1">
      <c r="B35" s="249"/>
      <c r="C35" s="250"/>
      <c r="D35" s="376" t="s">
        <v>1654</v>
      </c>
      <c r="E35" s="376"/>
      <c r="F35" s="376"/>
      <c r="G35" s="376"/>
      <c r="H35" s="376"/>
      <c r="I35" s="376"/>
      <c r="J35" s="376"/>
      <c r="K35" s="246"/>
    </row>
    <row r="36" spans="2:11" s="1" customFormat="1" ht="15" customHeight="1">
      <c r="B36" s="249"/>
      <c r="C36" s="250"/>
      <c r="D36" s="248"/>
      <c r="E36" s="251" t="s">
        <v>115</v>
      </c>
      <c r="F36" s="248"/>
      <c r="G36" s="376" t="s">
        <v>1655</v>
      </c>
      <c r="H36" s="376"/>
      <c r="I36" s="376"/>
      <c r="J36" s="376"/>
      <c r="K36" s="246"/>
    </row>
    <row r="37" spans="2:11" s="1" customFormat="1" ht="30.75" customHeight="1">
      <c r="B37" s="249"/>
      <c r="C37" s="250"/>
      <c r="D37" s="248"/>
      <c r="E37" s="251" t="s">
        <v>1656</v>
      </c>
      <c r="F37" s="248"/>
      <c r="G37" s="376" t="s">
        <v>1657</v>
      </c>
      <c r="H37" s="376"/>
      <c r="I37" s="376"/>
      <c r="J37" s="376"/>
      <c r="K37" s="246"/>
    </row>
    <row r="38" spans="2:11" s="1" customFormat="1" ht="15" customHeight="1">
      <c r="B38" s="249"/>
      <c r="C38" s="250"/>
      <c r="D38" s="248"/>
      <c r="E38" s="251" t="s">
        <v>49</v>
      </c>
      <c r="F38" s="248"/>
      <c r="G38" s="376" t="s">
        <v>1658</v>
      </c>
      <c r="H38" s="376"/>
      <c r="I38" s="376"/>
      <c r="J38" s="376"/>
      <c r="K38" s="246"/>
    </row>
    <row r="39" spans="2:11" s="1" customFormat="1" ht="15" customHeight="1">
      <c r="B39" s="249"/>
      <c r="C39" s="250"/>
      <c r="D39" s="248"/>
      <c r="E39" s="251" t="s">
        <v>50</v>
      </c>
      <c r="F39" s="248"/>
      <c r="G39" s="376" t="s">
        <v>1659</v>
      </c>
      <c r="H39" s="376"/>
      <c r="I39" s="376"/>
      <c r="J39" s="376"/>
      <c r="K39" s="246"/>
    </row>
    <row r="40" spans="2:11" s="1" customFormat="1" ht="15" customHeight="1">
      <c r="B40" s="249"/>
      <c r="C40" s="250"/>
      <c r="D40" s="248"/>
      <c r="E40" s="251" t="s">
        <v>116</v>
      </c>
      <c r="F40" s="248"/>
      <c r="G40" s="376" t="s">
        <v>1660</v>
      </c>
      <c r="H40" s="376"/>
      <c r="I40" s="376"/>
      <c r="J40" s="376"/>
      <c r="K40" s="246"/>
    </row>
    <row r="41" spans="2:11" s="1" customFormat="1" ht="15" customHeight="1">
      <c r="B41" s="249"/>
      <c r="C41" s="250"/>
      <c r="D41" s="248"/>
      <c r="E41" s="251" t="s">
        <v>117</v>
      </c>
      <c r="F41" s="248"/>
      <c r="G41" s="376" t="s">
        <v>1661</v>
      </c>
      <c r="H41" s="376"/>
      <c r="I41" s="376"/>
      <c r="J41" s="376"/>
      <c r="K41" s="246"/>
    </row>
    <row r="42" spans="2:11" s="1" customFormat="1" ht="15" customHeight="1">
      <c r="B42" s="249"/>
      <c r="C42" s="250"/>
      <c r="D42" s="248"/>
      <c r="E42" s="251" t="s">
        <v>1662</v>
      </c>
      <c r="F42" s="248"/>
      <c r="G42" s="376" t="s">
        <v>1663</v>
      </c>
      <c r="H42" s="376"/>
      <c r="I42" s="376"/>
      <c r="J42" s="376"/>
      <c r="K42" s="246"/>
    </row>
    <row r="43" spans="2:11" s="1" customFormat="1" ht="15" customHeight="1">
      <c r="B43" s="249"/>
      <c r="C43" s="250"/>
      <c r="D43" s="248"/>
      <c r="E43" s="251"/>
      <c r="F43" s="248"/>
      <c r="G43" s="376" t="s">
        <v>1664</v>
      </c>
      <c r="H43" s="376"/>
      <c r="I43" s="376"/>
      <c r="J43" s="376"/>
      <c r="K43" s="246"/>
    </row>
    <row r="44" spans="2:11" s="1" customFormat="1" ht="15" customHeight="1">
      <c r="B44" s="249"/>
      <c r="C44" s="250"/>
      <c r="D44" s="248"/>
      <c r="E44" s="251" t="s">
        <v>1665</v>
      </c>
      <c r="F44" s="248"/>
      <c r="G44" s="376" t="s">
        <v>1666</v>
      </c>
      <c r="H44" s="376"/>
      <c r="I44" s="376"/>
      <c r="J44" s="376"/>
      <c r="K44" s="246"/>
    </row>
    <row r="45" spans="2:11" s="1" customFormat="1" ht="15" customHeight="1">
      <c r="B45" s="249"/>
      <c r="C45" s="250"/>
      <c r="D45" s="248"/>
      <c r="E45" s="251" t="s">
        <v>119</v>
      </c>
      <c r="F45" s="248"/>
      <c r="G45" s="376" t="s">
        <v>1667</v>
      </c>
      <c r="H45" s="376"/>
      <c r="I45" s="376"/>
      <c r="J45" s="376"/>
      <c r="K45" s="246"/>
    </row>
    <row r="46" spans="2:11" s="1" customFormat="1" ht="12.75" customHeight="1">
      <c r="B46" s="249"/>
      <c r="C46" s="250"/>
      <c r="D46" s="248"/>
      <c r="E46" s="248"/>
      <c r="F46" s="248"/>
      <c r="G46" s="248"/>
      <c r="H46" s="248"/>
      <c r="I46" s="248"/>
      <c r="J46" s="248"/>
      <c r="K46" s="246"/>
    </row>
    <row r="47" spans="2:11" s="1" customFormat="1" ht="15" customHeight="1">
      <c r="B47" s="249"/>
      <c r="C47" s="250"/>
      <c r="D47" s="376" t="s">
        <v>1668</v>
      </c>
      <c r="E47" s="376"/>
      <c r="F47" s="376"/>
      <c r="G47" s="376"/>
      <c r="H47" s="376"/>
      <c r="I47" s="376"/>
      <c r="J47" s="376"/>
      <c r="K47" s="246"/>
    </row>
    <row r="48" spans="2:11" s="1" customFormat="1" ht="15" customHeight="1">
      <c r="B48" s="249"/>
      <c r="C48" s="250"/>
      <c r="D48" s="250"/>
      <c r="E48" s="376" t="s">
        <v>1669</v>
      </c>
      <c r="F48" s="376"/>
      <c r="G48" s="376"/>
      <c r="H48" s="376"/>
      <c r="I48" s="376"/>
      <c r="J48" s="376"/>
      <c r="K48" s="246"/>
    </row>
    <row r="49" spans="2:11" s="1" customFormat="1" ht="15" customHeight="1">
      <c r="B49" s="249"/>
      <c r="C49" s="250"/>
      <c r="D49" s="250"/>
      <c r="E49" s="376" t="s">
        <v>1670</v>
      </c>
      <c r="F49" s="376"/>
      <c r="G49" s="376"/>
      <c r="H49" s="376"/>
      <c r="I49" s="376"/>
      <c r="J49" s="376"/>
      <c r="K49" s="246"/>
    </row>
    <row r="50" spans="2:11" s="1" customFormat="1" ht="15" customHeight="1">
      <c r="B50" s="249"/>
      <c r="C50" s="250"/>
      <c r="D50" s="250"/>
      <c r="E50" s="376" t="s">
        <v>1671</v>
      </c>
      <c r="F50" s="376"/>
      <c r="G50" s="376"/>
      <c r="H50" s="376"/>
      <c r="I50" s="376"/>
      <c r="J50" s="376"/>
      <c r="K50" s="246"/>
    </row>
    <row r="51" spans="2:11" s="1" customFormat="1" ht="15" customHeight="1">
      <c r="B51" s="249"/>
      <c r="C51" s="250"/>
      <c r="D51" s="376" t="s">
        <v>1672</v>
      </c>
      <c r="E51" s="376"/>
      <c r="F51" s="376"/>
      <c r="G51" s="376"/>
      <c r="H51" s="376"/>
      <c r="I51" s="376"/>
      <c r="J51" s="376"/>
      <c r="K51" s="246"/>
    </row>
    <row r="52" spans="2:11" s="1" customFormat="1" ht="25.5" customHeight="1">
      <c r="B52" s="245"/>
      <c r="C52" s="377" t="s">
        <v>1673</v>
      </c>
      <c r="D52" s="377"/>
      <c r="E52" s="377"/>
      <c r="F52" s="377"/>
      <c r="G52" s="377"/>
      <c r="H52" s="377"/>
      <c r="I52" s="377"/>
      <c r="J52" s="377"/>
      <c r="K52" s="246"/>
    </row>
    <row r="53" spans="2:11" s="1" customFormat="1" ht="5.25" customHeight="1">
      <c r="B53" s="245"/>
      <c r="C53" s="247"/>
      <c r="D53" s="247"/>
      <c r="E53" s="247"/>
      <c r="F53" s="247"/>
      <c r="G53" s="247"/>
      <c r="H53" s="247"/>
      <c r="I53" s="247"/>
      <c r="J53" s="247"/>
      <c r="K53" s="246"/>
    </row>
    <row r="54" spans="2:11" s="1" customFormat="1" ht="15" customHeight="1">
      <c r="B54" s="245"/>
      <c r="C54" s="376" t="s">
        <v>1674</v>
      </c>
      <c r="D54" s="376"/>
      <c r="E54" s="376"/>
      <c r="F54" s="376"/>
      <c r="G54" s="376"/>
      <c r="H54" s="376"/>
      <c r="I54" s="376"/>
      <c r="J54" s="376"/>
      <c r="K54" s="246"/>
    </row>
    <row r="55" spans="2:11" s="1" customFormat="1" ht="15" customHeight="1">
      <c r="B55" s="245"/>
      <c r="C55" s="376" t="s">
        <v>1675</v>
      </c>
      <c r="D55" s="376"/>
      <c r="E55" s="376"/>
      <c r="F55" s="376"/>
      <c r="G55" s="376"/>
      <c r="H55" s="376"/>
      <c r="I55" s="376"/>
      <c r="J55" s="376"/>
      <c r="K55" s="246"/>
    </row>
    <row r="56" spans="2:11" s="1" customFormat="1" ht="12.75" customHeight="1">
      <c r="B56" s="245"/>
      <c r="C56" s="248"/>
      <c r="D56" s="248"/>
      <c r="E56" s="248"/>
      <c r="F56" s="248"/>
      <c r="G56" s="248"/>
      <c r="H56" s="248"/>
      <c r="I56" s="248"/>
      <c r="J56" s="248"/>
      <c r="K56" s="246"/>
    </row>
    <row r="57" spans="2:11" s="1" customFormat="1" ht="15" customHeight="1">
      <c r="B57" s="245"/>
      <c r="C57" s="376" t="s">
        <v>1676</v>
      </c>
      <c r="D57" s="376"/>
      <c r="E57" s="376"/>
      <c r="F57" s="376"/>
      <c r="G57" s="376"/>
      <c r="H57" s="376"/>
      <c r="I57" s="376"/>
      <c r="J57" s="376"/>
      <c r="K57" s="246"/>
    </row>
    <row r="58" spans="2:11" s="1" customFormat="1" ht="15" customHeight="1">
      <c r="B58" s="245"/>
      <c r="C58" s="250"/>
      <c r="D58" s="376" t="s">
        <v>1677</v>
      </c>
      <c r="E58" s="376"/>
      <c r="F58" s="376"/>
      <c r="G58" s="376"/>
      <c r="H58" s="376"/>
      <c r="I58" s="376"/>
      <c r="J58" s="376"/>
      <c r="K58" s="246"/>
    </row>
    <row r="59" spans="2:11" s="1" customFormat="1" ht="15" customHeight="1">
      <c r="B59" s="245"/>
      <c r="C59" s="250"/>
      <c r="D59" s="376" t="s">
        <v>1678</v>
      </c>
      <c r="E59" s="376"/>
      <c r="F59" s="376"/>
      <c r="G59" s="376"/>
      <c r="H59" s="376"/>
      <c r="I59" s="376"/>
      <c r="J59" s="376"/>
      <c r="K59" s="246"/>
    </row>
    <row r="60" spans="2:11" s="1" customFormat="1" ht="15" customHeight="1">
      <c r="B60" s="245"/>
      <c r="C60" s="250"/>
      <c r="D60" s="376" t="s">
        <v>1679</v>
      </c>
      <c r="E60" s="376"/>
      <c r="F60" s="376"/>
      <c r="G60" s="376"/>
      <c r="H60" s="376"/>
      <c r="I60" s="376"/>
      <c r="J60" s="376"/>
      <c r="K60" s="246"/>
    </row>
    <row r="61" spans="2:11" s="1" customFormat="1" ht="15" customHeight="1">
      <c r="B61" s="245"/>
      <c r="C61" s="250"/>
      <c r="D61" s="376" t="s">
        <v>1680</v>
      </c>
      <c r="E61" s="376"/>
      <c r="F61" s="376"/>
      <c r="G61" s="376"/>
      <c r="H61" s="376"/>
      <c r="I61" s="376"/>
      <c r="J61" s="376"/>
      <c r="K61" s="246"/>
    </row>
    <row r="62" spans="2:11" s="1" customFormat="1" ht="15" customHeight="1">
      <c r="B62" s="245"/>
      <c r="C62" s="250"/>
      <c r="D62" s="379" t="s">
        <v>1681</v>
      </c>
      <c r="E62" s="379"/>
      <c r="F62" s="379"/>
      <c r="G62" s="379"/>
      <c r="H62" s="379"/>
      <c r="I62" s="379"/>
      <c r="J62" s="379"/>
      <c r="K62" s="246"/>
    </row>
    <row r="63" spans="2:11" s="1" customFormat="1" ht="15" customHeight="1">
      <c r="B63" s="245"/>
      <c r="C63" s="250"/>
      <c r="D63" s="376" t="s">
        <v>1682</v>
      </c>
      <c r="E63" s="376"/>
      <c r="F63" s="376"/>
      <c r="G63" s="376"/>
      <c r="H63" s="376"/>
      <c r="I63" s="376"/>
      <c r="J63" s="376"/>
      <c r="K63" s="246"/>
    </row>
    <row r="64" spans="2:11" s="1" customFormat="1" ht="12.75" customHeight="1">
      <c r="B64" s="245"/>
      <c r="C64" s="250"/>
      <c r="D64" s="250"/>
      <c r="E64" s="253"/>
      <c r="F64" s="250"/>
      <c r="G64" s="250"/>
      <c r="H64" s="250"/>
      <c r="I64" s="250"/>
      <c r="J64" s="250"/>
      <c r="K64" s="246"/>
    </row>
    <row r="65" spans="2:11" s="1" customFormat="1" ht="15" customHeight="1">
      <c r="B65" s="245"/>
      <c r="C65" s="250"/>
      <c r="D65" s="376" t="s">
        <v>1683</v>
      </c>
      <c r="E65" s="376"/>
      <c r="F65" s="376"/>
      <c r="G65" s="376"/>
      <c r="H65" s="376"/>
      <c r="I65" s="376"/>
      <c r="J65" s="376"/>
      <c r="K65" s="246"/>
    </row>
    <row r="66" spans="2:11" s="1" customFormat="1" ht="15" customHeight="1">
      <c r="B66" s="245"/>
      <c r="C66" s="250"/>
      <c r="D66" s="379" t="s">
        <v>1684</v>
      </c>
      <c r="E66" s="379"/>
      <c r="F66" s="379"/>
      <c r="G66" s="379"/>
      <c r="H66" s="379"/>
      <c r="I66" s="379"/>
      <c r="J66" s="379"/>
      <c r="K66" s="246"/>
    </row>
    <row r="67" spans="2:11" s="1" customFormat="1" ht="15" customHeight="1">
      <c r="B67" s="245"/>
      <c r="C67" s="250"/>
      <c r="D67" s="376" t="s">
        <v>1685</v>
      </c>
      <c r="E67" s="376"/>
      <c r="F67" s="376"/>
      <c r="G67" s="376"/>
      <c r="H67" s="376"/>
      <c r="I67" s="376"/>
      <c r="J67" s="376"/>
      <c r="K67" s="246"/>
    </row>
    <row r="68" spans="2:11" s="1" customFormat="1" ht="15" customHeight="1">
      <c r="B68" s="245"/>
      <c r="C68" s="250"/>
      <c r="D68" s="376" t="s">
        <v>1686</v>
      </c>
      <c r="E68" s="376"/>
      <c r="F68" s="376"/>
      <c r="G68" s="376"/>
      <c r="H68" s="376"/>
      <c r="I68" s="376"/>
      <c r="J68" s="376"/>
      <c r="K68" s="246"/>
    </row>
    <row r="69" spans="2:11" s="1" customFormat="1" ht="15" customHeight="1">
      <c r="B69" s="245"/>
      <c r="C69" s="250"/>
      <c r="D69" s="376" t="s">
        <v>1687</v>
      </c>
      <c r="E69" s="376"/>
      <c r="F69" s="376"/>
      <c r="G69" s="376"/>
      <c r="H69" s="376"/>
      <c r="I69" s="376"/>
      <c r="J69" s="376"/>
      <c r="K69" s="246"/>
    </row>
    <row r="70" spans="2:11" s="1" customFormat="1" ht="15" customHeight="1">
      <c r="B70" s="245"/>
      <c r="C70" s="250"/>
      <c r="D70" s="376" t="s">
        <v>1688</v>
      </c>
      <c r="E70" s="376"/>
      <c r="F70" s="376"/>
      <c r="G70" s="376"/>
      <c r="H70" s="376"/>
      <c r="I70" s="376"/>
      <c r="J70" s="376"/>
      <c r="K70" s="246"/>
    </row>
    <row r="71" spans="2:11" s="1" customFormat="1" ht="12.75" customHeight="1">
      <c r="B71" s="254"/>
      <c r="C71" s="255"/>
      <c r="D71" s="255"/>
      <c r="E71" s="255"/>
      <c r="F71" s="255"/>
      <c r="G71" s="255"/>
      <c r="H71" s="255"/>
      <c r="I71" s="255"/>
      <c r="J71" s="255"/>
      <c r="K71" s="256"/>
    </row>
    <row r="72" spans="2:11" s="1" customFormat="1" ht="18.75" customHeight="1">
      <c r="B72" s="257"/>
      <c r="C72" s="257"/>
      <c r="D72" s="257"/>
      <c r="E72" s="257"/>
      <c r="F72" s="257"/>
      <c r="G72" s="257"/>
      <c r="H72" s="257"/>
      <c r="I72" s="257"/>
      <c r="J72" s="257"/>
      <c r="K72" s="258"/>
    </row>
    <row r="73" spans="2:11" s="1" customFormat="1" ht="18.75" customHeight="1">
      <c r="B73" s="258"/>
      <c r="C73" s="258"/>
      <c r="D73" s="258"/>
      <c r="E73" s="258"/>
      <c r="F73" s="258"/>
      <c r="G73" s="258"/>
      <c r="H73" s="258"/>
      <c r="I73" s="258"/>
      <c r="J73" s="258"/>
      <c r="K73" s="258"/>
    </row>
    <row r="74" spans="2:11" s="1" customFormat="1" ht="7.5" customHeight="1">
      <c r="B74" s="259"/>
      <c r="C74" s="260"/>
      <c r="D74" s="260"/>
      <c r="E74" s="260"/>
      <c r="F74" s="260"/>
      <c r="G74" s="260"/>
      <c r="H74" s="260"/>
      <c r="I74" s="260"/>
      <c r="J74" s="260"/>
      <c r="K74" s="261"/>
    </row>
    <row r="75" spans="2:11" s="1" customFormat="1" ht="45" customHeight="1">
      <c r="B75" s="262"/>
      <c r="C75" s="380" t="s">
        <v>1689</v>
      </c>
      <c r="D75" s="380"/>
      <c r="E75" s="380"/>
      <c r="F75" s="380"/>
      <c r="G75" s="380"/>
      <c r="H75" s="380"/>
      <c r="I75" s="380"/>
      <c r="J75" s="380"/>
      <c r="K75" s="263"/>
    </row>
    <row r="76" spans="2:11" s="1" customFormat="1" ht="17.25" customHeight="1">
      <c r="B76" s="262"/>
      <c r="C76" s="264" t="s">
        <v>1690</v>
      </c>
      <c r="D76" s="264"/>
      <c r="E76" s="264"/>
      <c r="F76" s="264" t="s">
        <v>1691</v>
      </c>
      <c r="G76" s="265"/>
      <c r="H76" s="264" t="s">
        <v>50</v>
      </c>
      <c r="I76" s="264" t="s">
        <v>53</v>
      </c>
      <c r="J76" s="264" t="s">
        <v>1692</v>
      </c>
      <c r="K76" s="263"/>
    </row>
    <row r="77" spans="2:11" s="1" customFormat="1" ht="17.25" customHeight="1">
      <c r="B77" s="262"/>
      <c r="C77" s="266" t="s">
        <v>1693</v>
      </c>
      <c r="D77" s="266"/>
      <c r="E77" s="266"/>
      <c r="F77" s="267" t="s">
        <v>1694</v>
      </c>
      <c r="G77" s="268"/>
      <c r="H77" s="266"/>
      <c r="I77" s="266"/>
      <c r="J77" s="266" t="s">
        <v>1695</v>
      </c>
      <c r="K77" s="263"/>
    </row>
    <row r="78" spans="2:11" s="1" customFormat="1" ht="5.25" customHeight="1">
      <c r="B78" s="262"/>
      <c r="C78" s="269"/>
      <c r="D78" s="269"/>
      <c r="E78" s="269"/>
      <c r="F78" s="269"/>
      <c r="G78" s="270"/>
      <c r="H78" s="269"/>
      <c r="I78" s="269"/>
      <c r="J78" s="269"/>
      <c r="K78" s="263"/>
    </row>
    <row r="79" spans="2:11" s="1" customFormat="1" ht="15" customHeight="1">
      <c r="B79" s="262"/>
      <c r="C79" s="251" t="s">
        <v>49</v>
      </c>
      <c r="D79" s="271"/>
      <c r="E79" s="271"/>
      <c r="F79" s="272" t="s">
        <v>1696</v>
      </c>
      <c r="G79" s="273"/>
      <c r="H79" s="251" t="s">
        <v>1697</v>
      </c>
      <c r="I79" s="251" t="s">
        <v>1698</v>
      </c>
      <c r="J79" s="251">
        <v>20</v>
      </c>
      <c r="K79" s="263"/>
    </row>
    <row r="80" spans="2:11" s="1" customFormat="1" ht="15" customHeight="1">
      <c r="B80" s="262"/>
      <c r="C80" s="251" t="s">
        <v>1699</v>
      </c>
      <c r="D80" s="251"/>
      <c r="E80" s="251"/>
      <c r="F80" s="272" t="s">
        <v>1696</v>
      </c>
      <c r="G80" s="273"/>
      <c r="H80" s="251" t="s">
        <v>1700</v>
      </c>
      <c r="I80" s="251" t="s">
        <v>1698</v>
      </c>
      <c r="J80" s="251">
        <v>120</v>
      </c>
      <c r="K80" s="263"/>
    </row>
    <row r="81" spans="2:11" s="1" customFormat="1" ht="15" customHeight="1">
      <c r="B81" s="274"/>
      <c r="C81" s="251" t="s">
        <v>1701</v>
      </c>
      <c r="D81" s="251"/>
      <c r="E81" s="251"/>
      <c r="F81" s="272" t="s">
        <v>1702</v>
      </c>
      <c r="G81" s="273"/>
      <c r="H81" s="251" t="s">
        <v>1703</v>
      </c>
      <c r="I81" s="251" t="s">
        <v>1698</v>
      </c>
      <c r="J81" s="251">
        <v>50</v>
      </c>
      <c r="K81" s="263"/>
    </row>
    <row r="82" spans="2:11" s="1" customFormat="1" ht="15" customHeight="1">
      <c r="B82" s="274"/>
      <c r="C82" s="251" t="s">
        <v>1704</v>
      </c>
      <c r="D82" s="251"/>
      <c r="E82" s="251"/>
      <c r="F82" s="272" t="s">
        <v>1696</v>
      </c>
      <c r="G82" s="273"/>
      <c r="H82" s="251" t="s">
        <v>1705</v>
      </c>
      <c r="I82" s="251" t="s">
        <v>1706</v>
      </c>
      <c r="J82" s="251"/>
      <c r="K82" s="263"/>
    </row>
    <row r="83" spans="2:11" s="1" customFormat="1" ht="15" customHeight="1">
      <c r="B83" s="274"/>
      <c r="C83" s="275" t="s">
        <v>1707</v>
      </c>
      <c r="D83" s="275"/>
      <c r="E83" s="275"/>
      <c r="F83" s="276" t="s">
        <v>1702</v>
      </c>
      <c r="G83" s="275"/>
      <c r="H83" s="275" t="s">
        <v>1708</v>
      </c>
      <c r="I83" s="275" t="s">
        <v>1698</v>
      </c>
      <c r="J83" s="275">
        <v>15</v>
      </c>
      <c r="K83" s="263"/>
    </row>
    <row r="84" spans="2:11" s="1" customFormat="1" ht="15" customHeight="1">
      <c r="B84" s="274"/>
      <c r="C84" s="275" t="s">
        <v>1709</v>
      </c>
      <c r="D84" s="275"/>
      <c r="E84" s="275"/>
      <c r="F84" s="276" t="s">
        <v>1702</v>
      </c>
      <c r="G84" s="275"/>
      <c r="H84" s="275" t="s">
        <v>1710</v>
      </c>
      <c r="I84" s="275" t="s">
        <v>1698</v>
      </c>
      <c r="J84" s="275">
        <v>15</v>
      </c>
      <c r="K84" s="263"/>
    </row>
    <row r="85" spans="2:11" s="1" customFormat="1" ht="15" customHeight="1">
      <c r="B85" s="274"/>
      <c r="C85" s="275" t="s">
        <v>1711</v>
      </c>
      <c r="D85" s="275"/>
      <c r="E85" s="275"/>
      <c r="F85" s="276" t="s">
        <v>1702</v>
      </c>
      <c r="G85" s="275"/>
      <c r="H85" s="275" t="s">
        <v>1712</v>
      </c>
      <c r="I85" s="275" t="s">
        <v>1698</v>
      </c>
      <c r="J85" s="275">
        <v>20</v>
      </c>
      <c r="K85" s="263"/>
    </row>
    <row r="86" spans="2:11" s="1" customFormat="1" ht="15" customHeight="1">
      <c r="B86" s="274"/>
      <c r="C86" s="275" t="s">
        <v>1713</v>
      </c>
      <c r="D86" s="275"/>
      <c r="E86" s="275"/>
      <c r="F86" s="276" t="s">
        <v>1702</v>
      </c>
      <c r="G86" s="275"/>
      <c r="H86" s="275" t="s">
        <v>1714</v>
      </c>
      <c r="I86" s="275" t="s">
        <v>1698</v>
      </c>
      <c r="J86" s="275">
        <v>20</v>
      </c>
      <c r="K86" s="263"/>
    </row>
    <row r="87" spans="2:11" s="1" customFormat="1" ht="15" customHeight="1">
      <c r="B87" s="274"/>
      <c r="C87" s="251" t="s">
        <v>1715</v>
      </c>
      <c r="D87" s="251"/>
      <c r="E87" s="251"/>
      <c r="F87" s="272" t="s">
        <v>1702</v>
      </c>
      <c r="G87" s="273"/>
      <c r="H87" s="251" t="s">
        <v>1716</v>
      </c>
      <c r="I87" s="251" t="s">
        <v>1698</v>
      </c>
      <c r="J87" s="251">
        <v>50</v>
      </c>
      <c r="K87" s="263"/>
    </row>
    <row r="88" spans="2:11" s="1" customFormat="1" ht="15" customHeight="1">
      <c r="B88" s="274"/>
      <c r="C88" s="251" t="s">
        <v>1717</v>
      </c>
      <c r="D88" s="251"/>
      <c r="E88" s="251"/>
      <c r="F88" s="272" t="s">
        <v>1702</v>
      </c>
      <c r="G88" s="273"/>
      <c r="H88" s="251" t="s">
        <v>1718</v>
      </c>
      <c r="I88" s="251" t="s">
        <v>1698</v>
      </c>
      <c r="J88" s="251">
        <v>20</v>
      </c>
      <c r="K88" s="263"/>
    </row>
    <row r="89" spans="2:11" s="1" customFormat="1" ht="15" customHeight="1">
      <c r="B89" s="274"/>
      <c r="C89" s="251" t="s">
        <v>1719</v>
      </c>
      <c r="D89" s="251"/>
      <c r="E89" s="251"/>
      <c r="F89" s="272" t="s">
        <v>1702</v>
      </c>
      <c r="G89" s="273"/>
      <c r="H89" s="251" t="s">
        <v>1720</v>
      </c>
      <c r="I89" s="251" t="s">
        <v>1698</v>
      </c>
      <c r="J89" s="251">
        <v>20</v>
      </c>
      <c r="K89" s="263"/>
    </row>
    <row r="90" spans="2:11" s="1" customFormat="1" ht="15" customHeight="1">
      <c r="B90" s="274"/>
      <c r="C90" s="251" t="s">
        <v>1721</v>
      </c>
      <c r="D90" s="251"/>
      <c r="E90" s="251"/>
      <c r="F90" s="272" t="s">
        <v>1702</v>
      </c>
      <c r="G90" s="273"/>
      <c r="H90" s="251" t="s">
        <v>1722</v>
      </c>
      <c r="I90" s="251" t="s">
        <v>1698</v>
      </c>
      <c r="J90" s="251">
        <v>50</v>
      </c>
      <c r="K90" s="263"/>
    </row>
    <row r="91" spans="2:11" s="1" customFormat="1" ht="15" customHeight="1">
      <c r="B91" s="274"/>
      <c r="C91" s="251" t="s">
        <v>1723</v>
      </c>
      <c r="D91" s="251"/>
      <c r="E91" s="251"/>
      <c r="F91" s="272" t="s">
        <v>1702</v>
      </c>
      <c r="G91" s="273"/>
      <c r="H91" s="251" t="s">
        <v>1723</v>
      </c>
      <c r="I91" s="251" t="s">
        <v>1698</v>
      </c>
      <c r="J91" s="251">
        <v>50</v>
      </c>
      <c r="K91" s="263"/>
    </row>
    <row r="92" spans="2:11" s="1" customFormat="1" ht="15" customHeight="1">
      <c r="B92" s="274"/>
      <c r="C92" s="251" t="s">
        <v>1724</v>
      </c>
      <c r="D92" s="251"/>
      <c r="E92" s="251"/>
      <c r="F92" s="272" t="s">
        <v>1702</v>
      </c>
      <c r="G92" s="273"/>
      <c r="H92" s="251" t="s">
        <v>1725</v>
      </c>
      <c r="I92" s="251" t="s">
        <v>1698</v>
      </c>
      <c r="J92" s="251">
        <v>255</v>
      </c>
      <c r="K92" s="263"/>
    </row>
    <row r="93" spans="2:11" s="1" customFormat="1" ht="15" customHeight="1">
      <c r="B93" s="274"/>
      <c r="C93" s="251" t="s">
        <v>1726</v>
      </c>
      <c r="D93" s="251"/>
      <c r="E93" s="251"/>
      <c r="F93" s="272" t="s">
        <v>1696</v>
      </c>
      <c r="G93" s="273"/>
      <c r="H93" s="251" t="s">
        <v>1727</v>
      </c>
      <c r="I93" s="251" t="s">
        <v>1728</v>
      </c>
      <c r="J93" s="251"/>
      <c r="K93" s="263"/>
    </row>
    <row r="94" spans="2:11" s="1" customFormat="1" ht="15" customHeight="1">
      <c r="B94" s="274"/>
      <c r="C94" s="251" t="s">
        <v>1729</v>
      </c>
      <c r="D94" s="251"/>
      <c r="E94" s="251"/>
      <c r="F94" s="272" t="s">
        <v>1696</v>
      </c>
      <c r="G94" s="273"/>
      <c r="H94" s="251" t="s">
        <v>1730</v>
      </c>
      <c r="I94" s="251" t="s">
        <v>1731</v>
      </c>
      <c r="J94" s="251"/>
      <c r="K94" s="263"/>
    </row>
    <row r="95" spans="2:11" s="1" customFormat="1" ht="15" customHeight="1">
      <c r="B95" s="274"/>
      <c r="C95" s="251" t="s">
        <v>1732</v>
      </c>
      <c r="D95" s="251"/>
      <c r="E95" s="251"/>
      <c r="F95" s="272" t="s">
        <v>1696</v>
      </c>
      <c r="G95" s="273"/>
      <c r="H95" s="251" t="s">
        <v>1732</v>
      </c>
      <c r="I95" s="251" t="s">
        <v>1731</v>
      </c>
      <c r="J95" s="251"/>
      <c r="K95" s="263"/>
    </row>
    <row r="96" spans="2:11" s="1" customFormat="1" ht="15" customHeight="1">
      <c r="B96" s="274"/>
      <c r="C96" s="251" t="s">
        <v>34</v>
      </c>
      <c r="D96" s="251"/>
      <c r="E96" s="251"/>
      <c r="F96" s="272" t="s">
        <v>1696</v>
      </c>
      <c r="G96" s="273"/>
      <c r="H96" s="251" t="s">
        <v>1733</v>
      </c>
      <c r="I96" s="251" t="s">
        <v>1731</v>
      </c>
      <c r="J96" s="251"/>
      <c r="K96" s="263"/>
    </row>
    <row r="97" spans="2:11" s="1" customFormat="1" ht="15" customHeight="1">
      <c r="B97" s="274"/>
      <c r="C97" s="251" t="s">
        <v>44</v>
      </c>
      <c r="D97" s="251"/>
      <c r="E97" s="251"/>
      <c r="F97" s="272" t="s">
        <v>1696</v>
      </c>
      <c r="G97" s="273"/>
      <c r="H97" s="251" t="s">
        <v>1734</v>
      </c>
      <c r="I97" s="251" t="s">
        <v>1731</v>
      </c>
      <c r="J97" s="251"/>
      <c r="K97" s="263"/>
    </row>
    <row r="98" spans="2:11" s="1" customFormat="1" ht="15" customHeight="1">
      <c r="B98" s="277"/>
      <c r="C98" s="278"/>
      <c r="D98" s="278"/>
      <c r="E98" s="278"/>
      <c r="F98" s="278"/>
      <c r="G98" s="278"/>
      <c r="H98" s="278"/>
      <c r="I98" s="278"/>
      <c r="J98" s="278"/>
      <c r="K98" s="279"/>
    </row>
    <row r="99" spans="2:11" s="1" customFormat="1" ht="18.75" customHeight="1">
      <c r="B99" s="280"/>
      <c r="C99" s="281"/>
      <c r="D99" s="281"/>
      <c r="E99" s="281"/>
      <c r="F99" s="281"/>
      <c r="G99" s="281"/>
      <c r="H99" s="281"/>
      <c r="I99" s="281"/>
      <c r="J99" s="281"/>
      <c r="K99" s="280"/>
    </row>
    <row r="100" spans="2:11" s="1" customFormat="1" ht="18.75" customHeight="1">
      <c r="B100" s="258"/>
      <c r="C100" s="258"/>
      <c r="D100" s="258"/>
      <c r="E100" s="258"/>
      <c r="F100" s="258"/>
      <c r="G100" s="258"/>
      <c r="H100" s="258"/>
      <c r="I100" s="258"/>
      <c r="J100" s="258"/>
      <c r="K100" s="258"/>
    </row>
    <row r="101" spans="2:11" s="1" customFormat="1" ht="7.5" customHeight="1">
      <c r="B101" s="259"/>
      <c r="C101" s="260"/>
      <c r="D101" s="260"/>
      <c r="E101" s="260"/>
      <c r="F101" s="260"/>
      <c r="G101" s="260"/>
      <c r="H101" s="260"/>
      <c r="I101" s="260"/>
      <c r="J101" s="260"/>
      <c r="K101" s="261"/>
    </row>
    <row r="102" spans="2:11" s="1" customFormat="1" ht="45" customHeight="1">
      <c r="B102" s="262"/>
      <c r="C102" s="380" t="s">
        <v>1735</v>
      </c>
      <c r="D102" s="380"/>
      <c r="E102" s="380"/>
      <c r="F102" s="380"/>
      <c r="G102" s="380"/>
      <c r="H102" s="380"/>
      <c r="I102" s="380"/>
      <c r="J102" s="380"/>
      <c r="K102" s="263"/>
    </row>
    <row r="103" spans="2:11" s="1" customFormat="1" ht="17.25" customHeight="1">
      <c r="B103" s="262"/>
      <c r="C103" s="264" t="s">
        <v>1690</v>
      </c>
      <c r="D103" s="264"/>
      <c r="E103" s="264"/>
      <c r="F103" s="264" t="s">
        <v>1691</v>
      </c>
      <c r="G103" s="265"/>
      <c r="H103" s="264" t="s">
        <v>50</v>
      </c>
      <c r="I103" s="264" t="s">
        <v>53</v>
      </c>
      <c r="J103" s="264" t="s">
        <v>1692</v>
      </c>
      <c r="K103" s="263"/>
    </row>
    <row r="104" spans="2:11" s="1" customFormat="1" ht="17.25" customHeight="1">
      <c r="B104" s="262"/>
      <c r="C104" s="266" t="s">
        <v>1693</v>
      </c>
      <c r="D104" s="266"/>
      <c r="E104" s="266"/>
      <c r="F104" s="267" t="s">
        <v>1694</v>
      </c>
      <c r="G104" s="268"/>
      <c r="H104" s="266"/>
      <c r="I104" s="266"/>
      <c r="J104" s="266" t="s">
        <v>1695</v>
      </c>
      <c r="K104" s="263"/>
    </row>
    <row r="105" spans="2:11" s="1" customFormat="1" ht="5.25" customHeight="1">
      <c r="B105" s="262"/>
      <c r="C105" s="264"/>
      <c r="D105" s="264"/>
      <c r="E105" s="264"/>
      <c r="F105" s="264"/>
      <c r="G105" s="282"/>
      <c r="H105" s="264"/>
      <c r="I105" s="264"/>
      <c r="J105" s="264"/>
      <c r="K105" s="263"/>
    </row>
    <row r="106" spans="2:11" s="1" customFormat="1" ht="15" customHeight="1">
      <c r="B106" s="262"/>
      <c r="C106" s="251" t="s">
        <v>49</v>
      </c>
      <c r="D106" s="271"/>
      <c r="E106" s="271"/>
      <c r="F106" s="272" t="s">
        <v>1696</v>
      </c>
      <c r="G106" s="251"/>
      <c r="H106" s="251" t="s">
        <v>1736</v>
      </c>
      <c r="I106" s="251" t="s">
        <v>1698</v>
      </c>
      <c r="J106" s="251">
        <v>20</v>
      </c>
      <c r="K106" s="263"/>
    </row>
    <row r="107" spans="2:11" s="1" customFormat="1" ht="15" customHeight="1">
      <c r="B107" s="262"/>
      <c r="C107" s="251" t="s">
        <v>1699</v>
      </c>
      <c r="D107" s="251"/>
      <c r="E107" s="251"/>
      <c r="F107" s="272" t="s">
        <v>1696</v>
      </c>
      <c r="G107" s="251"/>
      <c r="H107" s="251" t="s">
        <v>1736</v>
      </c>
      <c r="I107" s="251" t="s">
        <v>1698</v>
      </c>
      <c r="J107" s="251">
        <v>120</v>
      </c>
      <c r="K107" s="263"/>
    </row>
    <row r="108" spans="2:11" s="1" customFormat="1" ht="15" customHeight="1">
      <c r="B108" s="274"/>
      <c r="C108" s="251" t="s">
        <v>1701</v>
      </c>
      <c r="D108" s="251"/>
      <c r="E108" s="251"/>
      <c r="F108" s="272" t="s">
        <v>1702</v>
      </c>
      <c r="G108" s="251"/>
      <c r="H108" s="251" t="s">
        <v>1736</v>
      </c>
      <c r="I108" s="251" t="s">
        <v>1698</v>
      </c>
      <c r="J108" s="251">
        <v>50</v>
      </c>
      <c r="K108" s="263"/>
    </row>
    <row r="109" spans="2:11" s="1" customFormat="1" ht="15" customHeight="1">
      <c r="B109" s="274"/>
      <c r="C109" s="251" t="s">
        <v>1704</v>
      </c>
      <c r="D109" s="251"/>
      <c r="E109" s="251"/>
      <c r="F109" s="272" t="s">
        <v>1696</v>
      </c>
      <c r="G109" s="251"/>
      <c r="H109" s="251" t="s">
        <v>1736</v>
      </c>
      <c r="I109" s="251" t="s">
        <v>1706</v>
      </c>
      <c r="J109" s="251"/>
      <c r="K109" s="263"/>
    </row>
    <row r="110" spans="2:11" s="1" customFormat="1" ht="15" customHeight="1">
      <c r="B110" s="274"/>
      <c r="C110" s="251" t="s">
        <v>1715</v>
      </c>
      <c r="D110" s="251"/>
      <c r="E110" s="251"/>
      <c r="F110" s="272" t="s">
        <v>1702</v>
      </c>
      <c r="G110" s="251"/>
      <c r="H110" s="251" t="s">
        <v>1736</v>
      </c>
      <c r="I110" s="251" t="s">
        <v>1698</v>
      </c>
      <c r="J110" s="251">
        <v>50</v>
      </c>
      <c r="K110" s="263"/>
    </row>
    <row r="111" spans="2:11" s="1" customFormat="1" ht="15" customHeight="1">
      <c r="B111" s="274"/>
      <c r="C111" s="251" t="s">
        <v>1723</v>
      </c>
      <c r="D111" s="251"/>
      <c r="E111" s="251"/>
      <c r="F111" s="272" t="s">
        <v>1702</v>
      </c>
      <c r="G111" s="251"/>
      <c r="H111" s="251" t="s">
        <v>1736</v>
      </c>
      <c r="I111" s="251" t="s">
        <v>1698</v>
      </c>
      <c r="J111" s="251">
        <v>50</v>
      </c>
      <c r="K111" s="263"/>
    </row>
    <row r="112" spans="2:11" s="1" customFormat="1" ht="15" customHeight="1">
      <c r="B112" s="274"/>
      <c r="C112" s="251" t="s">
        <v>1721</v>
      </c>
      <c r="D112" s="251"/>
      <c r="E112" s="251"/>
      <c r="F112" s="272" t="s">
        <v>1702</v>
      </c>
      <c r="G112" s="251"/>
      <c r="H112" s="251" t="s">
        <v>1736</v>
      </c>
      <c r="I112" s="251" t="s">
        <v>1698</v>
      </c>
      <c r="J112" s="251">
        <v>50</v>
      </c>
      <c r="K112" s="263"/>
    </row>
    <row r="113" spans="2:11" s="1" customFormat="1" ht="15" customHeight="1">
      <c r="B113" s="274"/>
      <c r="C113" s="251" t="s">
        <v>49</v>
      </c>
      <c r="D113" s="251"/>
      <c r="E113" s="251"/>
      <c r="F113" s="272" t="s">
        <v>1696</v>
      </c>
      <c r="G113" s="251"/>
      <c r="H113" s="251" t="s">
        <v>1737</v>
      </c>
      <c r="I113" s="251" t="s">
        <v>1698</v>
      </c>
      <c r="J113" s="251">
        <v>20</v>
      </c>
      <c r="K113" s="263"/>
    </row>
    <row r="114" spans="2:11" s="1" customFormat="1" ht="15" customHeight="1">
      <c r="B114" s="274"/>
      <c r="C114" s="251" t="s">
        <v>1738</v>
      </c>
      <c r="D114" s="251"/>
      <c r="E114" s="251"/>
      <c r="F114" s="272" t="s">
        <v>1696</v>
      </c>
      <c r="G114" s="251"/>
      <c r="H114" s="251" t="s">
        <v>1739</v>
      </c>
      <c r="I114" s="251" t="s">
        <v>1698</v>
      </c>
      <c r="J114" s="251">
        <v>120</v>
      </c>
      <c r="K114" s="263"/>
    </row>
    <row r="115" spans="2:11" s="1" customFormat="1" ht="15" customHeight="1">
      <c r="B115" s="274"/>
      <c r="C115" s="251" t="s">
        <v>34</v>
      </c>
      <c r="D115" s="251"/>
      <c r="E115" s="251"/>
      <c r="F115" s="272" t="s">
        <v>1696</v>
      </c>
      <c r="G115" s="251"/>
      <c r="H115" s="251" t="s">
        <v>1740</v>
      </c>
      <c r="I115" s="251" t="s">
        <v>1731</v>
      </c>
      <c r="J115" s="251"/>
      <c r="K115" s="263"/>
    </row>
    <row r="116" spans="2:11" s="1" customFormat="1" ht="15" customHeight="1">
      <c r="B116" s="274"/>
      <c r="C116" s="251" t="s">
        <v>44</v>
      </c>
      <c r="D116" s="251"/>
      <c r="E116" s="251"/>
      <c r="F116" s="272" t="s">
        <v>1696</v>
      </c>
      <c r="G116" s="251"/>
      <c r="H116" s="251" t="s">
        <v>1741</v>
      </c>
      <c r="I116" s="251" t="s">
        <v>1731</v>
      </c>
      <c r="J116" s="251"/>
      <c r="K116" s="263"/>
    </row>
    <row r="117" spans="2:11" s="1" customFormat="1" ht="15" customHeight="1">
      <c r="B117" s="274"/>
      <c r="C117" s="251" t="s">
        <v>53</v>
      </c>
      <c r="D117" s="251"/>
      <c r="E117" s="251"/>
      <c r="F117" s="272" t="s">
        <v>1696</v>
      </c>
      <c r="G117" s="251"/>
      <c r="H117" s="251" t="s">
        <v>1742</v>
      </c>
      <c r="I117" s="251" t="s">
        <v>1743</v>
      </c>
      <c r="J117" s="251"/>
      <c r="K117" s="263"/>
    </row>
    <row r="118" spans="2:11" s="1" customFormat="1" ht="15" customHeight="1">
      <c r="B118" s="277"/>
      <c r="C118" s="283"/>
      <c r="D118" s="283"/>
      <c r="E118" s="283"/>
      <c r="F118" s="283"/>
      <c r="G118" s="283"/>
      <c r="H118" s="283"/>
      <c r="I118" s="283"/>
      <c r="J118" s="283"/>
      <c r="K118" s="279"/>
    </row>
    <row r="119" spans="2:11" s="1" customFormat="1" ht="18.75" customHeight="1">
      <c r="B119" s="284"/>
      <c r="C119" s="285"/>
      <c r="D119" s="285"/>
      <c r="E119" s="285"/>
      <c r="F119" s="286"/>
      <c r="G119" s="285"/>
      <c r="H119" s="285"/>
      <c r="I119" s="285"/>
      <c r="J119" s="285"/>
      <c r="K119" s="284"/>
    </row>
    <row r="120" spans="2:11" s="1" customFormat="1" ht="18.75" customHeight="1">
      <c r="B120" s="258"/>
      <c r="C120" s="258"/>
      <c r="D120" s="258"/>
      <c r="E120" s="258"/>
      <c r="F120" s="258"/>
      <c r="G120" s="258"/>
      <c r="H120" s="258"/>
      <c r="I120" s="258"/>
      <c r="J120" s="258"/>
      <c r="K120" s="258"/>
    </row>
    <row r="121" spans="2:11" s="1" customFormat="1" ht="7.5" customHeight="1">
      <c r="B121" s="287"/>
      <c r="C121" s="288"/>
      <c r="D121" s="288"/>
      <c r="E121" s="288"/>
      <c r="F121" s="288"/>
      <c r="G121" s="288"/>
      <c r="H121" s="288"/>
      <c r="I121" s="288"/>
      <c r="J121" s="288"/>
      <c r="K121" s="289"/>
    </row>
    <row r="122" spans="2:11" s="1" customFormat="1" ht="45" customHeight="1">
      <c r="B122" s="290"/>
      <c r="C122" s="378" t="s">
        <v>1744</v>
      </c>
      <c r="D122" s="378"/>
      <c r="E122" s="378"/>
      <c r="F122" s="378"/>
      <c r="G122" s="378"/>
      <c r="H122" s="378"/>
      <c r="I122" s="378"/>
      <c r="J122" s="378"/>
      <c r="K122" s="291"/>
    </row>
    <row r="123" spans="2:11" s="1" customFormat="1" ht="17.25" customHeight="1">
      <c r="B123" s="292"/>
      <c r="C123" s="264" t="s">
        <v>1690</v>
      </c>
      <c r="D123" s="264"/>
      <c r="E123" s="264"/>
      <c r="F123" s="264" t="s">
        <v>1691</v>
      </c>
      <c r="G123" s="265"/>
      <c r="H123" s="264" t="s">
        <v>50</v>
      </c>
      <c r="I123" s="264" t="s">
        <v>53</v>
      </c>
      <c r="J123" s="264" t="s">
        <v>1692</v>
      </c>
      <c r="K123" s="293"/>
    </row>
    <row r="124" spans="2:11" s="1" customFormat="1" ht="17.25" customHeight="1">
      <c r="B124" s="292"/>
      <c r="C124" s="266" t="s">
        <v>1693</v>
      </c>
      <c r="D124" s="266"/>
      <c r="E124" s="266"/>
      <c r="F124" s="267" t="s">
        <v>1694</v>
      </c>
      <c r="G124" s="268"/>
      <c r="H124" s="266"/>
      <c r="I124" s="266"/>
      <c r="J124" s="266" t="s">
        <v>1695</v>
      </c>
      <c r="K124" s="293"/>
    </row>
    <row r="125" spans="2:11" s="1" customFormat="1" ht="5.25" customHeight="1">
      <c r="B125" s="294"/>
      <c r="C125" s="269"/>
      <c r="D125" s="269"/>
      <c r="E125" s="269"/>
      <c r="F125" s="269"/>
      <c r="G125" s="295"/>
      <c r="H125" s="269"/>
      <c r="I125" s="269"/>
      <c r="J125" s="269"/>
      <c r="K125" s="296"/>
    </row>
    <row r="126" spans="2:11" s="1" customFormat="1" ht="15" customHeight="1">
      <c r="B126" s="294"/>
      <c r="C126" s="251" t="s">
        <v>1699</v>
      </c>
      <c r="D126" s="271"/>
      <c r="E126" s="271"/>
      <c r="F126" s="272" t="s">
        <v>1696</v>
      </c>
      <c r="G126" s="251"/>
      <c r="H126" s="251" t="s">
        <v>1736</v>
      </c>
      <c r="I126" s="251" t="s">
        <v>1698</v>
      </c>
      <c r="J126" s="251">
        <v>120</v>
      </c>
      <c r="K126" s="297"/>
    </row>
    <row r="127" spans="2:11" s="1" customFormat="1" ht="15" customHeight="1">
      <c r="B127" s="294"/>
      <c r="C127" s="251" t="s">
        <v>1745</v>
      </c>
      <c r="D127" s="251"/>
      <c r="E127" s="251"/>
      <c r="F127" s="272" t="s">
        <v>1696</v>
      </c>
      <c r="G127" s="251"/>
      <c r="H127" s="251" t="s">
        <v>1746</v>
      </c>
      <c r="I127" s="251" t="s">
        <v>1698</v>
      </c>
      <c r="J127" s="251" t="s">
        <v>1747</v>
      </c>
      <c r="K127" s="297"/>
    </row>
    <row r="128" spans="2:11" s="1" customFormat="1" ht="15" customHeight="1">
      <c r="B128" s="294"/>
      <c r="C128" s="251" t="s">
        <v>1644</v>
      </c>
      <c r="D128" s="251"/>
      <c r="E128" s="251"/>
      <c r="F128" s="272" t="s">
        <v>1696</v>
      </c>
      <c r="G128" s="251"/>
      <c r="H128" s="251" t="s">
        <v>1748</v>
      </c>
      <c r="I128" s="251" t="s">
        <v>1698</v>
      </c>
      <c r="J128" s="251" t="s">
        <v>1747</v>
      </c>
      <c r="K128" s="297"/>
    </row>
    <row r="129" spans="2:11" s="1" customFormat="1" ht="15" customHeight="1">
      <c r="B129" s="294"/>
      <c r="C129" s="251" t="s">
        <v>1707</v>
      </c>
      <c r="D129" s="251"/>
      <c r="E129" s="251"/>
      <c r="F129" s="272" t="s">
        <v>1702</v>
      </c>
      <c r="G129" s="251"/>
      <c r="H129" s="251" t="s">
        <v>1708</v>
      </c>
      <c r="I129" s="251" t="s">
        <v>1698</v>
      </c>
      <c r="J129" s="251">
        <v>15</v>
      </c>
      <c r="K129" s="297"/>
    </row>
    <row r="130" spans="2:11" s="1" customFormat="1" ht="15" customHeight="1">
      <c r="B130" s="294"/>
      <c r="C130" s="275" t="s">
        <v>1709</v>
      </c>
      <c r="D130" s="275"/>
      <c r="E130" s="275"/>
      <c r="F130" s="276" t="s">
        <v>1702</v>
      </c>
      <c r="G130" s="275"/>
      <c r="H130" s="275" t="s">
        <v>1710</v>
      </c>
      <c r="I130" s="275" t="s">
        <v>1698</v>
      </c>
      <c r="J130" s="275">
        <v>15</v>
      </c>
      <c r="K130" s="297"/>
    </row>
    <row r="131" spans="2:11" s="1" customFormat="1" ht="15" customHeight="1">
      <c r="B131" s="294"/>
      <c r="C131" s="275" t="s">
        <v>1711</v>
      </c>
      <c r="D131" s="275"/>
      <c r="E131" s="275"/>
      <c r="F131" s="276" t="s">
        <v>1702</v>
      </c>
      <c r="G131" s="275"/>
      <c r="H131" s="275" t="s">
        <v>1712</v>
      </c>
      <c r="I131" s="275" t="s">
        <v>1698</v>
      </c>
      <c r="J131" s="275">
        <v>20</v>
      </c>
      <c r="K131" s="297"/>
    </row>
    <row r="132" spans="2:11" s="1" customFormat="1" ht="15" customHeight="1">
      <c r="B132" s="294"/>
      <c r="C132" s="275" t="s">
        <v>1713</v>
      </c>
      <c r="D132" s="275"/>
      <c r="E132" s="275"/>
      <c r="F132" s="276" t="s">
        <v>1702</v>
      </c>
      <c r="G132" s="275"/>
      <c r="H132" s="275" t="s">
        <v>1714</v>
      </c>
      <c r="I132" s="275" t="s">
        <v>1698</v>
      </c>
      <c r="J132" s="275">
        <v>20</v>
      </c>
      <c r="K132" s="297"/>
    </row>
    <row r="133" spans="2:11" s="1" customFormat="1" ht="15" customHeight="1">
      <c r="B133" s="294"/>
      <c r="C133" s="251" t="s">
        <v>1701</v>
      </c>
      <c r="D133" s="251"/>
      <c r="E133" s="251"/>
      <c r="F133" s="272" t="s">
        <v>1702</v>
      </c>
      <c r="G133" s="251"/>
      <c r="H133" s="251" t="s">
        <v>1736</v>
      </c>
      <c r="I133" s="251" t="s">
        <v>1698</v>
      </c>
      <c r="J133" s="251">
        <v>50</v>
      </c>
      <c r="K133" s="297"/>
    </row>
    <row r="134" spans="2:11" s="1" customFormat="1" ht="15" customHeight="1">
      <c r="B134" s="294"/>
      <c r="C134" s="251" t="s">
        <v>1715</v>
      </c>
      <c r="D134" s="251"/>
      <c r="E134" s="251"/>
      <c r="F134" s="272" t="s">
        <v>1702</v>
      </c>
      <c r="G134" s="251"/>
      <c r="H134" s="251" t="s">
        <v>1736</v>
      </c>
      <c r="I134" s="251" t="s">
        <v>1698</v>
      </c>
      <c r="J134" s="251">
        <v>50</v>
      </c>
      <c r="K134" s="297"/>
    </row>
    <row r="135" spans="2:11" s="1" customFormat="1" ht="15" customHeight="1">
      <c r="B135" s="294"/>
      <c r="C135" s="251" t="s">
        <v>1721</v>
      </c>
      <c r="D135" s="251"/>
      <c r="E135" s="251"/>
      <c r="F135" s="272" t="s">
        <v>1702</v>
      </c>
      <c r="G135" s="251"/>
      <c r="H135" s="251" t="s">
        <v>1736</v>
      </c>
      <c r="I135" s="251" t="s">
        <v>1698</v>
      </c>
      <c r="J135" s="251">
        <v>50</v>
      </c>
      <c r="K135" s="297"/>
    </row>
    <row r="136" spans="2:11" s="1" customFormat="1" ht="15" customHeight="1">
      <c r="B136" s="294"/>
      <c r="C136" s="251" t="s">
        <v>1723</v>
      </c>
      <c r="D136" s="251"/>
      <c r="E136" s="251"/>
      <c r="F136" s="272" t="s">
        <v>1702</v>
      </c>
      <c r="G136" s="251"/>
      <c r="H136" s="251" t="s">
        <v>1736</v>
      </c>
      <c r="I136" s="251" t="s">
        <v>1698</v>
      </c>
      <c r="J136" s="251">
        <v>50</v>
      </c>
      <c r="K136" s="297"/>
    </row>
    <row r="137" spans="2:11" s="1" customFormat="1" ht="15" customHeight="1">
      <c r="B137" s="294"/>
      <c r="C137" s="251" t="s">
        <v>1724</v>
      </c>
      <c r="D137" s="251"/>
      <c r="E137" s="251"/>
      <c r="F137" s="272" t="s">
        <v>1702</v>
      </c>
      <c r="G137" s="251"/>
      <c r="H137" s="251" t="s">
        <v>1749</v>
      </c>
      <c r="I137" s="251" t="s">
        <v>1698</v>
      </c>
      <c r="J137" s="251">
        <v>255</v>
      </c>
      <c r="K137" s="297"/>
    </row>
    <row r="138" spans="2:11" s="1" customFormat="1" ht="15" customHeight="1">
      <c r="B138" s="294"/>
      <c r="C138" s="251" t="s">
        <v>1726</v>
      </c>
      <c r="D138" s="251"/>
      <c r="E138" s="251"/>
      <c r="F138" s="272" t="s">
        <v>1696</v>
      </c>
      <c r="G138" s="251"/>
      <c r="H138" s="251" t="s">
        <v>1750</v>
      </c>
      <c r="I138" s="251" t="s">
        <v>1728</v>
      </c>
      <c r="J138" s="251"/>
      <c r="K138" s="297"/>
    </row>
    <row r="139" spans="2:11" s="1" customFormat="1" ht="15" customHeight="1">
      <c r="B139" s="294"/>
      <c r="C139" s="251" t="s">
        <v>1729</v>
      </c>
      <c r="D139" s="251"/>
      <c r="E139" s="251"/>
      <c r="F139" s="272" t="s">
        <v>1696</v>
      </c>
      <c r="G139" s="251"/>
      <c r="H139" s="251" t="s">
        <v>1751</v>
      </c>
      <c r="I139" s="251" t="s">
        <v>1731</v>
      </c>
      <c r="J139" s="251"/>
      <c r="K139" s="297"/>
    </row>
    <row r="140" spans="2:11" s="1" customFormat="1" ht="15" customHeight="1">
      <c r="B140" s="294"/>
      <c r="C140" s="251" t="s">
        <v>1732</v>
      </c>
      <c r="D140" s="251"/>
      <c r="E140" s="251"/>
      <c r="F140" s="272" t="s">
        <v>1696</v>
      </c>
      <c r="G140" s="251"/>
      <c r="H140" s="251" t="s">
        <v>1732</v>
      </c>
      <c r="I140" s="251" t="s">
        <v>1731</v>
      </c>
      <c r="J140" s="251"/>
      <c r="K140" s="297"/>
    </row>
    <row r="141" spans="2:11" s="1" customFormat="1" ht="15" customHeight="1">
      <c r="B141" s="294"/>
      <c r="C141" s="251" t="s">
        <v>34</v>
      </c>
      <c r="D141" s="251"/>
      <c r="E141" s="251"/>
      <c r="F141" s="272" t="s">
        <v>1696</v>
      </c>
      <c r="G141" s="251"/>
      <c r="H141" s="251" t="s">
        <v>1752</v>
      </c>
      <c r="I141" s="251" t="s">
        <v>1731</v>
      </c>
      <c r="J141" s="251"/>
      <c r="K141" s="297"/>
    </row>
    <row r="142" spans="2:11" s="1" customFormat="1" ht="15" customHeight="1">
      <c r="B142" s="294"/>
      <c r="C142" s="251" t="s">
        <v>1753</v>
      </c>
      <c r="D142" s="251"/>
      <c r="E142" s="251"/>
      <c r="F142" s="272" t="s">
        <v>1696</v>
      </c>
      <c r="G142" s="251"/>
      <c r="H142" s="251" t="s">
        <v>1754</v>
      </c>
      <c r="I142" s="251" t="s">
        <v>1731</v>
      </c>
      <c r="J142" s="251"/>
      <c r="K142" s="297"/>
    </row>
    <row r="143" spans="2:11" s="1" customFormat="1" ht="15" customHeight="1">
      <c r="B143" s="298"/>
      <c r="C143" s="299"/>
      <c r="D143" s="299"/>
      <c r="E143" s="299"/>
      <c r="F143" s="299"/>
      <c r="G143" s="299"/>
      <c r="H143" s="299"/>
      <c r="I143" s="299"/>
      <c r="J143" s="299"/>
      <c r="K143" s="300"/>
    </row>
    <row r="144" spans="2:11" s="1" customFormat="1" ht="18.75" customHeight="1">
      <c r="B144" s="285"/>
      <c r="C144" s="285"/>
      <c r="D144" s="285"/>
      <c r="E144" s="285"/>
      <c r="F144" s="286"/>
      <c r="G144" s="285"/>
      <c r="H144" s="285"/>
      <c r="I144" s="285"/>
      <c r="J144" s="285"/>
      <c r="K144" s="285"/>
    </row>
    <row r="145" spans="2:11" s="1" customFormat="1" ht="18.75" customHeight="1">
      <c r="B145" s="258"/>
      <c r="C145" s="258"/>
      <c r="D145" s="258"/>
      <c r="E145" s="258"/>
      <c r="F145" s="258"/>
      <c r="G145" s="258"/>
      <c r="H145" s="258"/>
      <c r="I145" s="258"/>
      <c r="J145" s="258"/>
      <c r="K145" s="258"/>
    </row>
    <row r="146" spans="2:11" s="1" customFormat="1" ht="7.5" customHeight="1">
      <c r="B146" s="259"/>
      <c r="C146" s="260"/>
      <c r="D146" s="260"/>
      <c r="E146" s="260"/>
      <c r="F146" s="260"/>
      <c r="G146" s="260"/>
      <c r="H146" s="260"/>
      <c r="I146" s="260"/>
      <c r="J146" s="260"/>
      <c r="K146" s="261"/>
    </row>
    <row r="147" spans="2:11" s="1" customFormat="1" ht="45" customHeight="1">
      <c r="B147" s="262"/>
      <c r="C147" s="380" t="s">
        <v>1755</v>
      </c>
      <c r="D147" s="380"/>
      <c r="E147" s="380"/>
      <c r="F147" s="380"/>
      <c r="G147" s="380"/>
      <c r="H147" s="380"/>
      <c r="I147" s="380"/>
      <c r="J147" s="380"/>
      <c r="K147" s="263"/>
    </row>
    <row r="148" spans="2:11" s="1" customFormat="1" ht="17.25" customHeight="1">
      <c r="B148" s="262"/>
      <c r="C148" s="264" t="s">
        <v>1690</v>
      </c>
      <c r="D148" s="264"/>
      <c r="E148" s="264"/>
      <c r="F148" s="264" t="s">
        <v>1691</v>
      </c>
      <c r="G148" s="265"/>
      <c r="H148" s="264" t="s">
        <v>50</v>
      </c>
      <c r="I148" s="264" t="s">
        <v>53</v>
      </c>
      <c r="J148" s="264" t="s">
        <v>1692</v>
      </c>
      <c r="K148" s="263"/>
    </row>
    <row r="149" spans="2:11" s="1" customFormat="1" ht="17.25" customHeight="1">
      <c r="B149" s="262"/>
      <c r="C149" s="266" t="s">
        <v>1693</v>
      </c>
      <c r="D149" s="266"/>
      <c r="E149" s="266"/>
      <c r="F149" s="267" t="s">
        <v>1694</v>
      </c>
      <c r="G149" s="268"/>
      <c r="H149" s="266"/>
      <c r="I149" s="266"/>
      <c r="J149" s="266" t="s">
        <v>1695</v>
      </c>
      <c r="K149" s="263"/>
    </row>
    <row r="150" spans="2:11" s="1" customFormat="1" ht="5.25" customHeight="1">
      <c r="B150" s="274"/>
      <c r="C150" s="269"/>
      <c r="D150" s="269"/>
      <c r="E150" s="269"/>
      <c r="F150" s="269"/>
      <c r="G150" s="270"/>
      <c r="H150" s="269"/>
      <c r="I150" s="269"/>
      <c r="J150" s="269"/>
      <c r="K150" s="297"/>
    </row>
    <row r="151" spans="2:11" s="1" customFormat="1" ht="15" customHeight="1">
      <c r="B151" s="274"/>
      <c r="C151" s="301" t="s">
        <v>1699</v>
      </c>
      <c r="D151" s="251"/>
      <c r="E151" s="251"/>
      <c r="F151" s="302" t="s">
        <v>1696</v>
      </c>
      <c r="G151" s="251"/>
      <c r="H151" s="301" t="s">
        <v>1736</v>
      </c>
      <c r="I151" s="301" t="s">
        <v>1698</v>
      </c>
      <c r="J151" s="301">
        <v>120</v>
      </c>
      <c r="K151" s="297"/>
    </row>
    <row r="152" spans="2:11" s="1" customFormat="1" ht="15" customHeight="1">
      <c r="B152" s="274"/>
      <c r="C152" s="301" t="s">
        <v>1745</v>
      </c>
      <c r="D152" s="251"/>
      <c r="E152" s="251"/>
      <c r="F152" s="302" t="s">
        <v>1696</v>
      </c>
      <c r="G152" s="251"/>
      <c r="H152" s="301" t="s">
        <v>1756</v>
      </c>
      <c r="I152" s="301" t="s">
        <v>1698</v>
      </c>
      <c r="J152" s="301" t="s">
        <v>1747</v>
      </c>
      <c r="K152" s="297"/>
    </row>
    <row r="153" spans="2:11" s="1" customFormat="1" ht="15" customHeight="1">
      <c r="B153" s="274"/>
      <c r="C153" s="301" t="s">
        <v>1644</v>
      </c>
      <c r="D153" s="251"/>
      <c r="E153" s="251"/>
      <c r="F153" s="302" t="s">
        <v>1696</v>
      </c>
      <c r="G153" s="251"/>
      <c r="H153" s="301" t="s">
        <v>1757</v>
      </c>
      <c r="I153" s="301" t="s">
        <v>1698</v>
      </c>
      <c r="J153" s="301" t="s">
        <v>1747</v>
      </c>
      <c r="K153" s="297"/>
    </row>
    <row r="154" spans="2:11" s="1" customFormat="1" ht="15" customHeight="1">
      <c r="B154" s="274"/>
      <c r="C154" s="301" t="s">
        <v>1701</v>
      </c>
      <c r="D154" s="251"/>
      <c r="E154" s="251"/>
      <c r="F154" s="302" t="s">
        <v>1702</v>
      </c>
      <c r="G154" s="251"/>
      <c r="H154" s="301" t="s">
        <v>1736</v>
      </c>
      <c r="I154" s="301" t="s">
        <v>1698</v>
      </c>
      <c r="J154" s="301">
        <v>50</v>
      </c>
      <c r="K154" s="297"/>
    </row>
    <row r="155" spans="2:11" s="1" customFormat="1" ht="15" customHeight="1">
      <c r="B155" s="274"/>
      <c r="C155" s="301" t="s">
        <v>1704</v>
      </c>
      <c r="D155" s="251"/>
      <c r="E155" s="251"/>
      <c r="F155" s="302" t="s">
        <v>1696</v>
      </c>
      <c r="G155" s="251"/>
      <c r="H155" s="301" t="s">
        <v>1736</v>
      </c>
      <c r="I155" s="301" t="s">
        <v>1706</v>
      </c>
      <c r="J155" s="301"/>
      <c r="K155" s="297"/>
    </row>
    <row r="156" spans="2:11" s="1" customFormat="1" ht="15" customHeight="1">
      <c r="B156" s="274"/>
      <c r="C156" s="301" t="s">
        <v>1715</v>
      </c>
      <c r="D156" s="251"/>
      <c r="E156" s="251"/>
      <c r="F156" s="302" t="s">
        <v>1702</v>
      </c>
      <c r="G156" s="251"/>
      <c r="H156" s="301" t="s">
        <v>1736</v>
      </c>
      <c r="I156" s="301" t="s">
        <v>1698</v>
      </c>
      <c r="J156" s="301">
        <v>50</v>
      </c>
      <c r="K156" s="297"/>
    </row>
    <row r="157" spans="2:11" s="1" customFormat="1" ht="15" customHeight="1">
      <c r="B157" s="274"/>
      <c r="C157" s="301" t="s">
        <v>1723</v>
      </c>
      <c r="D157" s="251"/>
      <c r="E157" s="251"/>
      <c r="F157" s="302" t="s">
        <v>1702</v>
      </c>
      <c r="G157" s="251"/>
      <c r="H157" s="301" t="s">
        <v>1736</v>
      </c>
      <c r="I157" s="301" t="s">
        <v>1698</v>
      </c>
      <c r="J157" s="301">
        <v>50</v>
      </c>
      <c r="K157" s="297"/>
    </row>
    <row r="158" spans="2:11" s="1" customFormat="1" ht="15" customHeight="1">
      <c r="B158" s="274"/>
      <c r="C158" s="301" t="s">
        <v>1721</v>
      </c>
      <c r="D158" s="251"/>
      <c r="E158" s="251"/>
      <c r="F158" s="302" t="s">
        <v>1702</v>
      </c>
      <c r="G158" s="251"/>
      <c r="H158" s="301" t="s">
        <v>1736</v>
      </c>
      <c r="I158" s="301" t="s">
        <v>1698</v>
      </c>
      <c r="J158" s="301">
        <v>50</v>
      </c>
      <c r="K158" s="297"/>
    </row>
    <row r="159" spans="2:11" s="1" customFormat="1" ht="15" customHeight="1">
      <c r="B159" s="274"/>
      <c r="C159" s="301" t="s">
        <v>89</v>
      </c>
      <c r="D159" s="251"/>
      <c r="E159" s="251"/>
      <c r="F159" s="302" t="s">
        <v>1696</v>
      </c>
      <c r="G159" s="251"/>
      <c r="H159" s="301" t="s">
        <v>1758</v>
      </c>
      <c r="I159" s="301" t="s">
        <v>1698</v>
      </c>
      <c r="J159" s="301" t="s">
        <v>1759</v>
      </c>
      <c r="K159" s="297"/>
    </row>
    <row r="160" spans="2:11" s="1" customFormat="1" ht="15" customHeight="1">
      <c r="B160" s="274"/>
      <c r="C160" s="301" t="s">
        <v>1760</v>
      </c>
      <c r="D160" s="251"/>
      <c r="E160" s="251"/>
      <c r="F160" s="302" t="s">
        <v>1696</v>
      </c>
      <c r="G160" s="251"/>
      <c r="H160" s="301" t="s">
        <v>1761</v>
      </c>
      <c r="I160" s="301" t="s">
        <v>1731</v>
      </c>
      <c r="J160" s="301"/>
      <c r="K160" s="297"/>
    </row>
    <row r="161" spans="2:11" s="1" customFormat="1" ht="15" customHeight="1">
      <c r="B161" s="303"/>
      <c r="C161" s="283"/>
      <c r="D161" s="283"/>
      <c r="E161" s="283"/>
      <c r="F161" s="283"/>
      <c r="G161" s="283"/>
      <c r="H161" s="283"/>
      <c r="I161" s="283"/>
      <c r="J161" s="283"/>
      <c r="K161" s="304"/>
    </row>
    <row r="162" spans="2:11" s="1" customFormat="1" ht="18.75" customHeight="1">
      <c r="B162" s="285"/>
      <c r="C162" s="295"/>
      <c r="D162" s="295"/>
      <c r="E162" s="295"/>
      <c r="F162" s="305"/>
      <c r="G162" s="295"/>
      <c r="H162" s="295"/>
      <c r="I162" s="295"/>
      <c r="J162" s="295"/>
      <c r="K162" s="285"/>
    </row>
    <row r="163" spans="2:11" s="1" customFormat="1" ht="18.75" customHeight="1">
      <c r="B163" s="258"/>
      <c r="C163" s="258"/>
      <c r="D163" s="258"/>
      <c r="E163" s="258"/>
      <c r="F163" s="258"/>
      <c r="G163" s="258"/>
      <c r="H163" s="258"/>
      <c r="I163" s="258"/>
      <c r="J163" s="258"/>
      <c r="K163" s="258"/>
    </row>
    <row r="164" spans="2:11" s="1" customFormat="1" ht="7.5" customHeight="1">
      <c r="B164" s="240"/>
      <c r="C164" s="241"/>
      <c r="D164" s="241"/>
      <c r="E164" s="241"/>
      <c r="F164" s="241"/>
      <c r="G164" s="241"/>
      <c r="H164" s="241"/>
      <c r="I164" s="241"/>
      <c r="J164" s="241"/>
      <c r="K164" s="242"/>
    </row>
    <row r="165" spans="2:11" s="1" customFormat="1" ht="45" customHeight="1">
      <c r="B165" s="243"/>
      <c r="C165" s="378" t="s">
        <v>1762</v>
      </c>
      <c r="D165" s="378"/>
      <c r="E165" s="378"/>
      <c r="F165" s="378"/>
      <c r="G165" s="378"/>
      <c r="H165" s="378"/>
      <c r="I165" s="378"/>
      <c r="J165" s="378"/>
      <c r="K165" s="244"/>
    </row>
    <row r="166" spans="2:11" s="1" customFormat="1" ht="17.25" customHeight="1">
      <c r="B166" s="243"/>
      <c r="C166" s="264" t="s">
        <v>1690</v>
      </c>
      <c r="D166" s="264"/>
      <c r="E166" s="264"/>
      <c r="F166" s="264" t="s">
        <v>1691</v>
      </c>
      <c r="G166" s="306"/>
      <c r="H166" s="307" t="s">
        <v>50</v>
      </c>
      <c r="I166" s="307" t="s">
        <v>53</v>
      </c>
      <c r="J166" s="264" t="s">
        <v>1692</v>
      </c>
      <c r="K166" s="244"/>
    </row>
    <row r="167" spans="2:11" s="1" customFormat="1" ht="17.25" customHeight="1">
      <c r="B167" s="245"/>
      <c r="C167" s="266" t="s">
        <v>1693</v>
      </c>
      <c r="D167" s="266"/>
      <c r="E167" s="266"/>
      <c r="F167" s="267" t="s">
        <v>1694</v>
      </c>
      <c r="G167" s="308"/>
      <c r="H167" s="309"/>
      <c r="I167" s="309"/>
      <c r="J167" s="266" t="s">
        <v>1695</v>
      </c>
      <c r="K167" s="246"/>
    </row>
    <row r="168" spans="2:11" s="1" customFormat="1" ht="5.25" customHeight="1">
      <c r="B168" s="274"/>
      <c r="C168" s="269"/>
      <c r="D168" s="269"/>
      <c r="E168" s="269"/>
      <c r="F168" s="269"/>
      <c r="G168" s="270"/>
      <c r="H168" s="269"/>
      <c r="I168" s="269"/>
      <c r="J168" s="269"/>
      <c r="K168" s="297"/>
    </row>
    <row r="169" spans="2:11" s="1" customFormat="1" ht="15" customHeight="1">
      <c r="B169" s="274"/>
      <c r="C169" s="251" t="s">
        <v>1699</v>
      </c>
      <c r="D169" s="251"/>
      <c r="E169" s="251"/>
      <c r="F169" s="272" t="s">
        <v>1696</v>
      </c>
      <c r="G169" s="251"/>
      <c r="H169" s="251" t="s">
        <v>1736</v>
      </c>
      <c r="I169" s="251" t="s">
        <v>1698</v>
      </c>
      <c r="J169" s="251">
        <v>120</v>
      </c>
      <c r="K169" s="297"/>
    </row>
    <row r="170" spans="2:11" s="1" customFormat="1" ht="15" customHeight="1">
      <c r="B170" s="274"/>
      <c r="C170" s="251" t="s">
        <v>1745</v>
      </c>
      <c r="D170" s="251"/>
      <c r="E170" s="251"/>
      <c r="F170" s="272" t="s">
        <v>1696</v>
      </c>
      <c r="G170" s="251"/>
      <c r="H170" s="251" t="s">
        <v>1746</v>
      </c>
      <c r="I170" s="251" t="s">
        <v>1698</v>
      </c>
      <c r="J170" s="251" t="s">
        <v>1747</v>
      </c>
      <c r="K170" s="297"/>
    </row>
    <row r="171" spans="2:11" s="1" customFormat="1" ht="15" customHeight="1">
      <c r="B171" s="274"/>
      <c r="C171" s="251" t="s">
        <v>1644</v>
      </c>
      <c r="D171" s="251"/>
      <c r="E171" s="251"/>
      <c r="F171" s="272" t="s">
        <v>1696</v>
      </c>
      <c r="G171" s="251"/>
      <c r="H171" s="251" t="s">
        <v>1763</v>
      </c>
      <c r="I171" s="251" t="s">
        <v>1698</v>
      </c>
      <c r="J171" s="251" t="s">
        <v>1747</v>
      </c>
      <c r="K171" s="297"/>
    </row>
    <row r="172" spans="2:11" s="1" customFormat="1" ht="15" customHeight="1">
      <c r="B172" s="274"/>
      <c r="C172" s="251" t="s">
        <v>1701</v>
      </c>
      <c r="D172" s="251"/>
      <c r="E172" s="251"/>
      <c r="F172" s="272" t="s">
        <v>1702</v>
      </c>
      <c r="G172" s="251"/>
      <c r="H172" s="251" t="s">
        <v>1763</v>
      </c>
      <c r="I172" s="251" t="s">
        <v>1698</v>
      </c>
      <c r="J172" s="251">
        <v>50</v>
      </c>
      <c r="K172" s="297"/>
    </row>
    <row r="173" spans="2:11" s="1" customFormat="1" ht="15" customHeight="1">
      <c r="B173" s="274"/>
      <c r="C173" s="251" t="s">
        <v>1704</v>
      </c>
      <c r="D173" s="251"/>
      <c r="E173" s="251"/>
      <c r="F173" s="272" t="s">
        <v>1696</v>
      </c>
      <c r="G173" s="251"/>
      <c r="H173" s="251" t="s">
        <v>1763</v>
      </c>
      <c r="I173" s="251" t="s">
        <v>1706</v>
      </c>
      <c r="J173" s="251"/>
      <c r="K173" s="297"/>
    </row>
    <row r="174" spans="2:11" s="1" customFormat="1" ht="15" customHeight="1">
      <c r="B174" s="274"/>
      <c r="C174" s="251" t="s">
        <v>1715</v>
      </c>
      <c r="D174" s="251"/>
      <c r="E174" s="251"/>
      <c r="F174" s="272" t="s">
        <v>1702</v>
      </c>
      <c r="G174" s="251"/>
      <c r="H174" s="251" t="s">
        <v>1763</v>
      </c>
      <c r="I174" s="251" t="s">
        <v>1698</v>
      </c>
      <c r="J174" s="251">
        <v>50</v>
      </c>
      <c r="K174" s="297"/>
    </row>
    <row r="175" spans="2:11" s="1" customFormat="1" ht="15" customHeight="1">
      <c r="B175" s="274"/>
      <c r="C175" s="251" t="s">
        <v>1723</v>
      </c>
      <c r="D175" s="251"/>
      <c r="E175" s="251"/>
      <c r="F175" s="272" t="s">
        <v>1702</v>
      </c>
      <c r="G175" s="251"/>
      <c r="H175" s="251" t="s">
        <v>1763</v>
      </c>
      <c r="I175" s="251" t="s">
        <v>1698</v>
      </c>
      <c r="J175" s="251">
        <v>50</v>
      </c>
      <c r="K175" s="297"/>
    </row>
    <row r="176" spans="2:11" s="1" customFormat="1" ht="15" customHeight="1">
      <c r="B176" s="274"/>
      <c r="C176" s="251" t="s">
        <v>1721</v>
      </c>
      <c r="D176" s="251"/>
      <c r="E176" s="251"/>
      <c r="F176" s="272" t="s">
        <v>1702</v>
      </c>
      <c r="G176" s="251"/>
      <c r="H176" s="251" t="s">
        <v>1763</v>
      </c>
      <c r="I176" s="251" t="s">
        <v>1698</v>
      </c>
      <c r="J176" s="251">
        <v>50</v>
      </c>
      <c r="K176" s="297"/>
    </row>
    <row r="177" spans="2:11" s="1" customFormat="1" ht="15" customHeight="1">
      <c r="B177" s="274"/>
      <c r="C177" s="251" t="s">
        <v>115</v>
      </c>
      <c r="D177" s="251"/>
      <c r="E177" s="251"/>
      <c r="F177" s="272" t="s">
        <v>1696</v>
      </c>
      <c r="G177" s="251"/>
      <c r="H177" s="251" t="s">
        <v>1764</v>
      </c>
      <c r="I177" s="251" t="s">
        <v>1765</v>
      </c>
      <c r="J177" s="251"/>
      <c r="K177" s="297"/>
    </row>
    <row r="178" spans="2:11" s="1" customFormat="1" ht="15" customHeight="1">
      <c r="B178" s="274"/>
      <c r="C178" s="251" t="s">
        <v>53</v>
      </c>
      <c r="D178" s="251"/>
      <c r="E178" s="251"/>
      <c r="F178" s="272" t="s">
        <v>1696</v>
      </c>
      <c r="G178" s="251"/>
      <c r="H178" s="251" t="s">
        <v>1766</v>
      </c>
      <c r="I178" s="251" t="s">
        <v>1767</v>
      </c>
      <c r="J178" s="251">
        <v>1</v>
      </c>
      <c r="K178" s="297"/>
    </row>
    <row r="179" spans="2:11" s="1" customFormat="1" ht="15" customHeight="1">
      <c r="B179" s="274"/>
      <c r="C179" s="251" t="s">
        <v>49</v>
      </c>
      <c r="D179" s="251"/>
      <c r="E179" s="251"/>
      <c r="F179" s="272" t="s">
        <v>1696</v>
      </c>
      <c r="G179" s="251"/>
      <c r="H179" s="251" t="s">
        <v>1768</v>
      </c>
      <c r="I179" s="251" t="s">
        <v>1698</v>
      </c>
      <c r="J179" s="251">
        <v>20</v>
      </c>
      <c r="K179" s="297"/>
    </row>
    <row r="180" spans="2:11" s="1" customFormat="1" ht="15" customHeight="1">
      <c r="B180" s="274"/>
      <c r="C180" s="251" t="s">
        <v>50</v>
      </c>
      <c r="D180" s="251"/>
      <c r="E180" s="251"/>
      <c r="F180" s="272" t="s">
        <v>1696</v>
      </c>
      <c r="G180" s="251"/>
      <c r="H180" s="251" t="s">
        <v>1769</v>
      </c>
      <c r="I180" s="251" t="s">
        <v>1698</v>
      </c>
      <c r="J180" s="251">
        <v>255</v>
      </c>
      <c r="K180" s="297"/>
    </row>
    <row r="181" spans="2:11" s="1" customFormat="1" ht="15" customHeight="1">
      <c r="B181" s="274"/>
      <c r="C181" s="251" t="s">
        <v>116</v>
      </c>
      <c r="D181" s="251"/>
      <c r="E181" s="251"/>
      <c r="F181" s="272" t="s">
        <v>1696</v>
      </c>
      <c r="G181" s="251"/>
      <c r="H181" s="251" t="s">
        <v>1660</v>
      </c>
      <c r="I181" s="251" t="s">
        <v>1698</v>
      </c>
      <c r="J181" s="251">
        <v>10</v>
      </c>
      <c r="K181" s="297"/>
    </row>
    <row r="182" spans="2:11" s="1" customFormat="1" ht="15" customHeight="1">
      <c r="B182" s="274"/>
      <c r="C182" s="251" t="s">
        <v>117</v>
      </c>
      <c r="D182" s="251"/>
      <c r="E182" s="251"/>
      <c r="F182" s="272" t="s">
        <v>1696</v>
      </c>
      <c r="G182" s="251"/>
      <c r="H182" s="251" t="s">
        <v>1770</v>
      </c>
      <c r="I182" s="251" t="s">
        <v>1731</v>
      </c>
      <c r="J182" s="251"/>
      <c r="K182" s="297"/>
    </row>
    <row r="183" spans="2:11" s="1" customFormat="1" ht="15" customHeight="1">
      <c r="B183" s="274"/>
      <c r="C183" s="251" t="s">
        <v>1771</v>
      </c>
      <c r="D183" s="251"/>
      <c r="E183" s="251"/>
      <c r="F183" s="272" t="s">
        <v>1696</v>
      </c>
      <c r="G183" s="251"/>
      <c r="H183" s="251" t="s">
        <v>1772</v>
      </c>
      <c r="I183" s="251" t="s">
        <v>1731</v>
      </c>
      <c r="J183" s="251"/>
      <c r="K183" s="297"/>
    </row>
    <row r="184" spans="2:11" s="1" customFormat="1" ht="15" customHeight="1">
      <c r="B184" s="274"/>
      <c r="C184" s="251" t="s">
        <v>1760</v>
      </c>
      <c r="D184" s="251"/>
      <c r="E184" s="251"/>
      <c r="F184" s="272" t="s">
        <v>1696</v>
      </c>
      <c r="G184" s="251"/>
      <c r="H184" s="251" t="s">
        <v>1773</v>
      </c>
      <c r="I184" s="251" t="s">
        <v>1731</v>
      </c>
      <c r="J184" s="251"/>
      <c r="K184" s="297"/>
    </row>
    <row r="185" spans="2:11" s="1" customFormat="1" ht="15" customHeight="1">
      <c r="B185" s="274"/>
      <c r="C185" s="251" t="s">
        <v>119</v>
      </c>
      <c r="D185" s="251"/>
      <c r="E185" s="251"/>
      <c r="F185" s="272" t="s">
        <v>1702</v>
      </c>
      <c r="G185" s="251"/>
      <c r="H185" s="251" t="s">
        <v>1774</v>
      </c>
      <c r="I185" s="251" t="s">
        <v>1698</v>
      </c>
      <c r="J185" s="251">
        <v>50</v>
      </c>
      <c r="K185" s="297"/>
    </row>
    <row r="186" spans="2:11" s="1" customFormat="1" ht="15" customHeight="1">
      <c r="B186" s="274"/>
      <c r="C186" s="251" t="s">
        <v>1775</v>
      </c>
      <c r="D186" s="251"/>
      <c r="E186" s="251"/>
      <c r="F186" s="272" t="s">
        <v>1702</v>
      </c>
      <c r="G186" s="251"/>
      <c r="H186" s="251" t="s">
        <v>1776</v>
      </c>
      <c r="I186" s="251" t="s">
        <v>1777</v>
      </c>
      <c r="J186" s="251"/>
      <c r="K186" s="297"/>
    </row>
    <row r="187" spans="2:11" s="1" customFormat="1" ht="15" customHeight="1">
      <c r="B187" s="274"/>
      <c r="C187" s="251" t="s">
        <v>1778</v>
      </c>
      <c r="D187" s="251"/>
      <c r="E187" s="251"/>
      <c r="F187" s="272" t="s">
        <v>1702</v>
      </c>
      <c r="G187" s="251"/>
      <c r="H187" s="251" t="s">
        <v>1779</v>
      </c>
      <c r="I187" s="251" t="s">
        <v>1777</v>
      </c>
      <c r="J187" s="251"/>
      <c r="K187" s="297"/>
    </row>
    <row r="188" spans="2:11" s="1" customFormat="1" ht="15" customHeight="1">
      <c r="B188" s="274"/>
      <c r="C188" s="251" t="s">
        <v>1780</v>
      </c>
      <c r="D188" s="251"/>
      <c r="E188" s="251"/>
      <c r="F188" s="272" t="s">
        <v>1702</v>
      </c>
      <c r="G188" s="251"/>
      <c r="H188" s="251" t="s">
        <v>1781</v>
      </c>
      <c r="I188" s="251" t="s">
        <v>1777</v>
      </c>
      <c r="J188" s="251"/>
      <c r="K188" s="297"/>
    </row>
    <row r="189" spans="2:11" s="1" customFormat="1" ht="15" customHeight="1">
      <c r="B189" s="274"/>
      <c r="C189" s="310" t="s">
        <v>1782</v>
      </c>
      <c r="D189" s="251"/>
      <c r="E189" s="251"/>
      <c r="F189" s="272" t="s">
        <v>1702</v>
      </c>
      <c r="G189" s="251"/>
      <c r="H189" s="251" t="s">
        <v>1783</v>
      </c>
      <c r="I189" s="251" t="s">
        <v>1784</v>
      </c>
      <c r="J189" s="311" t="s">
        <v>1785</v>
      </c>
      <c r="K189" s="297"/>
    </row>
    <row r="190" spans="2:11" s="17" customFormat="1" ht="15" customHeight="1">
      <c r="B190" s="312"/>
      <c r="C190" s="313" t="s">
        <v>1786</v>
      </c>
      <c r="D190" s="314"/>
      <c r="E190" s="314"/>
      <c r="F190" s="315" t="s">
        <v>1702</v>
      </c>
      <c r="G190" s="314"/>
      <c r="H190" s="314" t="s">
        <v>1787</v>
      </c>
      <c r="I190" s="314" t="s">
        <v>1784</v>
      </c>
      <c r="J190" s="316" t="s">
        <v>1785</v>
      </c>
      <c r="K190" s="317"/>
    </row>
    <row r="191" spans="2:11" s="1" customFormat="1" ht="15" customHeight="1">
      <c r="B191" s="274"/>
      <c r="C191" s="310" t="s">
        <v>38</v>
      </c>
      <c r="D191" s="251"/>
      <c r="E191" s="251"/>
      <c r="F191" s="272" t="s">
        <v>1696</v>
      </c>
      <c r="G191" s="251"/>
      <c r="H191" s="248" t="s">
        <v>1788</v>
      </c>
      <c r="I191" s="251" t="s">
        <v>1789</v>
      </c>
      <c r="J191" s="251"/>
      <c r="K191" s="297"/>
    </row>
    <row r="192" spans="2:11" s="1" customFormat="1" ht="15" customHeight="1">
      <c r="B192" s="274"/>
      <c r="C192" s="310" t="s">
        <v>1790</v>
      </c>
      <c r="D192" s="251"/>
      <c r="E192" s="251"/>
      <c r="F192" s="272" t="s">
        <v>1696</v>
      </c>
      <c r="G192" s="251"/>
      <c r="H192" s="251" t="s">
        <v>1791</v>
      </c>
      <c r="I192" s="251" t="s">
        <v>1731</v>
      </c>
      <c r="J192" s="251"/>
      <c r="K192" s="297"/>
    </row>
    <row r="193" spans="2:11" s="1" customFormat="1" ht="15" customHeight="1">
      <c r="B193" s="274"/>
      <c r="C193" s="310" t="s">
        <v>1792</v>
      </c>
      <c r="D193" s="251"/>
      <c r="E193" s="251"/>
      <c r="F193" s="272" t="s">
        <v>1696</v>
      </c>
      <c r="G193" s="251"/>
      <c r="H193" s="251" t="s">
        <v>1793</v>
      </c>
      <c r="I193" s="251" t="s">
        <v>1731</v>
      </c>
      <c r="J193" s="251"/>
      <c r="K193" s="297"/>
    </row>
    <row r="194" spans="2:11" s="1" customFormat="1" ht="15" customHeight="1">
      <c r="B194" s="274"/>
      <c r="C194" s="310" t="s">
        <v>1794</v>
      </c>
      <c r="D194" s="251"/>
      <c r="E194" s="251"/>
      <c r="F194" s="272" t="s">
        <v>1702</v>
      </c>
      <c r="G194" s="251"/>
      <c r="H194" s="251" t="s">
        <v>1795</v>
      </c>
      <c r="I194" s="251" t="s">
        <v>1731</v>
      </c>
      <c r="J194" s="251"/>
      <c r="K194" s="297"/>
    </row>
    <row r="195" spans="2:11" s="1" customFormat="1" ht="15" customHeight="1">
      <c r="B195" s="303"/>
      <c r="C195" s="318"/>
      <c r="D195" s="283"/>
      <c r="E195" s="283"/>
      <c r="F195" s="283"/>
      <c r="G195" s="283"/>
      <c r="H195" s="283"/>
      <c r="I195" s="283"/>
      <c r="J195" s="283"/>
      <c r="K195" s="304"/>
    </row>
    <row r="196" spans="2:11" s="1" customFormat="1" ht="18.75" customHeight="1">
      <c r="B196" s="285"/>
      <c r="C196" s="295"/>
      <c r="D196" s="295"/>
      <c r="E196" s="295"/>
      <c r="F196" s="305"/>
      <c r="G196" s="295"/>
      <c r="H196" s="295"/>
      <c r="I196" s="295"/>
      <c r="J196" s="295"/>
      <c r="K196" s="285"/>
    </row>
    <row r="197" spans="2:11" s="1" customFormat="1" ht="18.75" customHeight="1">
      <c r="B197" s="285"/>
      <c r="C197" s="295"/>
      <c r="D197" s="295"/>
      <c r="E197" s="295"/>
      <c r="F197" s="305"/>
      <c r="G197" s="295"/>
      <c r="H197" s="295"/>
      <c r="I197" s="295"/>
      <c r="J197" s="295"/>
      <c r="K197" s="285"/>
    </row>
    <row r="198" spans="2:11" s="1" customFormat="1" ht="18.75" customHeight="1">
      <c r="B198" s="258"/>
      <c r="C198" s="258"/>
      <c r="D198" s="258"/>
      <c r="E198" s="258"/>
      <c r="F198" s="258"/>
      <c r="G198" s="258"/>
      <c r="H198" s="258"/>
      <c r="I198" s="258"/>
      <c r="J198" s="258"/>
      <c r="K198" s="258"/>
    </row>
    <row r="199" spans="2:11" s="1" customFormat="1" ht="12">
      <c r="B199" s="240"/>
      <c r="C199" s="241"/>
      <c r="D199" s="241"/>
      <c r="E199" s="241"/>
      <c r="F199" s="241"/>
      <c r="G199" s="241"/>
      <c r="H199" s="241"/>
      <c r="I199" s="241"/>
      <c r="J199" s="241"/>
      <c r="K199" s="242"/>
    </row>
    <row r="200" spans="2:11" s="1" customFormat="1" ht="22.2">
      <c r="B200" s="243"/>
      <c r="C200" s="378" t="s">
        <v>1796</v>
      </c>
      <c r="D200" s="378"/>
      <c r="E200" s="378"/>
      <c r="F200" s="378"/>
      <c r="G200" s="378"/>
      <c r="H200" s="378"/>
      <c r="I200" s="378"/>
      <c r="J200" s="378"/>
      <c r="K200" s="244"/>
    </row>
    <row r="201" spans="2:11" s="1" customFormat="1" ht="25.5" customHeight="1">
      <c r="B201" s="243"/>
      <c r="C201" s="319" t="s">
        <v>1797</v>
      </c>
      <c r="D201" s="319"/>
      <c r="E201" s="319"/>
      <c r="F201" s="319" t="s">
        <v>1798</v>
      </c>
      <c r="G201" s="320"/>
      <c r="H201" s="381" t="s">
        <v>1799</v>
      </c>
      <c r="I201" s="381"/>
      <c r="J201" s="381"/>
      <c r="K201" s="244"/>
    </row>
    <row r="202" spans="2:11" s="1" customFormat="1" ht="5.25" customHeight="1">
      <c r="B202" s="274"/>
      <c r="C202" s="269"/>
      <c r="D202" s="269"/>
      <c r="E202" s="269"/>
      <c r="F202" s="269"/>
      <c r="G202" s="295"/>
      <c r="H202" s="269"/>
      <c r="I202" s="269"/>
      <c r="J202" s="269"/>
      <c r="K202" s="297"/>
    </row>
    <row r="203" spans="2:11" s="1" customFormat="1" ht="15" customHeight="1">
      <c r="B203" s="274"/>
      <c r="C203" s="251" t="s">
        <v>1789</v>
      </c>
      <c r="D203" s="251"/>
      <c r="E203" s="251"/>
      <c r="F203" s="272" t="s">
        <v>39</v>
      </c>
      <c r="G203" s="251"/>
      <c r="H203" s="382" t="s">
        <v>1800</v>
      </c>
      <c r="I203" s="382"/>
      <c r="J203" s="382"/>
      <c r="K203" s="297"/>
    </row>
    <row r="204" spans="2:11" s="1" customFormat="1" ht="15" customHeight="1">
      <c r="B204" s="274"/>
      <c r="C204" s="251"/>
      <c r="D204" s="251"/>
      <c r="E204" s="251"/>
      <c r="F204" s="272" t="s">
        <v>40</v>
      </c>
      <c r="G204" s="251"/>
      <c r="H204" s="382" t="s">
        <v>1801</v>
      </c>
      <c r="I204" s="382"/>
      <c r="J204" s="382"/>
      <c r="K204" s="297"/>
    </row>
    <row r="205" spans="2:11" s="1" customFormat="1" ht="15" customHeight="1">
      <c r="B205" s="274"/>
      <c r="C205" s="251"/>
      <c r="D205" s="251"/>
      <c r="E205" s="251"/>
      <c r="F205" s="272" t="s">
        <v>43</v>
      </c>
      <c r="G205" s="251"/>
      <c r="H205" s="382" t="s">
        <v>1802</v>
      </c>
      <c r="I205" s="382"/>
      <c r="J205" s="382"/>
      <c r="K205" s="297"/>
    </row>
    <row r="206" spans="2:11" s="1" customFormat="1" ht="15" customHeight="1">
      <c r="B206" s="274"/>
      <c r="C206" s="251"/>
      <c r="D206" s="251"/>
      <c r="E206" s="251"/>
      <c r="F206" s="272" t="s">
        <v>41</v>
      </c>
      <c r="G206" s="251"/>
      <c r="H206" s="382" t="s">
        <v>1803</v>
      </c>
      <c r="I206" s="382"/>
      <c r="J206" s="382"/>
      <c r="K206" s="297"/>
    </row>
    <row r="207" spans="2:11" s="1" customFormat="1" ht="15" customHeight="1">
      <c r="B207" s="274"/>
      <c r="C207" s="251"/>
      <c r="D207" s="251"/>
      <c r="E207" s="251"/>
      <c r="F207" s="272" t="s">
        <v>42</v>
      </c>
      <c r="G207" s="251"/>
      <c r="H207" s="382" t="s">
        <v>1804</v>
      </c>
      <c r="I207" s="382"/>
      <c r="J207" s="382"/>
      <c r="K207" s="297"/>
    </row>
    <row r="208" spans="2:11" s="1" customFormat="1" ht="15" customHeight="1">
      <c r="B208" s="274"/>
      <c r="C208" s="251"/>
      <c r="D208" s="251"/>
      <c r="E208" s="251"/>
      <c r="F208" s="272"/>
      <c r="G208" s="251"/>
      <c r="H208" s="251"/>
      <c r="I208" s="251"/>
      <c r="J208" s="251"/>
      <c r="K208" s="297"/>
    </row>
    <row r="209" spans="2:11" s="1" customFormat="1" ht="15" customHeight="1">
      <c r="B209" s="274"/>
      <c r="C209" s="251" t="s">
        <v>1743</v>
      </c>
      <c r="D209" s="251"/>
      <c r="E209" s="251"/>
      <c r="F209" s="272" t="s">
        <v>75</v>
      </c>
      <c r="G209" s="251"/>
      <c r="H209" s="382" t="s">
        <v>1805</v>
      </c>
      <c r="I209" s="382"/>
      <c r="J209" s="382"/>
      <c r="K209" s="297"/>
    </row>
    <row r="210" spans="2:11" s="1" customFormat="1" ht="15" customHeight="1">
      <c r="B210" s="274"/>
      <c r="C210" s="251"/>
      <c r="D210" s="251"/>
      <c r="E210" s="251"/>
      <c r="F210" s="272" t="s">
        <v>1639</v>
      </c>
      <c r="G210" s="251"/>
      <c r="H210" s="382" t="s">
        <v>1640</v>
      </c>
      <c r="I210" s="382"/>
      <c r="J210" s="382"/>
      <c r="K210" s="297"/>
    </row>
    <row r="211" spans="2:11" s="1" customFormat="1" ht="15" customHeight="1">
      <c r="B211" s="274"/>
      <c r="C211" s="251"/>
      <c r="D211" s="251"/>
      <c r="E211" s="251"/>
      <c r="F211" s="272" t="s">
        <v>1637</v>
      </c>
      <c r="G211" s="251"/>
      <c r="H211" s="382" t="s">
        <v>1806</v>
      </c>
      <c r="I211" s="382"/>
      <c r="J211" s="382"/>
      <c r="K211" s="297"/>
    </row>
    <row r="212" spans="2:11" s="1" customFormat="1" ht="15" customHeight="1">
      <c r="B212" s="321"/>
      <c r="C212" s="251"/>
      <c r="D212" s="251"/>
      <c r="E212" s="251"/>
      <c r="F212" s="272" t="s">
        <v>1641</v>
      </c>
      <c r="G212" s="310"/>
      <c r="H212" s="383" t="s">
        <v>1642</v>
      </c>
      <c r="I212" s="383"/>
      <c r="J212" s="383"/>
      <c r="K212" s="322"/>
    </row>
    <row r="213" spans="2:11" s="1" customFormat="1" ht="15" customHeight="1">
      <c r="B213" s="321"/>
      <c r="C213" s="251"/>
      <c r="D213" s="251"/>
      <c r="E213" s="251"/>
      <c r="F213" s="272" t="s">
        <v>1643</v>
      </c>
      <c r="G213" s="310"/>
      <c r="H213" s="383" t="s">
        <v>1807</v>
      </c>
      <c r="I213" s="383"/>
      <c r="J213" s="383"/>
      <c r="K213" s="322"/>
    </row>
    <row r="214" spans="2:11" s="1" customFormat="1" ht="15" customHeight="1">
      <c r="B214" s="321"/>
      <c r="C214" s="251"/>
      <c r="D214" s="251"/>
      <c r="E214" s="251"/>
      <c r="F214" s="272"/>
      <c r="G214" s="310"/>
      <c r="H214" s="301"/>
      <c r="I214" s="301"/>
      <c r="J214" s="301"/>
      <c r="K214" s="322"/>
    </row>
    <row r="215" spans="2:11" s="1" customFormat="1" ht="15" customHeight="1">
      <c r="B215" s="321"/>
      <c r="C215" s="251" t="s">
        <v>1767</v>
      </c>
      <c r="D215" s="251"/>
      <c r="E215" s="251"/>
      <c r="F215" s="272">
        <v>1</v>
      </c>
      <c r="G215" s="310"/>
      <c r="H215" s="383" t="s">
        <v>1808</v>
      </c>
      <c r="I215" s="383"/>
      <c r="J215" s="383"/>
      <c r="K215" s="322"/>
    </row>
    <row r="216" spans="2:11" s="1" customFormat="1" ht="15" customHeight="1">
      <c r="B216" s="321"/>
      <c r="C216" s="251"/>
      <c r="D216" s="251"/>
      <c r="E216" s="251"/>
      <c r="F216" s="272">
        <v>2</v>
      </c>
      <c r="G216" s="310"/>
      <c r="H216" s="383" t="s">
        <v>1809</v>
      </c>
      <c r="I216" s="383"/>
      <c r="J216" s="383"/>
      <c r="K216" s="322"/>
    </row>
    <row r="217" spans="2:11" s="1" customFormat="1" ht="15" customHeight="1">
      <c r="B217" s="321"/>
      <c r="C217" s="251"/>
      <c r="D217" s="251"/>
      <c r="E217" s="251"/>
      <c r="F217" s="272">
        <v>3</v>
      </c>
      <c r="G217" s="310"/>
      <c r="H217" s="383" t="s">
        <v>1810</v>
      </c>
      <c r="I217" s="383"/>
      <c r="J217" s="383"/>
      <c r="K217" s="322"/>
    </row>
    <row r="218" spans="2:11" s="1" customFormat="1" ht="15" customHeight="1">
      <c r="B218" s="321"/>
      <c r="C218" s="251"/>
      <c r="D218" s="251"/>
      <c r="E218" s="251"/>
      <c r="F218" s="272">
        <v>4</v>
      </c>
      <c r="G218" s="310"/>
      <c r="H218" s="383" t="s">
        <v>1811</v>
      </c>
      <c r="I218" s="383"/>
      <c r="J218" s="383"/>
      <c r="K218" s="322"/>
    </row>
    <row r="219" spans="2:11" s="1" customFormat="1" ht="12.75" customHeight="1">
      <c r="B219" s="323"/>
      <c r="C219" s="324"/>
      <c r="D219" s="324"/>
      <c r="E219" s="324"/>
      <c r="F219" s="324"/>
      <c r="G219" s="324"/>
      <c r="H219" s="324"/>
      <c r="I219" s="324"/>
      <c r="J219" s="324"/>
      <c r="K219" s="32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01 - SO 01 WC 1. NP - WC 1</vt:lpstr>
      <vt:lpstr>06 - SO 06 3.NP WC 2 - WC 2</vt:lpstr>
      <vt:lpstr>08 - SO 08 Vedlejší a ost...</vt:lpstr>
      <vt:lpstr>Pokyny pro vyplnění</vt:lpstr>
      <vt:lpstr>'01 - SO 01 WC 1. NP - WC 1'!Názvy_tisku</vt:lpstr>
      <vt:lpstr>'06 - SO 06 3.NP WC 2 - WC 2'!Názvy_tisku</vt:lpstr>
      <vt:lpstr>'08 - SO 08 Vedlejší a ost...'!Názvy_tisku</vt:lpstr>
      <vt:lpstr>'Rekapitulace stavby'!Názvy_tisku</vt:lpstr>
      <vt:lpstr>'01 - SO 01 WC 1. NP - WC 1'!Oblast_tisku</vt:lpstr>
      <vt:lpstr>'06 - SO 06 3.NP WC 2 - WC 2'!Oblast_tisku</vt:lpstr>
      <vt:lpstr>'08 - SO 08 Vedlejší a ost...'!Oblast_tisku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ASUS-B2\Rozpocty</dc:creator>
  <cp:lastModifiedBy>Lenka Vaculíková</cp:lastModifiedBy>
  <dcterms:created xsi:type="dcterms:W3CDTF">2025-04-09T13:05:51Z</dcterms:created>
  <dcterms:modified xsi:type="dcterms:W3CDTF">2025-04-10T06:30:28Z</dcterms:modified>
</cp:coreProperties>
</file>