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a - Jungmanova 1-3, uličn..." sheetId="2" r:id="rId2"/>
    <sheet name="c - Kopeckého sady 17, dv..." sheetId="3" r:id="rId3"/>
    <sheet name="d - Jungmanova 1-3, dvorn..." sheetId="4" r:id="rId4"/>
    <sheet name="e - Severní fasáda - dvor..." sheetId="5" r:id="rId5"/>
    <sheet name="f - Jižní fasáda - dvorní..." sheetId="6" r:id="rId6"/>
    <sheet name="g - Jungmanova 3, štítová..." sheetId="7" r:id="rId7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'a - Jungmanova 1-3, uličn...'!$C$96:$K$262</definedName>
    <definedName name="_xlnm.Print_Area" localSheetId="1">'a - Jungmanova 1-3, uličn...'!$C$4:$J$39,'a - Jungmanova 1-3, uličn...'!$C$84:$K$262</definedName>
    <definedName name="_xlnm.Print_Titles" localSheetId="1">'a - Jungmanova 1-3, uličn...'!$96:$96</definedName>
    <definedName name="_xlnm._FilterDatabase" localSheetId="2" hidden="1">'c - Kopeckého sady 17, dv...'!$C$94:$K$251</definedName>
    <definedName name="_xlnm.Print_Area" localSheetId="2">'c - Kopeckého sady 17, dv...'!$C$4:$J$39,'c - Kopeckého sady 17, dv...'!$C$82:$K$251</definedName>
    <definedName name="_xlnm.Print_Titles" localSheetId="2">'c - Kopeckého sady 17, dv...'!$94:$94</definedName>
    <definedName name="_xlnm._FilterDatabase" localSheetId="3" hidden="1">'d - Jungmanova 1-3, dvorn...'!$C$95:$K$288</definedName>
    <definedName name="_xlnm.Print_Area" localSheetId="3">'d - Jungmanova 1-3, dvorn...'!$C$4:$J$39,'d - Jungmanova 1-3, dvorn...'!$C$83:$K$288</definedName>
    <definedName name="_xlnm.Print_Titles" localSheetId="3">'d - Jungmanova 1-3, dvorn...'!$95:$95</definedName>
    <definedName name="_xlnm._FilterDatabase" localSheetId="4" hidden="1">'e - Severní fasáda - dvor...'!$C$96:$K$257</definedName>
    <definedName name="_xlnm.Print_Area" localSheetId="4">'e - Severní fasáda - dvor...'!$C$4:$J$39,'e - Severní fasáda - dvor...'!$C$84:$K$257</definedName>
    <definedName name="_xlnm.Print_Titles" localSheetId="4">'e - Severní fasáda - dvor...'!$96:$96</definedName>
    <definedName name="_xlnm._FilterDatabase" localSheetId="5" hidden="1">'f - Jižní fasáda - dvorní...'!$C$92:$K$181</definedName>
    <definedName name="_xlnm.Print_Area" localSheetId="5">'f - Jižní fasáda - dvorní...'!$C$4:$J$39,'f - Jižní fasáda - dvorní...'!$C$80:$K$181</definedName>
    <definedName name="_xlnm.Print_Titles" localSheetId="5">'f - Jižní fasáda - dvorní...'!$92:$92</definedName>
    <definedName name="_xlnm._FilterDatabase" localSheetId="6" hidden="1">'g - Jungmanova 3, štítová...'!$C$92:$K$181</definedName>
    <definedName name="_xlnm.Print_Area" localSheetId="6">'g - Jungmanova 3, štítová...'!$C$4:$J$39,'g - Jungmanova 3, štítová...'!$C$80:$K$181</definedName>
    <definedName name="_xlnm.Print_Titles" localSheetId="6">'g - Jungmanova 3, štítová...'!$92:$92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180"/>
  <c r="BH180"/>
  <c r="BG180"/>
  <c r="BF180"/>
  <c r="T180"/>
  <c r="T179"/>
  <c r="R180"/>
  <c r="R179"/>
  <c r="P180"/>
  <c r="P179"/>
  <c r="BI177"/>
  <c r="BH177"/>
  <c r="BG177"/>
  <c r="BF177"/>
  <c r="T177"/>
  <c r="T176"/>
  <c r="R177"/>
  <c r="R176"/>
  <c r="P177"/>
  <c r="P176"/>
  <c r="BI174"/>
  <c r="BH174"/>
  <c r="BG174"/>
  <c r="BF174"/>
  <c r="T174"/>
  <c r="T173"/>
  <c r="T172"/>
  <c r="R174"/>
  <c r="R173"/>
  <c r="R172"/>
  <c r="P174"/>
  <c r="P173"/>
  <c r="P172"/>
  <c r="BI168"/>
  <c r="BH168"/>
  <c r="BG168"/>
  <c r="BF168"/>
  <c r="T168"/>
  <c r="T167"/>
  <c r="R168"/>
  <c r="R167"/>
  <c r="P168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T125"/>
  <c r="R126"/>
  <c r="R125"/>
  <c r="P126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9"/>
  <c r="BH99"/>
  <c r="BG99"/>
  <c r="BF99"/>
  <c r="T99"/>
  <c r="R99"/>
  <c r="P99"/>
  <c r="BI96"/>
  <c r="BH96"/>
  <c r="BG96"/>
  <c r="BF96"/>
  <c r="T96"/>
  <c r="R96"/>
  <c r="P96"/>
  <c r="J89"/>
  <c r="F89"/>
  <c r="F87"/>
  <c r="E85"/>
  <c r="J54"/>
  <c r="F54"/>
  <c r="F52"/>
  <c r="E50"/>
  <c r="J24"/>
  <c r="E24"/>
  <c r="J90"/>
  <c r="J23"/>
  <c r="J18"/>
  <c r="E18"/>
  <c r="F90"/>
  <c r="J17"/>
  <c r="J12"/>
  <c r="J87"/>
  <c r="E7"/>
  <c r="E83"/>
  <c i="6" r="J37"/>
  <c r="J36"/>
  <c i="1" r="AY59"/>
  <c i="6" r="J35"/>
  <c i="1" r="AX59"/>
  <c i="6" r="BI180"/>
  <c r="BH180"/>
  <c r="BG180"/>
  <c r="BF180"/>
  <c r="T180"/>
  <c r="T179"/>
  <c r="R180"/>
  <c r="R179"/>
  <c r="P180"/>
  <c r="P179"/>
  <c r="BI177"/>
  <c r="BH177"/>
  <c r="BG177"/>
  <c r="BF177"/>
  <c r="T177"/>
  <c r="T176"/>
  <c r="R177"/>
  <c r="R176"/>
  <c r="P177"/>
  <c r="P176"/>
  <c r="BI174"/>
  <c r="BH174"/>
  <c r="BG174"/>
  <c r="BF174"/>
  <c r="T174"/>
  <c r="T173"/>
  <c r="T172"/>
  <c r="R174"/>
  <c r="R173"/>
  <c r="R172"/>
  <c r="P174"/>
  <c r="P173"/>
  <c r="P172"/>
  <c r="BI168"/>
  <c r="BH168"/>
  <c r="BG168"/>
  <c r="BF168"/>
  <c r="T168"/>
  <c r="T167"/>
  <c r="R168"/>
  <c r="R167"/>
  <c r="P168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T123"/>
  <c r="R124"/>
  <c r="R123"/>
  <c r="P124"/>
  <c r="P123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T113"/>
  <c r="R114"/>
  <c r="P114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J89"/>
  <c r="F89"/>
  <c r="F87"/>
  <c r="E85"/>
  <c r="J54"/>
  <c r="F54"/>
  <c r="F52"/>
  <c r="E50"/>
  <c r="J24"/>
  <c r="E24"/>
  <c r="J55"/>
  <c r="J23"/>
  <c r="J18"/>
  <c r="E18"/>
  <c r="F90"/>
  <c r="J17"/>
  <c r="J12"/>
  <c r="J87"/>
  <c r="E7"/>
  <c r="E83"/>
  <c i="5" r="J37"/>
  <c r="J36"/>
  <c i="1" r="AY58"/>
  <c i="5" r="J35"/>
  <c i="1" r="AX58"/>
  <c i="5" r="BI256"/>
  <c r="BH256"/>
  <c r="BG256"/>
  <c r="BF256"/>
  <c r="T256"/>
  <c r="T255"/>
  <c r="R256"/>
  <c r="R255"/>
  <c r="P256"/>
  <c r="P255"/>
  <c r="BI253"/>
  <c r="BH253"/>
  <c r="BG253"/>
  <c r="BF253"/>
  <c r="T253"/>
  <c r="T252"/>
  <c r="R253"/>
  <c r="R252"/>
  <c r="P253"/>
  <c r="P252"/>
  <c r="BI250"/>
  <c r="BH250"/>
  <c r="BG250"/>
  <c r="BF250"/>
  <c r="T250"/>
  <c r="T249"/>
  <c r="T248"/>
  <c r="R250"/>
  <c r="R249"/>
  <c r="R248"/>
  <c r="P250"/>
  <c r="P249"/>
  <c r="P248"/>
  <c r="BI244"/>
  <c r="BH244"/>
  <c r="BG244"/>
  <c r="BF244"/>
  <c r="T244"/>
  <c r="T243"/>
  <c r="R244"/>
  <c r="R243"/>
  <c r="P244"/>
  <c r="P243"/>
  <c r="BI241"/>
  <c r="BH241"/>
  <c r="BG241"/>
  <c r="BF241"/>
  <c r="T241"/>
  <c r="R241"/>
  <c r="P241"/>
  <c r="BI239"/>
  <c r="BH239"/>
  <c r="BG239"/>
  <c r="BF239"/>
  <c r="T239"/>
  <c r="R239"/>
  <c r="P239"/>
  <c r="BI233"/>
  <c r="BH233"/>
  <c r="BG233"/>
  <c r="BF233"/>
  <c r="T233"/>
  <c r="R233"/>
  <c r="P233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3"/>
  <c r="BH143"/>
  <c r="BG143"/>
  <c r="BF143"/>
  <c r="T143"/>
  <c r="T142"/>
  <c r="R143"/>
  <c r="R142"/>
  <c r="P143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J93"/>
  <c r="F93"/>
  <c r="F91"/>
  <c r="E89"/>
  <c r="J54"/>
  <c r="F54"/>
  <c r="F52"/>
  <c r="E50"/>
  <c r="J24"/>
  <c r="E24"/>
  <c r="J55"/>
  <c r="J23"/>
  <c r="J18"/>
  <c r="E18"/>
  <c r="F94"/>
  <c r="J17"/>
  <c r="J12"/>
  <c r="J91"/>
  <c r="E7"/>
  <c r="E87"/>
  <c i="4" r="J37"/>
  <c r="J36"/>
  <c i="1" r="AY57"/>
  <c i="4" r="J35"/>
  <c i="1" r="AX57"/>
  <c i="4" r="BI287"/>
  <c r="BH287"/>
  <c r="BG287"/>
  <c r="BF287"/>
  <c r="T287"/>
  <c r="T286"/>
  <c r="R287"/>
  <c r="R286"/>
  <c r="P287"/>
  <c r="P286"/>
  <c r="BI284"/>
  <c r="BH284"/>
  <c r="BG284"/>
  <c r="BF284"/>
  <c r="T284"/>
  <c r="T283"/>
  <c r="R284"/>
  <c r="R283"/>
  <c r="P284"/>
  <c r="P283"/>
  <c r="BI281"/>
  <c r="BH281"/>
  <c r="BG281"/>
  <c r="BF281"/>
  <c r="T281"/>
  <c r="T280"/>
  <c r="T279"/>
  <c r="R281"/>
  <c r="R280"/>
  <c r="R279"/>
  <c r="P281"/>
  <c r="P280"/>
  <c r="P279"/>
  <c r="BI275"/>
  <c r="BH275"/>
  <c r="BG275"/>
  <c r="BF275"/>
  <c r="T275"/>
  <c r="T274"/>
  <c r="R275"/>
  <c r="R274"/>
  <c r="P275"/>
  <c r="P274"/>
  <c r="BI272"/>
  <c r="BH272"/>
  <c r="BG272"/>
  <c r="BF272"/>
  <c r="T272"/>
  <c r="R272"/>
  <c r="P272"/>
  <c r="BI270"/>
  <c r="BH270"/>
  <c r="BG270"/>
  <c r="BF270"/>
  <c r="T270"/>
  <c r="R270"/>
  <c r="P270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3"/>
  <c r="BH233"/>
  <c r="BG233"/>
  <c r="BF233"/>
  <c r="T233"/>
  <c r="R233"/>
  <c r="P233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T148"/>
  <c r="R149"/>
  <c r="R148"/>
  <c r="P149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4"/>
  <c r="BH134"/>
  <c r="BG134"/>
  <c r="BF134"/>
  <c r="T134"/>
  <c r="R134"/>
  <c r="P134"/>
  <c r="BI125"/>
  <c r="BH125"/>
  <c r="BG125"/>
  <c r="BF125"/>
  <c r="T125"/>
  <c r="R125"/>
  <c r="P125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99"/>
  <c r="BH99"/>
  <c r="BG99"/>
  <c r="BF99"/>
  <c r="T99"/>
  <c r="R99"/>
  <c r="P99"/>
  <c r="J92"/>
  <c r="F92"/>
  <c r="F90"/>
  <c r="E88"/>
  <c r="J54"/>
  <c r="F54"/>
  <c r="F52"/>
  <c r="E50"/>
  <c r="J24"/>
  <c r="E24"/>
  <c r="J93"/>
  <c r="J23"/>
  <c r="J18"/>
  <c r="E18"/>
  <c r="F93"/>
  <c r="J17"/>
  <c r="J12"/>
  <c r="J90"/>
  <c r="E7"/>
  <c r="E86"/>
  <c i="3" r="J37"/>
  <c r="J36"/>
  <c i="1" r="AY56"/>
  <c i="3" r="J35"/>
  <c i="1" r="AX56"/>
  <c i="3" r="BI250"/>
  <c r="BH250"/>
  <c r="BG250"/>
  <c r="BF250"/>
  <c r="T250"/>
  <c r="T249"/>
  <c r="R250"/>
  <c r="R249"/>
  <c r="P250"/>
  <c r="P249"/>
  <c r="BI247"/>
  <c r="BH247"/>
  <c r="BG247"/>
  <c r="BF247"/>
  <c r="T247"/>
  <c r="T246"/>
  <c r="R247"/>
  <c r="R246"/>
  <c r="P247"/>
  <c r="P246"/>
  <c r="BI244"/>
  <c r="BH244"/>
  <c r="BG244"/>
  <c r="BF244"/>
  <c r="T244"/>
  <c r="T243"/>
  <c r="T242"/>
  <c r="R244"/>
  <c r="R243"/>
  <c r="R242"/>
  <c r="P244"/>
  <c r="P243"/>
  <c r="P242"/>
  <c r="BI238"/>
  <c r="BH238"/>
  <c r="BG238"/>
  <c r="BF238"/>
  <c r="T238"/>
  <c r="T237"/>
  <c r="R238"/>
  <c r="R237"/>
  <c r="P238"/>
  <c r="P237"/>
  <c r="BI235"/>
  <c r="BH235"/>
  <c r="BG235"/>
  <c r="BF235"/>
  <c r="T235"/>
  <c r="R235"/>
  <c r="P235"/>
  <c r="BI233"/>
  <c r="BH233"/>
  <c r="BG233"/>
  <c r="BF233"/>
  <c r="T233"/>
  <c r="R233"/>
  <c r="P233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T139"/>
  <c r="R140"/>
  <c r="R139"/>
  <c r="P140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5"/>
  <c r="BH125"/>
  <c r="BG125"/>
  <c r="BF125"/>
  <c r="T125"/>
  <c r="R125"/>
  <c r="P125"/>
  <c r="BI118"/>
  <c r="BH118"/>
  <c r="BG118"/>
  <c r="BF118"/>
  <c r="T118"/>
  <c r="R118"/>
  <c r="P118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J91"/>
  <c r="F91"/>
  <c r="F89"/>
  <c r="E87"/>
  <c r="J54"/>
  <c r="F54"/>
  <c r="F52"/>
  <c r="E50"/>
  <c r="J24"/>
  <c r="E24"/>
  <c r="J55"/>
  <c r="J23"/>
  <c r="J18"/>
  <c r="E18"/>
  <c r="F92"/>
  <c r="J17"/>
  <c r="J12"/>
  <c r="J52"/>
  <c r="E7"/>
  <c r="E85"/>
  <c i="1" r="AX55"/>
  <c i="2" r="J37"/>
  <c r="J36"/>
  <c i="1" r="AY55"/>
  <c i="2" r="J35"/>
  <c r="BI261"/>
  <c r="BH261"/>
  <c r="BG261"/>
  <c r="BF261"/>
  <c r="T261"/>
  <c r="T260"/>
  <c r="R261"/>
  <c r="R260"/>
  <c r="P261"/>
  <c r="P260"/>
  <c r="BI258"/>
  <c r="BH258"/>
  <c r="BG258"/>
  <c r="BF258"/>
  <c r="T258"/>
  <c r="T257"/>
  <c r="R258"/>
  <c r="R257"/>
  <c r="P258"/>
  <c r="P257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2"/>
  <c r="BH242"/>
  <c r="BG242"/>
  <c r="BF242"/>
  <c r="T242"/>
  <c r="T241"/>
  <c r="R242"/>
  <c r="R241"/>
  <c r="P242"/>
  <c r="P241"/>
  <c r="BI239"/>
  <c r="BH239"/>
  <c r="BG239"/>
  <c r="BF239"/>
  <c r="T239"/>
  <c r="R239"/>
  <c r="P239"/>
  <c r="BI237"/>
  <c r="BH237"/>
  <c r="BG237"/>
  <c r="BF237"/>
  <c r="T237"/>
  <c r="R237"/>
  <c r="P237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78"/>
  <c r="BH178"/>
  <c r="BG178"/>
  <c r="BF178"/>
  <c r="T178"/>
  <c r="R178"/>
  <c r="P178"/>
  <c r="BI175"/>
  <c r="BH175"/>
  <c r="BG175"/>
  <c r="BF175"/>
  <c r="T175"/>
  <c r="R175"/>
  <c r="P175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T133"/>
  <c r="R134"/>
  <c r="R133"/>
  <c r="P134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J93"/>
  <c r="F93"/>
  <c r="F91"/>
  <c r="E89"/>
  <c r="J54"/>
  <c r="F54"/>
  <c r="F52"/>
  <c r="E50"/>
  <c r="J24"/>
  <c r="E24"/>
  <c r="J94"/>
  <c r="J23"/>
  <c r="J18"/>
  <c r="E18"/>
  <c r="F55"/>
  <c r="J17"/>
  <c r="J12"/>
  <c r="J52"/>
  <c r="E7"/>
  <c r="E48"/>
  <c i="1" r="L50"/>
  <c r="AM50"/>
  <c r="AM49"/>
  <c r="L49"/>
  <c r="AM47"/>
  <c r="L47"/>
  <c r="L45"/>
  <c r="L44"/>
  <c i="2" r="BK211"/>
  <c r="J175"/>
  <c r="BK242"/>
  <c r="BK226"/>
  <c r="BK205"/>
  <c r="BK152"/>
  <c r="BK199"/>
  <c r="BK166"/>
  <c r="BK126"/>
  <c r="J105"/>
  <c r="BK214"/>
  <c r="J146"/>
  <c r="BK103"/>
  <c r="BK194"/>
  <c r="J164"/>
  <c r="BK129"/>
  <c r="J229"/>
  <c r="J194"/>
  <c r="BK124"/>
  <c r="BK258"/>
  <c r="BK253"/>
  <c r="J226"/>
  <c r="BK217"/>
  <c r="BK196"/>
  <c r="J134"/>
  <c r="J250"/>
  <c r="BK146"/>
  <c i="3" r="BK235"/>
  <c r="J208"/>
  <c r="BK171"/>
  <c r="BK111"/>
  <c r="BK223"/>
  <c r="J148"/>
  <c r="BK233"/>
  <c r="BK210"/>
  <c r="J196"/>
  <c r="J168"/>
  <c r="BK125"/>
  <c r="BK154"/>
  <c r="BK98"/>
  <c r="BK130"/>
  <c r="BK207"/>
  <c r="BK179"/>
  <c r="J137"/>
  <c r="J207"/>
  <c r="BK169"/>
  <c r="J104"/>
  <c r="J221"/>
  <c r="BK181"/>
  <c r="BK135"/>
  <c i="4" r="J275"/>
  <c r="BK240"/>
  <c r="BK207"/>
  <c r="BK167"/>
  <c r="BK99"/>
  <c r="BK233"/>
  <c r="J178"/>
  <c r="BK141"/>
  <c r="BK281"/>
  <c r="BK246"/>
  <c r="J207"/>
  <c r="BK109"/>
  <c r="BK275"/>
  <c r="J253"/>
  <c r="BK230"/>
  <c r="J198"/>
  <c r="BK114"/>
  <c r="J256"/>
  <c r="J193"/>
  <c r="BK174"/>
  <c r="J114"/>
  <c r="J251"/>
  <c r="BK164"/>
  <c r="J246"/>
  <c r="J161"/>
  <c r="J125"/>
  <c r="BK139"/>
  <c i="5" r="BK256"/>
  <c r="BK174"/>
  <c r="BK110"/>
  <c r="J214"/>
  <c r="BK192"/>
  <c r="J125"/>
  <c r="BK253"/>
  <c r="J190"/>
  <c r="J161"/>
  <c r="BK133"/>
  <c r="J223"/>
  <c r="J197"/>
  <c r="BK172"/>
  <c r="BK223"/>
  <c r="BK205"/>
  <c r="BK158"/>
  <c r="BK135"/>
  <c r="BK241"/>
  <c r="BK222"/>
  <c r="J192"/>
  <c r="J158"/>
  <c r="J121"/>
  <c r="BK107"/>
  <c r="J225"/>
  <c r="BK197"/>
  <c r="BK155"/>
  <c r="BK125"/>
  <c r="BK104"/>
  <c i="6" r="BK152"/>
  <c r="J109"/>
  <c r="J143"/>
  <c r="J165"/>
  <c r="BK143"/>
  <c r="J174"/>
  <c r="J142"/>
  <c r="J99"/>
  <c r="BK130"/>
  <c r="J130"/>
  <c r="J96"/>
  <c r="J156"/>
  <c r="BK119"/>
  <c r="BK180"/>
  <c r="J168"/>
  <c r="BK135"/>
  <c i="7" r="BK165"/>
  <c r="BK132"/>
  <c r="BK148"/>
  <c r="J126"/>
  <c r="BK99"/>
  <c r="BK126"/>
  <c r="BK157"/>
  <c r="J123"/>
  <c r="J101"/>
  <c r="J151"/>
  <c r="BK156"/>
  <c r="J107"/>
  <c r="J99"/>
  <c r="BK96"/>
  <c r="BK180"/>
  <c r="J168"/>
  <c r="J160"/>
  <c i="2" r="BK208"/>
  <c r="J199"/>
  <c r="J163"/>
  <c r="J239"/>
  <c r="BK224"/>
  <c r="J166"/>
  <c i="1" r="AS54"/>
  <c i="2" r="J208"/>
  <c r="BK142"/>
  <c r="J214"/>
  <c r="J203"/>
  <c r="BK149"/>
  <c r="BK110"/>
  <c r="J221"/>
  <c r="BK140"/>
  <c r="J261"/>
  <c r="J255"/>
  <c r="J242"/>
  <c r="J210"/>
  <c r="BK178"/>
  <c r="J131"/>
  <c r="BK248"/>
  <c r="BK163"/>
  <c r="J126"/>
  <c i="3" r="J216"/>
  <c r="J192"/>
  <c r="BK151"/>
  <c r="J238"/>
  <c r="J205"/>
  <c r="BK244"/>
  <c r="J218"/>
  <c r="BK180"/>
  <c r="J146"/>
  <c r="J111"/>
  <c r="BK250"/>
  <c r="J101"/>
  <c r="BK173"/>
  <c r="BK214"/>
  <c r="BK192"/>
  <c r="BK140"/>
  <c r="BK221"/>
  <c r="J173"/>
  <c r="J140"/>
  <c r="J244"/>
  <c r="J210"/>
  <c r="BK148"/>
  <c r="J118"/>
  <c i="4" r="BK242"/>
  <c r="J226"/>
  <c r="J174"/>
  <c r="BK144"/>
  <c r="J272"/>
  <c r="J208"/>
  <c r="J164"/>
  <c r="J284"/>
  <c r="J258"/>
  <c r="BK208"/>
  <c r="J167"/>
  <c r="BK261"/>
  <c r="BK237"/>
  <c r="BK194"/>
  <c r="BK125"/>
  <c r="BK270"/>
  <c r="J240"/>
  <c r="J175"/>
  <c r="J141"/>
  <c r="J261"/>
  <c r="J233"/>
  <c r="BK157"/>
  <c r="J176"/>
  <c r="J134"/>
  <c r="BK153"/>
  <c r="BK106"/>
  <c i="5" r="J209"/>
  <c r="BK115"/>
  <c r="J228"/>
  <c r="J205"/>
  <c r="BK153"/>
  <c r="J113"/>
  <c r="J250"/>
  <c r="J181"/>
  <c r="J135"/>
  <c r="BK239"/>
  <c r="BK208"/>
  <c r="J174"/>
  <c r="J153"/>
  <c r="J216"/>
  <c r="BK183"/>
  <c r="BK140"/>
  <c r="J253"/>
  <c r="BK228"/>
  <c r="BK201"/>
  <c r="J171"/>
  <c r="BK151"/>
  <c r="J241"/>
  <c r="BK219"/>
  <c r="J194"/>
  <c r="BK147"/>
  <c r="J107"/>
  <c i="6" r="BK168"/>
  <c r="BK105"/>
  <c r="J116"/>
  <c r="BK160"/>
  <c r="J135"/>
  <c r="BK132"/>
  <c r="J163"/>
  <c r="J152"/>
  <c r="J124"/>
  <c r="J102"/>
  <c r="J147"/>
  <c r="BK121"/>
  <c r="BK102"/>
  <c r="J177"/>
  <c r="BK156"/>
  <c r="BK109"/>
  <c i="7" r="BK145"/>
  <c r="J109"/>
  <c r="BK109"/>
  <c r="BK168"/>
  <c r="J120"/>
  <c r="J158"/>
  <c r="J143"/>
  <c r="J180"/>
  <c r="BK141"/>
  <c r="J116"/>
  <c r="J157"/>
  <c r="J132"/>
  <c i="2" r="J142"/>
  <c i="3" r="J203"/>
  <c r="J214"/>
  <c i="4" r="J146"/>
  <c i="5" r="BK212"/>
  <c i="6" r="J145"/>
  <c r="BK107"/>
  <c r="BK177"/>
  <c r="J160"/>
  <c r="J119"/>
  <c i="7" r="J156"/>
  <c r="BK116"/>
  <c r="J146"/>
  <c r="BK123"/>
  <c r="BK174"/>
  <c r="J148"/>
  <c r="J104"/>
  <c r="J174"/>
  <c r="BK154"/>
  <c r="BK143"/>
  <c r="BK137"/>
  <c r="BK134"/>
  <c r="BK130"/>
  <c r="BK111"/>
  <c r="J96"/>
  <c i="2" r="J205"/>
  <c r="BK203"/>
  <c r="BK108"/>
  <c r="BK229"/>
  <c r="J219"/>
  <c r="BK164"/>
  <c r="J192"/>
  <c r="BK144"/>
  <c r="BK112"/>
  <c r="J100"/>
  <c r="J149"/>
  <c r="BK138"/>
  <c r="J211"/>
  <c r="BK175"/>
  <c r="J112"/>
  <c r="J224"/>
  <c r="J152"/>
  <c r="BK261"/>
  <c r="BK255"/>
  <c r="BK239"/>
  <c r="BK219"/>
  <c r="J207"/>
  <c r="J144"/>
  <c r="J103"/>
  <c r="BK207"/>
  <c i="3" r="BK247"/>
  <c r="BK211"/>
  <c r="J181"/>
  <c r="BK146"/>
  <c r="J233"/>
  <c r="J169"/>
  <c r="J109"/>
  <c r="BK208"/>
  <c r="J179"/>
  <c r="J132"/>
  <c r="BK107"/>
  <c r="J130"/>
  <c r="J180"/>
  <c r="BK238"/>
  <c r="BK205"/>
  <c r="BK168"/>
  <c r="BK101"/>
  <c r="BK194"/>
  <c r="BK137"/>
  <c r="J235"/>
  <c r="BK203"/>
  <c r="J154"/>
  <c r="J98"/>
  <c i="4" r="BK251"/>
  <c r="BK209"/>
  <c r="BK193"/>
  <c r="J103"/>
  <c r="J237"/>
  <c r="J196"/>
  <c r="BK149"/>
  <c r="J270"/>
  <c r="J245"/>
  <c r="BK175"/>
  <c r="J106"/>
  <c r="BK256"/>
  <c r="J209"/>
  <c r="J144"/>
  <c r="BK103"/>
  <c r="BK258"/>
  <c r="J242"/>
  <c r="BK178"/>
  <c r="J153"/>
  <c r="J109"/>
  <c r="J243"/>
  <c r="BK159"/>
  <c r="BK243"/>
  <c r="BK146"/>
  <c r="J99"/>
  <c r="J149"/>
  <c i="5" r="J244"/>
  <c r="BK164"/>
  <c r="BK250"/>
  <c r="BK206"/>
  <c r="BK161"/>
  <c r="BK117"/>
  <c r="BK216"/>
  <c r="J172"/>
  <c r="J149"/>
  <c r="BK113"/>
  <c r="J222"/>
  <c r="BK190"/>
  <c r="J164"/>
  <c r="J140"/>
  <c r="BK194"/>
  <c r="BK171"/>
  <c r="J256"/>
  <c r="J239"/>
  <c r="J219"/>
  <c r="J183"/>
  <c r="J117"/>
  <c r="J100"/>
  <c r="BK230"/>
  <c r="J203"/>
  <c r="BK176"/>
  <c r="J143"/>
  <c r="J104"/>
  <c i="6" r="J151"/>
  <c r="BK96"/>
  <c r="BK128"/>
  <c r="BK163"/>
  <c r="BK138"/>
  <c r="BK158"/>
  <c r="J107"/>
  <c r="BK124"/>
  <c r="BK150"/>
  <c r="J121"/>
  <c r="J158"/>
  <c r="J138"/>
  <c r="J180"/>
  <c r="BK174"/>
  <c r="BK151"/>
  <c r="BK116"/>
  <c i="7" r="J154"/>
  <c r="J111"/>
  <c r="J141"/>
  <c r="BK104"/>
  <c r="J165"/>
  <c r="BK118"/>
  <c r="BK146"/>
  <c r="BK120"/>
  <c r="BK158"/>
  <c r="J130"/>
  <c r="BK163"/>
  <c r="BK151"/>
  <c r="J118"/>
  <c i="2" r="J253"/>
  <c r="J189"/>
  <c r="J124"/>
  <c r="J237"/>
  <c r="BK221"/>
  <c r="BK168"/>
  <c r="BK105"/>
  <c r="J178"/>
  <c r="J129"/>
  <c r="J108"/>
  <c r="J217"/>
  <c r="J168"/>
  <c r="J140"/>
  <c r="J213"/>
  <c r="J196"/>
  <c r="BK189"/>
  <c r="BK134"/>
  <c r="J248"/>
  <c r="BK100"/>
  <c r="J258"/>
  <c r="BK250"/>
  <c r="BK237"/>
  <c r="BK213"/>
  <c r="BK192"/>
  <c r="J138"/>
  <c r="BK210"/>
  <c r="BK131"/>
  <c r="J110"/>
  <c i="3" r="BK226"/>
  <c r="BK196"/>
  <c r="BK157"/>
  <c r="J107"/>
  <c r="BK216"/>
  <c r="BK132"/>
  <c r="J226"/>
  <c r="J211"/>
  <c r="J194"/>
  <c r="J171"/>
  <c r="BK109"/>
  <c r="J250"/>
  <c r="BK118"/>
  <c r="J125"/>
  <c r="BK218"/>
  <c r="J199"/>
  <c r="J151"/>
  <c r="J247"/>
  <c r="BK199"/>
  <c r="J144"/>
  <c r="J135"/>
  <c r="J223"/>
  <c r="J157"/>
  <c r="BK144"/>
  <c r="BK104"/>
  <c i="4" r="BK253"/>
  <c r="J230"/>
  <c r="J194"/>
  <c r="J159"/>
  <c r="BK284"/>
  <c r="J228"/>
  <c r="BK170"/>
  <c r="BK287"/>
  <c r="BK272"/>
  <c r="BK228"/>
  <c r="J170"/>
  <c r="J287"/>
  <c r="BK249"/>
  <c r="BK226"/>
  <c r="BK155"/>
  <c r="BK134"/>
  <c r="J281"/>
  <c r="J249"/>
  <c r="BK196"/>
  <c r="BK161"/>
  <c r="BK112"/>
  <c r="BK245"/>
  <c r="BK176"/>
  <c r="J155"/>
  <c r="BK198"/>
  <c r="J139"/>
  <c r="J157"/>
  <c r="J112"/>
  <c i="5" r="J212"/>
  <c r="BK121"/>
  <c r="BK233"/>
  <c r="BK225"/>
  <c r="BK203"/>
  <c r="BK149"/>
  <c r="J110"/>
  <c r="J206"/>
  <c r="J176"/>
  <c r="BK143"/>
  <c r="BK244"/>
  <c r="BK209"/>
  <c r="J182"/>
  <c r="J155"/>
  <c r="J133"/>
  <c r="J201"/>
  <c r="J147"/>
  <c r="BK138"/>
  <c r="J230"/>
  <c r="BK214"/>
  <c r="BK181"/>
  <c r="J138"/>
  <c r="J233"/>
  <c r="J208"/>
  <c r="BK182"/>
  <c r="J151"/>
  <c r="J115"/>
  <c r="BK100"/>
  <c i="6" r="J128"/>
  <c r="J150"/>
  <c r="J114"/>
  <c r="BK142"/>
  <c r="BK99"/>
  <c r="BK147"/>
  <c r="J132"/>
  <c r="J105"/>
  <c r="BK145"/>
  <c r="BK114"/>
  <c r="BK165"/>
  <c i="7" r="J163"/>
  <c r="BK101"/>
  <c r="J145"/>
  <c r="BK107"/>
  <c r="BK177"/>
  <c r="J137"/>
  <c r="J177"/>
  <c r="BK160"/>
  <c r="J134"/>
  <c i="2" l="1" r="P99"/>
  <c r="P107"/>
  <c r="R123"/>
  <c r="BK137"/>
  <c r="J137"/>
  <c r="J66"/>
  <c r="P141"/>
  <c r="R148"/>
  <c r="T198"/>
  <c r="T223"/>
  <c r="T228"/>
  <c r="P252"/>
  <c i="3" r="BK97"/>
  <c r="J97"/>
  <c r="J61"/>
  <c r="R97"/>
  <c r="P106"/>
  <c r="BK129"/>
  <c r="J129"/>
  <c r="J63"/>
  <c r="P129"/>
  <c r="BK150"/>
  <c r="J150"/>
  <c r="J67"/>
  <c r="T150"/>
  <c r="BK198"/>
  <c r="J198"/>
  <c r="J68"/>
  <c r="BK220"/>
  <c r="J220"/>
  <c r="J69"/>
  <c r="R220"/>
  <c r="R225"/>
  <c i="4" r="T98"/>
  <c r="R138"/>
  <c r="R163"/>
  <c r="BK255"/>
  <c r="J255"/>
  <c r="J70"/>
  <c r="T260"/>
  <c i="5" r="P99"/>
  <c r="T112"/>
  <c r="BK146"/>
  <c r="J146"/>
  <c r="J66"/>
  <c r="BK157"/>
  <c r="J157"/>
  <c r="J68"/>
  <c r="R196"/>
  <c r="T218"/>
  <c r="P232"/>
  <c i="6" r="BK95"/>
  <c r="J95"/>
  <c r="J61"/>
  <c r="T95"/>
  <c r="BK113"/>
  <c r="J113"/>
  <c r="J63"/>
  <c r="P127"/>
  <c r="R127"/>
  <c r="BK162"/>
  <c r="J162"/>
  <c r="J68"/>
  <c i="2" r="T99"/>
  <c r="T107"/>
  <c r="T123"/>
  <c r="BK141"/>
  <c r="J141"/>
  <c r="J67"/>
  <c r="T148"/>
  <c r="P198"/>
  <c r="P223"/>
  <c r="R228"/>
  <c r="R247"/>
  <c r="R246"/>
  <c r="R252"/>
  <c i="3" r="P97"/>
  <c r="T97"/>
  <c r="R106"/>
  <c r="R96"/>
  <c r="R95"/>
  <c r="R129"/>
  <c r="BK143"/>
  <c r="J143"/>
  <c r="J66"/>
  <c r="R143"/>
  <c r="R150"/>
  <c r="R142"/>
  <c r="T198"/>
  <c r="P220"/>
  <c r="BK225"/>
  <c r="J225"/>
  <c r="J70"/>
  <c i="4" r="T111"/>
  <c r="T163"/>
  <c r="P260"/>
  <c i="6" r="P134"/>
  <c r="T162"/>
  <c i="7" r="BK106"/>
  <c r="J106"/>
  <c r="J62"/>
  <c r="P115"/>
  <c r="T129"/>
  <c i="2" r="T141"/>
  <c r="T247"/>
  <c i="3" r="P198"/>
  <c r="P225"/>
  <c i="4" r="P111"/>
  <c r="T138"/>
  <c r="BK152"/>
  <c r="J152"/>
  <c r="J66"/>
  <c r="R152"/>
  <c r="BK156"/>
  <c r="J156"/>
  <c r="J67"/>
  <c r="R156"/>
  <c r="BK232"/>
  <c r="J232"/>
  <c r="J69"/>
  <c r="P255"/>
  <c r="T255"/>
  <c i="5" r="P112"/>
  <c r="R132"/>
  <c r="T146"/>
  <c r="P150"/>
  <c r="T157"/>
  <c r="BK218"/>
  <c r="J218"/>
  <c r="J70"/>
  <c r="R227"/>
  <c r="T232"/>
  <c i="6" r="R95"/>
  <c r="T104"/>
  <c r="BK134"/>
  <c r="J134"/>
  <c r="J67"/>
  <c r="R162"/>
  <c i="7" r="BK95"/>
  <c r="T106"/>
  <c r="BK136"/>
  <c r="J136"/>
  <c r="J67"/>
  <c i="2" r="R99"/>
  <c r="R107"/>
  <c r="P123"/>
  <c r="P137"/>
  <c r="R141"/>
  <c r="P148"/>
  <c r="R198"/>
  <c r="R223"/>
  <c r="P228"/>
  <c r="P247"/>
  <c r="P246"/>
  <c r="T252"/>
  <c i="3" r="BK106"/>
  <c r="J106"/>
  <c r="J62"/>
  <c r="T106"/>
  <c r="T96"/>
  <c r="T129"/>
  <c r="P143"/>
  <c r="T143"/>
  <c r="P150"/>
  <c r="P142"/>
  <c r="R198"/>
  <c r="T220"/>
  <c r="T225"/>
  <c i="4" r="P98"/>
  <c r="R98"/>
  <c r="BK138"/>
  <c r="J138"/>
  <c r="J63"/>
  <c r="P152"/>
  <c r="T152"/>
  <c r="P156"/>
  <c r="T156"/>
  <c r="P232"/>
  <c r="BK260"/>
  <c r="J260"/>
  <c r="J71"/>
  <c i="5" r="R99"/>
  <c r="T99"/>
  <c r="BK132"/>
  <c r="J132"/>
  <c r="J63"/>
  <c r="P157"/>
  <c r="T196"/>
  <c r="BK227"/>
  <c r="J227"/>
  <c r="J71"/>
  <c r="T227"/>
  <c i="6" r="P104"/>
  <c r="P113"/>
  <c r="BK127"/>
  <c r="J127"/>
  <c r="J66"/>
  <c r="T127"/>
  <c r="P162"/>
  <c i="7" r="R95"/>
  <c r="BK115"/>
  <c r="J115"/>
  <c r="J63"/>
  <c r="T136"/>
  <c i="4" r="BK111"/>
  <c r="J111"/>
  <c r="J62"/>
  <c r="P138"/>
  <c r="BK163"/>
  <c r="BK151"/>
  <c r="J151"/>
  <c r="J65"/>
  <c r="T232"/>
  <c r="R260"/>
  <c i="5" r="BK99"/>
  <c r="J99"/>
  <c r="J61"/>
  <c r="R112"/>
  <c r="T132"/>
  <c r="P146"/>
  <c r="R157"/>
  <c r="P196"/>
  <c r="R218"/>
  <c r="BK232"/>
  <c r="J232"/>
  <c r="J72"/>
  <c i="6" r="BK104"/>
  <c r="J104"/>
  <c r="J62"/>
  <c r="R113"/>
  <c r="T134"/>
  <c r="T126"/>
  <c i="7" r="P95"/>
  <c r="P106"/>
  <c r="R115"/>
  <c r="BK129"/>
  <c r="J129"/>
  <c r="J66"/>
  <c r="R129"/>
  <c r="P136"/>
  <c r="BK162"/>
  <c r="J162"/>
  <c r="J68"/>
  <c r="R162"/>
  <c i="2" r="BK99"/>
  <c r="J99"/>
  <c r="J61"/>
  <c r="BK107"/>
  <c r="J107"/>
  <c r="J62"/>
  <c r="BK123"/>
  <c r="J123"/>
  <c r="J63"/>
  <c r="R137"/>
  <c r="R136"/>
  <c r="T137"/>
  <c r="T136"/>
  <c r="BK148"/>
  <c r="J148"/>
  <c r="J68"/>
  <c r="BK198"/>
  <c r="J198"/>
  <c r="J69"/>
  <c r="BK223"/>
  <c r="J223"/>
  <c r="J70"/>
  <c r="BK228"/>
  <c r="J228"/>
  <c r="J71"/>
  <c r="BK247"/>
  <c r="J247"/>
  <c r="J74"/>
  <c r="BK252"/>
  <c r="J252"/>
  <c r="J75"/>
  <c i="4" r="BK98"/>
  <c r="J98"/>
  <c r="J61"/>
  <c r="R111"/>
  <c r="R97"/>
  <c r="P163"/>
  <c r="P151"/>
  <c r="R232"/>
  <c r="R255"/>
  <c i="5" r="BK112"/>
  <c r="J112"/>
  <c r="J62"/>
  <c r="P132"/>
  <c r="R146"/>
  <c r="BK150"/>
  <c r="J150"/>
  <c r="J67"/>
  <c r="R150"/>
  <c r="T150"/>
  <c r="BK196"/>
  <c r="J196"/>
  <c r="J69"/>
  <c r="P218"/>
  <c r="P227"/>
  <c r="R232"/>
  <c i="6" r="P95"/>
  <c r="R104"/>
  <c r="R94"/>
  <c r="R134"/>
  <c r="R126"/>
  <c i="7" r="T95"/>
  <c r="T94"/>
  <c r="R106"/>
  <c r="T115"/>
  <c r="P129"/>
  <c r="R136"/>
  <c r="P162"/>
  <c r="T162"/>
  <c i="2" r="BK257"/>
  <c r="J257"/>
  <c r="J76"/>
  <c r="BK260"/>
  <c r="J260"/>
  <c r="J77"/>
  <c i="3" r="BK139"/>
  <c r="J139"/>
  <c r="J64"/>
  <c r="BK246"/>
  <c r="J246"/>
  <c r="J74"/>
  <c i="5" r="BK142"/>
  <c r="J142"/>
  <c r="J64"/>
  <c i="3" r="BK237"/>
  <c r="J237"/>
  <c r="J71"/>
  <c r="BK243"/>
  <c i="5" r="BK249"/>
  <c r="BK248"/>
  <c r="J248"/>
  <c r="J74"/>
  <c r="BK252"/>
  <c r="J252"/>
  <c r="J76"/>
  <c r="BK255"/>
  <c r="J255"/>
  <c r="J77"/>
  <c i="6" r="BK173"/>
  <c r="J173"/>
  <c r="J71"/>
  <c i="2" r="BK133"/>
  <c r="J133"/>
  <c r="J64"/>
  <c r="BK241"/>
  <c r="J241"/>
  <c r="J72"/>
  <c i="3" r="BK249"/>
  <c r="J249"/>
  <c r="J75"/>
  <c i="4" r="BK148"/>
  <c r="J148"/>
  <c r="J64"/>
  <c r="BK274"/>
  <c r="J274"/>
  <c r="J72"/>
  <c r="BK283"/>
  <c r="J283"/>
  <c r="J75"/>
  <c i="6" r="BK176"/>
  <c r="J176"/>
  <c r="J72"/>
  <c i="7" r="BK125"/>
  <c r="J125"/>
  <c r="J64"/>
  <c i="4" r="BK280"/>
  <c i="5" r="BK243"/>
  <c r="J243"/>
  <c r="J73"/>
  <c i="7" r="BK167"/>
  <c r="J167"/>
  <c r="J69"/>
  <c i="4" r="BK286"/>
  <c r="J286"/>
  <c r="J76"/>
  <c i="6" r="BK123"/>
  <c r="J123"/>
  <c r="J64"/>
  <c r="BK167"/>
  <c r="J167"/>
  <c r="J69"/>
  <c r="BK179"/>
  <c r="J179"/>
  <c r="J73"/>
  <c i="7" r="BK173"/>
  <c r="J173"/>
  <c r="J71"/>
  <c r="BK176"/>
  <c r="J176"/>
  <c r="J72"/>
  <c r="BK179"/>
  <c r="J179"/>
  <c r="J73"/>
  <c r="J52"/>
  <c r="BE109"/>
  <c r="BE126"/>
  <c i="6" r="BK126"/>
  <c r="J126"/>
  <c r="J65"/>
  <c i="7" r="BE104"/>
  <c r="BE111"/>
  <c r="BE130"/>
  <c r="BE137"/>
  <c r="BE141"/>
  <c r="BE165"/>
  <c i="6" r="BK94"/>
  <c i="7" r="F55"/>
  <c r="BE99"/>
  <c r="BE123"/>
  <c r="J55"/>
  <c r="BE132"/>
  <c r="BE134"/>
  <c r="BE156"/>
  <c r="BE163"/>
  <c r="BE174"/>
  <c r="BE180"/>
  <c r="BE145"/>
  <c r="BE146"/>
  <c r="BE157"/>
  <c r="BE158"/>
  <c r="BE160"/>
  <c r="BE177"/>
  <c r="BE101"/>
  <c r="BE116"/>
  <c r="BE118"/>
  <c r="BE120"/>
  <c r="BE154"/>
  <c r="E48"/>
  <c r="BE96"/>
  <c r="BE107"/>
  <c r="BE143"/>
  <c r="BE148"/>
  <c r="BE151"/>
  <c r="BE168"/>
  <c i="6" r="E48"/>
  <c r="BE99"/>
  <c r="BE105"/>
  <c r="BE128"/>
  <c r="BE130"/>
  <c r="BE177"/>
  <c r="BE180"/>
  <c r="J90"/>
  <c r="BE114"/>
  <c r="BE142"/>
  <c r="BE160"/>
  <c r="BE135"/>
  <c i="5" r="BK145"/>
  <c r="J249"/>
  <c r="J75"/>
  <c i="6" r="BE96"/>
  <c r="BE116"/>
  <c r="BE121"/>
  <c r="BE138"/>
  <c r="BE150"/>
  <c r="BE156"/>
  <c r="BE165"/>
  <c r="J52"/>
  <c r="BE109"/>
  <c r="BE124"/>
  <c r="BE151"/>
  <c r="BE152"/>
  <c r="BE163"/>
  <c r="F55"/>
  <c r="BE107"/>
  <c r="BE119"/>
  <c r="BE168"/>
  <c r="BE174"/>
  <c r="BE102"/>
  <c r="BE132"/>
  <c r="BE143"/>
  <c r="BE145"/>
  <c r="BE147"/>
  <c r="BE158"/>
  <c i="4" r="J280"/>
  <c r="J74"/>
  <c i="5" r="E48"/>
  <c r="F55"/>
  <c r="BE110"/>
  <c r="J52"/>
  <c r="J94"/>
  <c r="BE100"/>
  <c r="BE121"/>
  <c r="BE161"/>
  <c r="BE164"/>
  <c r="BE171"/>
  <c r="BE104"/>
  <c r="BE125"/>
  <c r="BE143"/>
  <c r="BE147"/>
  <c r="BE149"/>
  <c r="BE174"/>
  <c r="BE212"/>
  <c r="BE225"/>
  <c r="BE250"/>
  <c i="4" r="BK97"/>
  <c r="J97"/>
  <c r="J60"/>
  <c i="5" r="BE153"/>
  <c r="BE155"/>
  <c r="BE190"/>
  <c r="BE192"/>
  <c r="BE208"/>
  <c r="BE209"/>
  <c r="BE214"/>
  <c r="BE241"/>
  <c r="BE256"/>
  <c r="BE176"/>
  <c r="BE194"/>
  <c r="BE201"/>
  <c r="BE203"/>
  <c r="BE205"/>
  <c r="BE206"/>
  <c r="BE216"/>
  <c r="BE219"/>
  <c i="4" r="J163"/>
  <c r="J68"/>
  <c i="5" r="BE138"/>
  <c r="BE228"/>
  <c r="BE244"/>
  <c r="BE107"/>
  <c r="BE115"/>
  <c r="BE140"/>
  <c r="BE158"/>
  <c r="BE181"/>
  <c r="BE182"/>
  <c r="BE183"/>
  <c r="BE222"/>
  <c r="BE223"/>
  <c r="BE253"/>
  <c r="BE113"/>
  <c r="BE117"/>
  <c r="BE133"/>
  <c r="BE135"/>
  <c r="BE151"/>
  <c r="BE172"/>
  <c r="BE197"/>
  <c r="BE230"/>
  <c r="BE233"/>
  <c r="BE239"/>
  <c i="3" r="J243"/>
  <c r="J73"/>
  <c i="4" r="BE125"/>
  <c r="BE164"/>
  <c r="J52"/>
  <c r="BE141"/>
  <c r="BE144"/>
  <c r="BE193"/>
  <c i="3" r="BK142"/>
  <c i="4" r="J55"/>
  <c r="BE99"/>
  <c r="BE103"/>
  <c r="BE106"/>
  <c r="BE109"/>
  <c r="BE112"/>
  <c r="BE174"/>
  <c r="BE226"/>
  <c r="BE159"/>
  <c r="BE170"/>
  <c r="BE194"/>
  <c r="BE209"/>
  <c r="BE233"/>
  <c r="BE237"/>
  <c r="BE253"/>
  <c r="BE275"/>
  <c r="BE281"/>
  <c r="F55"/>
  <c r="BE161"/>
  <c r="BE196"/>
  <c r="BE246"/>
  <c r="BE258"/>
  <c r="BE284"/>
  <c r="BE287"/>
  <c r="BE153"/>
  <c r="BE242"/>
  <c r="BE243"/>
  <c r="BE134"/>
  <c r="BE139"/>
  <c r="BE146"/>
  <c r="BE157"/>
  <c r="BE167"/>
  <c r="BE175"/>
  <c r="BE176"/>
  <c r="BE207"/>
  <c r="BE230"/>
  <c r="BE240"/>
  <c r="BE251"/>
  <c r="BE261"/>
  <c r="BE270"/>
  <c r="E48"/>
  <c r="BE114"/>
  <c r="BE149"/>
  <c r="BE155"/>
  <c r="BE178"/>
  <c r="BE198"/>
  <c r="BE208"/>
  <c r="BE228"/>
  <c r="BE245"/>
  <c r="BE249"/>
  <c r="BE256"/>
  <c r="BE272"/>
  <c i="3" r="E48"/>
  <c r="BE125"/>
  <c r="BE130"/>
  <c r="BE132"/>
  <c r="BE173"/>
  <c r="BE194"/>
  <c r="BE233"/>
  <c r="BE238"/>
  <c r="BE247"/>
  <c i="2" r="BK246"/>
  <c r="J246"/>
  <c r="J73"/>
  <c i="3" r="BE98"/>
  <c r="BE151"/>
  <c r="BE171"/>
  <c r="BE208"/>
  <c r="BE216"/>
  <c r="BE218"/>
  <c r="F55"/>
  <c r="BE109"/>
  <c r="BE118"/>
  <c r="BE196"/>
  <c r="BE203"/>
  <c r="BE223"/>
  <c r="BE235"/>
  <c r="BE101"/>
  <c r="BE104"/>
  <c r="BE107"/>
  <c r="BE135"/>
  <c r="BE154"/>
  <c r="BE205"/>
  <c r="J89"/>
  <c r="BE137"/>
  <c r="BE144"/>
  <c r="BE148"/>
  <c r="BE199"/>
  <c r="BE211"/>
  <c r="BE226"/>
  <c r="BE250"/>
  <c r="J92"/>
  <c r="BE140"/>
  <c r="BE192"/>
  <c r="BE207"/>
  <c r="BE214"/>
  <c i="2" r="BK136"/>
  <c r="J136"/>
  <c r="J65"/>
  <c i="3" r="BE111"/>
  <c r="BE146"/>
  <c r="BE157"/>
  <c r="BE168"/>
  <c r="BE181"/>
  <c r="BE221"/>
  <c r="BE169"/>
  <c r="BE179"/>
  <c r="BE180"/>
  <c r="BE210"/>
  <c r="BE244"/>
  <c i="2" r="E87"/>
  <c r="BE100"/>
  <c r="BE140"/>
  <c r="BE149"/>
  <c r="BE199"/>
  <c r="J91"/>
  <c r="BE124"/>
  <c r="BE152"/>
  <c r="BE166"/>
  <c r="BE168"/>
  <c r="BE203"/>
  <c r="BE205"/>
  <c r="BE229"/>
  <c r="BE248"/>
  <c r="BE250"/>
  <c r="BE253"/>
  <c r="BE255"/>
  <c r="BE258"/>
  <c r="BE261"/>
  <c r="BE103"/>
  <c r="BE110"/>
  <c r="BE164"/>
  <c r="BE175"/>
  <c r="BE219"/>
  <c r="BE224"/>
  <c r="BE226"/>
  <c r="BE242"/>
  <c r="BE144"/>
  <c r="BE210"/>
  <c r="BE239"/>
  <c r="J55"/>
  <c r="F94"/>
  <c r="BE112"/>
  <c r="BE129"/>
  <c r="BE163"/>
  <c r="BE178"/>
  <c r="BE207"/>
  <c r="BE211"/>
  <c r="BE213"/>
  <c r="BE221"/>
  <c r="BE146"/>
  <c r="BE108"/>
  <c r="BE126"/>
  <c r="BE131"/>
  <c r="BE189"/>
  <c r="BE196"/>
  <c r="BE208"/>
  <c r="BE214"/>
  <c r="BE217"/>
  <c r="BE105"/>
  <c r="BE134"/>
  <c r="BE138"/>
  <c r="BE142"/>
  <c r="BE192"/>
  <c r="BE194"/>
  <c r="BE237"/>
  <c r="J34"/>
  <c i="1" r="AW55"/>
  <c i="3" r="J34"/>
  <c i="1" r="AW56"/>
  <c i="4" r="J34"/>
  <c i="1" r="AW57"/>
  <c i="5" r="F37"/>
  <c i="1" r="BD58"/>
  <c i="6" r="F37"/>
  <c i="1" r="BD59"/>
  <c i="7" r="F36"/>
  <c i="1" r="BC60"/>
  <c i="2" r="F36"/>
  <c i="1" r="BC55"/>
  <c i="4" r="F36"/>
  <c i="1" r="BC57"/>
  <c i="5" r="F34"/>
  <c i="1" r="BA58"/>
  <c i="7" r="F35"/>
  <c i="1" r="BB60"/>
  <c i="2" r="F37"/>
  <c i="1" r="BD55"/>
  <c i="3" r="F37"/>
  <c i="1" r="BD56"/>
  <c i="4" r="F34"/>
  <c i="1" r="BA57"/>
  <c i="5" r="F36"/>
  <c i="1" r="BC58"/>
  <c i="6" r="F34"/>
  <c i="1" r="BA59"/>
  <c i="2" r="F35"/>
  <c i="1" r="BB55"/>
  <c i="4" r="F35"/>
  <c i="1" r="BB57"/>
  <c i="5" r="J34"/>
  <c i="1" r="AW58"/>
  <c i="7" r="J34"/>
  <c i="1" r="AW60"/>
  <c i="2" r="F34"/>
  <c i="1" r="BA55"/>
  <c i="3" r="F36"/>
  <c i="1" r="BC56"/>
  <c i="5" r="F35"/>
  <c i="1" r="BB58"/>
  <c i="6" r="J34"/>
  <c i="1" r="AW59"/>
  <c i="7" r="F34"/>
  <c i="1" r="BA60"/>
  <c i="3" r="F34"/>
  <c i="1" r="BA56"/>
  <c i="3" r="F35"/>
  <c i="1" r="BB56"/>
  <c i="4" r="F37"/>
  <c i="1" r="BD57"/>
  <c i="6" r="F36"/>
  <c i="1" r="BC59"/>
  <c i="6" r="F35"/>
  <c i="1" r="BB59"/>
  <c i="7" r="F37"/>
  <c i="1" r="BD60"/>
  <c i="7" l="1" r="P128"/>
  <c i="3" r="BK242"/>
  <c r="J242"/>
  <c r="J72"/>
  <c i="6" r="R93"/>
  <c i="7" r="P94"/>
  <c r="P93"/>
  <c i="1" r="AU60"/>
  <c i="7" r="R94"/>
  <c i="4" r="P97"/>
  <c r="P96"/>
  <c i="1" r="AU57"/>
  <c i="7" r="T128"/>
  <c i="4" r="R151"/>
  <c r="R96"/>
  <c r="BK279"/>
  <c r="J279"/>
  <c r="J73"/>
  <c i="5" r="T98"/>
  <c i="2" r="P136"/>
  <c i="7" r="BK94"/>
  <c i="4" r="T151"/>
  <c i="3" r="P96"/>
  <c r="P95"/>
  <c i="1" r="AU56"/>
  <c i="7" r="T93"/>
  <c i="5" r="R145"/>
  <c i="7" r="R128"/>
  <c i="3" r="T142"/>
  <c r="T95"/>
  <c i="2" r="T98"/>
  <c i="5" r="P98"/>
  <c i="4" r="T97"/>
  <c i="5" r="P145"/>
  <c i="6" r="P94"/>
  <c i="5" r="R98"/>
  <c r="R97"/>
  <c i="2" r="R98"/>
  <c r="R97"/>
  <c i="5" r="T145"/>
  <c i="2" r="T246"/>
  <c i="6" r="P126"/>
  <c r="T94"/>
  <c r="T93"/>
  <c i="2" r="P98"/>
  <c r="P97"/>
  <c i="1" r="AU55"/>
  <c i="2" r="BK98"/>
  <c r="J98"/>
  <c r="J60"/>
  <c i="6" r="BK172"/>
  <c r="J172"/>
  <c r="J70"/>
  <c i="7" r="BK128"/>
  <c r="J128"/>
  <c r="J65"/>
  <c i="5" r="BK98"/>
  <c r="J98"/>
  <c r="J60"/>
  <c i="7" r="J95"/>
  <c r="J61"/>
  <c i="3" r="BK96"/>
  <c r="J96"/>
  <c r="J60"/>
  <c i="7" r="BK172"/>
  <c r="J172"/>
  <c r="J70"/>
  <c i="6" r="J94"/>
  <c r="J60"/>
  <c i="5" r="J145"/>
  <c r="J65"/>
  <c i="4" r="BK96"/>
  <c r="J96"/>
  <c i="3" r="J142"/>
  <c r="J65"/>
  <c i="2" r="BK97"/>
  <c r="J97"/>
  <c r="J59"/>
  <c i="3" r="J33"/>
  <c i="1" r="AV56"/>
  <c r="AT56"/>
  <c i="4" r="J30"/>
  <c i="1" r="AG57"/>
  <c i="6" r="F33"/>
  <c i="1" r="AZ59"/>
  <c i="7" r="J33"/>
  <c i="1" r="AV60"/>
  <c r="AT60"/>
  <c i="3" r="F33"/>
  <c i="1" r="AZ56"/>
  <c i="4" r="F33"/>
  <c i="1" r="AZ57"/>
  <c r="BA54"/>
  <c r="AW54"/>
  <c r="AK30"/>
  <c r="BC54"/>
  <c r="W32"/>
  <c i="7" r="F33"/>
  <c i="1" r="AZ60"/>
  <c i="2" r="J33"/>
  <c i="1" r="AV55"/>
  <c r="AT55"/>
  <c i="6" r="J33"/>
  <c i="1" r="AV59"/>
  <c r="AT59"/>
  <c r="BB54"/>
  <c r="W31"/>
  <c r="BD54"/>
  <c r="W33"/>
  <c i="2" r="F33"/>
  <c i="1" r="AZ55"/>
  <c i="5" r="F33"/>
  <c i="1" r="AZ58"/>
  <c i="4" r="J33"/>
  <c i="1" r="AV57"/>
  <c r="AT57"/>
  <c i="5" r="J33"/>
  <c i="1" r="AV58"/>
  <c r="AT58"/>
  <c i="5" l="1" r="T97"/>
  <c r="P97"/>
  <c i="1" r="AU58"/>
  <c i="7" r="BK93"/>
  <c r="J93"/>
  <c i="6" r="P93"/>
  <c i="1" r="AU59"/>
  <c i="2" r="T97"/>
  <c i="4" r="T96"/>
  <c i="7" r="R93"/>
  <c i="3" r="BK95"/>
  <c r="J95"/>
  <c i="7" r="J94"/>
  <c r="J60"/>
  <c i="6" r="BK93"/>
  <c r="J93"/>
  <c i="5" r="BK97"/>
  <c r="J97"/>
  <c r="J59"/>
  <c i="1" r="AN57"/>
  <c i="4" r="J59"/>
  <c r="J39"/>
  <c i="7" r="J30"/>
  <c i="1" r="AG60"/>
  <c i="3" r="J30"/>
  <c i="1" r="AG56"/>
  <c r="AX54"/>
  <c i="6" r="J30"/>
  <c i="1" r="AG59"/>
  <c i="2" r="J30"/>
  <c i="1" r="AG55"/>
  <c r="AY54"/>
  <c r="W30"/>
  <c r="AZ54"/>
  <c r="AV54"/>
  <c r="AK29"/>
  <c i="7" l="1" r="J39"/>
  <c i="6" r="J39"/>
  <c i="3" r="J39"/>
  <c i="6" r="J59"/>
  <c i="7" r="J59"/>
  <c i="3" r="J59"/>
  <c i="2" r="J39"/>
  <c i="1" r="AN55"/>
  <c r="AN56"/>
  <c r="AN60"/>
  <c r="AN59"/>
  <c r="AU54"/>
  <c r="W29"/>
  <c i="5" r="J30"/>
  <c i="1" r="AG58"/>
  <c r="AN58"/>
  <c r="AT54"/>
  <c i="5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<sst xmlns="http://schemas.openxmlformats.org/spreadsheetml/2006/main">
  <si>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</si>
  <si>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</si>
  <si>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</si>
  <si>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</si>
  <si>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</si>
  <si>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{3311ba92-074e-40cf-8794-682f5dc70253}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</si>
  <si>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</si>
  <si>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</si>
  <si>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</si>
  <si>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</si>
  <si>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</si>
  <si>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</si>
  <si>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</si>
  <si>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</si>
  <si>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</si>
  <si>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</si>
  <si>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</si>
  <si>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ZU - Jungmanova 1-3, výměna oken I.etapa</t>
  </si>
  <si>
    <t>KSO:</t>
  </si>
  <si>
    <t/>
  </si>
  <si>
    <t>CC-CZ:</t>
  </si>
  <si>
    <t>Místo:</t>
  </si>
  <si>
    <t xml:space="preserve"> </t>
  </si>
  <si>
    <t>Datum:</t>
  </si>
  <si>
    <t>25. 4. 2023</t>
  </si>
  <si>
    <t>Zadavatel:</t>
  </si>
  <si>
    <t>IČ:</t>
  </si>
  <si>
    <t>49777513</t>
  </si>
  <si>
    <t>Západočeská univerzita v Plzni</t>
  </si>
  <si>
    <t>DIČ:</t>
  </si>
  <si>
    <t>CZ49777513</t>
  </si>
  <si>
    <t>Účastník:</t>
  </si>
  <si>
    <t>Vyplň údaj</t>
  </si>
  <si>
    <t>Projektant:</t>
  </si>
  <si>
    <t>64360938</t>
  </si>
  <si>
    <t>HBH atelier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</si>
  <si>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</si>
  <si>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</si>
  <si>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</si>
  <si>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</si>
  <si>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</si>
  <si>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</si>
  <si>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</si>
  <si>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</si>
  <si>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</si>
  <si>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</si>
  <si>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</si>
  <si>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</si>
  <si>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</si>
  <si>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</si>
  <si>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</si>
  <si>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</si>
  <si>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</si>
  <si>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</si>
  <si>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</si>
  <si>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</si>
  <si>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</si>
  <si>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</si>
  <si>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</si>
  <si>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</si>
  <si>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</si>
  <si>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</si>
  <si>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</si>
  <si>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</si>
  <si>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</si>
  <si>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</si>
  <si>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</si>
  <si>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</si>
  <si>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</si>
  <si>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</si>
  <si>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</si>
  <si>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</si>
  <si>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</si>
  <si>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</si>
  <si>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</si>
  <si>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</si>
  <si>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</si>
  <si>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</si>
  <si>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</si>
  <si>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</t>
  </si>
  <si>
    <t>Jungmanova 1-3, uliční(západní) fasáda - D.1.b.13</t>
  </si>
  <si>
    <t>STA</t>
  </si>
  <si>
    <t>1</t>
  </si>
  <si>
    <t>{9a40e6d8-a7f0-4a54-a87b-e28f0ff3d2d2}</t>
  </si>
  <si>
    <t>2</t>
  </si>
  <si>
    <t>c</t>
  </si>
  <si>
    <t>Kopeckého sady 17, dvorní(jižní) fasáda - D.1.b.15</t>
  </si>
  <si>
    <t>{7936adb2-cce9-4587-b510-977b081e6e51}</t>
  </si>
  <si>
    <t>d</t>
  </si>
  <si>
    <t>Jungmanova 1-3, dvorní(východní) fasáda - D.1.b.16</t>
  </si>
  <si>
    <t>{8c11efcf-c349-490d-92c0-39d1a6bf0a8c}</t>
  </si>
  <si>
    <t>e</t>
  </si>
  <si>
    <t>Severní fasáda - dvorní trakt - D.1.b.17</t>
  </si>
  <si>
    <t>{f9c1239d-4cd3-4826-9988-915e570daefc}</t>
  </si>
  <si>
    <t>f</t>
  </si>
  <si>
    <t>Jižní fasáda - dvorní trakt - D.1.b.18</t>
  </si>
  <si>
    <t>{7f3ad5cc-67b4-4685-b34d-9fa03c96b79b}</t>
  </si>
  <si>
    <t>g</t>
  </si>
  <si>
    <t>Jungmanova 3, štítová(jižní) fasáda - D.1.b.19</t>
  </si>
  <si>
    <t>{5b5f0dde-ac7e-4294-a500-afa11100a173}</t>
  </si>
  <si>
    <t>KRYCÍ LIST SOUPISU PRACÍ</t>
  </si>
  <si>
    <t>Objekt:</t>
  </si>
  <si>
    <t>a - Jungmanova 1-3, uliční(západní) fasáda - D.1.b.13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</si>
  <si>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</si>
  <si>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</si>
  <si>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</si>
  <si>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</si>
  <si>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</si>
  <si>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</si>
  <si>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</si>
  <si>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</si>
  <si>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</si>
  <si>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</si>
  <si>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742 - Elektroinstalace - slaboproud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</si>
  <si>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</si>
  <si>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</si>
  <si>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</si>
  <si>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784 - Dokončovací práce - malby a tapety</t>
  </si>
  <si>
    <t xml:space="preserve">    787 - Dokončovací práce - zasklívání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</si>
  <si>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</si>
  <si>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</si>
  <si>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</si>
  <si>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</si>
  <si>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</si>
  <si>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</si>
  <si>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</si>
  <si>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</si>
  <si>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</si>
  <si>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</si>
  <si>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</si>
  <si>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</si>
  <si>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</si>
  <si>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</si>
  <si>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</si>
  <si>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</si>
  <si>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</si>
  <si>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</si>
  <si>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</si>
  <si>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</si>
  <si>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</si>
  <si>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</si>
  <si>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</si>
  <si>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</si>
  <si>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18</t>
  </si>
  <si>
    <t>K</t>
  </si>
  <si>
    <t>612325302</t>
  </si>
  <si>
    <t>Vápenocementová omítka ostění nebo nadpraží štuková</t>
  </si>
  <si>
    <t>m2</t>
  </si>
  <si>
    <t>CS ÚRS 2023 01</t>
  </si>
  <si>
    <t>4</t>
  </si>
  <si>
    <t>1945898285</t>
  </si>
  <si>
    <t>Online PSC</t>
  </si>
  <si>
    <t>https://podminky.urs.cz/item/CS_URS_2023_01/612325302</t>
  </si>
  <si>
    <t>VV</t>
  </si>
  <si>
    <t>216,6*0,45</t>
  </si>
  <si>
    <t>19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</si>
  <si>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</si>
  <si>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</si>
  <si>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m</t>
  </si>
  <si>
    <t>1699647043</t>
  </si>
  <si>
    <t>https://podminky.urs.cz/item/CS_URS_2023_01/622143004</t>
  </si>
  <si>
    <t>20</t>
  </si>
  <si>
    <t>M</t>
  </si>
  <si>
    <t>28342205</t>
  </si>
  <si>
    <t>profil začišťovací PVC 6mm s výztužnou tkaninou pro ostění ETICS</t>
  </si>
  <si>
    <t>8</t>
  </si>
  <si>
    <t>1693807483</t>
  </si>
  <si>
    <t>216,6*1,05 'Přepočtené koeficientem množství</t>
  </si>
  <si>
    <t>9</t>
  </si>
  <si>
    <t>Ostatní konstrukce a práce, bourání</t>
  </si>
  <si>
    <t>29</t>
  </si>
  <si>
    <t>949101111</t>
  </si>
  <si>
    <t>Lešení pomocné pracovní pro objekty pozemních staveb pro zatížení do 150 kg/m2, o výšce lešeňové podlahy do 1,9 m</t>
  </si>
  <si>
    <t>440493977</t>
  </si>
  <si>
    <t>https://podminky.urs.cz/item/CS_URS_2023_01/949101111</t>
  </si>
  <si>
    <t>55</t>
  </si>
  <si>
    <t>952901111</t>
  </si>
  <si>
    <t>Vyčištění budov nebo objektů před předáním do užívání budov bytové nebo občanské výstavby, světlé výšky podlaží do 4 m</t>
  </si>
  <si>
    <t>-2021318440</t>
  </si>
  <si>
    <t>https://podminky.urs.cz/item/CS_URS_2023_01/952901111</t>
  </si>
  <si>
    <t>13</t>
  </si>
  <si>
    <t>968062356</t>
  </si>
  <si>
    <t>Vybourání dřevěných rámů oken s křídly, dveřních zárubní, vrat, stěn, ostění nebo obkladů rámů oken s křídly dvojitých, plochy do 4 m2</t>
  </si>
  <si>
    <t>-1554503037</t>
  </si>
  <si>
    <t>https://podminky.urs.cz/item/CS_URS_2023_01/968062356</t>
  </si>
  <si>
    <t>O5</t>
  </si>
  <si>
    <t>1,5*2,2*13</t>
  </si>
  <si>
    <t>O6</t>
  </si>
  <si>
    <t>1,2*2,2*2</t>
  </si>
  <si>
    <t>O7</t>
  </si>
  <si>
    <t>1,5*2,1*13</t>
  </si>
  <si>
    <t>O8</t>
  </si>
  <si>
    <t>1,2*2,1*2</t>
  </si>
  <si>
    <t>Součet</t>
  </si>
  <si>
    <t>997</t>
  </si>
  <si>
    <t>Přesun sutě</t>
  </si>
  <si>
    <t>997013213</t>
  </si>
  <si>
    <t>Vnitrostaveništní doprava suti a vybouraných hmot vodorovně do 50 m svisle ručně pro budovy a haly výšky přes 9 do 12 m</t>
  </si>
  <si>
    <t>t</t>
  </si>
  <si>
    <t>857644868</t>
  </si>
  <si>
    <t>https://podminky.urs.cz/item/CS_URS_2023_01/997013213</t>
  </si>
  <si>
    <t>997013509</t>
  </si>
  <si>
    <t>Odvoz suti a vybouraných hmot na skládku nebo meziskládku se složením, na vzdálenost Příplatek k ceně za každý další i započatý 1 km přes 1 km</t>
  </si>
  <si>
    <t>1477268205</t>
  </si>
  <si>
    <t>https://podminky.urs.cz/item/CS_URS_2023_01/997013509</t>
  </si>
  <si>
    <t>5,265*14</t>
  </si>
  <si>
    <t>10</t>
  </si>
  <si>
    <t>997013511</t>
  </si>
  <si>
    <t>Odvoz suti a vybouraných hmot z meziskládky na skládku s naložením a se složením, na vzdálenost do 1 km</t>
  </si>
  <si>
    <t>1742511191</t>
  </si>
  <si>
    <t>https://podminky.urs.cz/item/CS_URS_2023_01/997013511</t>
  </si>
  <si>
    <t>11</t>
  </si>
  <si>
    <t>997013631</t>
  </si>
  <si>
    <t>Poplatek za uložení stavebního odpadu na skládce (skládkovné) směsného stavebního a demoličního zatříděného do Katalogu odpadů pod kódem 17 09 04</t>
  </si>
  <si>
    <t>1575011119</t>
  </si>
  <si>
    <t>https://podminky.urs.cz/item/CS_URS_2023_01/997013631</t>
  </si>
  <si>
    <t>998</t>
  </si>
  <si>
    <t>Přesun hmot</t>
  </si>
  <si>
    <t>998018002</t>
  </si>
  <si>
    <t>Přesun hmot pro budovy občanské výstavby, bydlení, výrobu a služby ruční - bez užití mechanizace vodorovná dopravní vzdálenost do 100 m pro budovy s jakoukoliv nosnou konstrukcí výšky přes 6 do 12 m</t>
  </si>
  <si>
    <t>1027754170</t>
  </si>
  <si>
    <t>https://podminky.urs.cz/item/CS_URS_2023_01/998018002</t>
  </si>
  <si>
    <t>PSV</t>
  </si>
  <si>
    <t>Práce a dodávky PSV</t>
  </si>
  <si>
    <t>742</t>
  </si>
  <si>
    <t>Elektroinstalace - slaboproud</t>
  </si>
  <si>
    <t>44</t>
  </si>
  <si>
    <t>742320011</t>
  </si>
  <si>
    <t>Montáž elektricky ovládaných zámků elektromechanických samozamykacích s panikovou funkcí</t>
  </si>
  <si>
    <t>kus</t>
  </si>
  <si>
    <t>16</t>
  </si>
  <si>
    <t>911116576</t>
  </si>
  <si>
    <t>https://podminky.urs.cz/item/CS_URS_2023_01/742320011</t>
  </si>
  <si>
    <t>45</t>
  </si>
  <si>
    <t>RMAT0002</t>
  </si>
  <si>
    <t>elektromechanický samozamykací zámek</t>
  </si>
  <si>
    <t>ks</t>
  </si>
  <si>
    <t>32</t>
  </si>
  <si>
    <t>-1610263925</t>
  </si>
  <si>
    <t>764</t>
  </si>
  <si>
    <t>Konstrukce klempířské</t>
  </si>
  <si>
    <t>37</t>
  </si>
  <si>
    <t>764011621</t>
  </si>
  <si>
    <t>Dilatační lišta z pozinkovaného plechu s povrchovou úpravou připojovací, včetně tmelení rš 100 mm</t>
  </si>
  <si>
    <t>-664843471</t>
  </si>
  <si>
    <t>https://podminky.urs.cz/item/CS_URS_2023_01/764011621</t>
  </si>
  <si>
    <t>5</t>
  </si>
  <si>
    <t>998764102</t>
  </si>
  <si>
    <t>Přesun hmot pro konstrukce klempířské stanovený z hmotnosti přesunovaného materiálu vodorovná dopravní vzdálenost do 50 m v objektech výšky přes 6 do 12 m</t>
  </si>
  <si>
    <t>-220285539</t>
  </si>
  <si>
    <t>https://podminky.urs.cz/item/CS_URS_2023_01/998764102</t>
  </si>
  <si>
    <t>998764181</t>
  </si>
  <si>
    <t>Přesun hmot pro konstrukce klempířské stanovený z hmotnosti přesunovaného materiálu Příplatek k cenám za přesun prováděný bez použití mechanizace pro jakoukoliv výšku objektu</t>
  </si>
  <si>
    <t>-380554506</t>
  </si>
  <si>
    <t>https://podminky.urs.cz/item/CS_URS_2023_01/998764181</t>
  </si>
  <si>
    <t>766</t>
  </si>
  <si>
    <t>Konstrukce truhlářské</t>
  </si>
  <si>
    <t>766441822</t>
  </si>
  <si>
    <t>Demontáž parapetních desek dřevěných nebo plastových šířky přes 300 mm, délky přes 1000 do 2000 mm</t>
  </si>
  <si>
    <t>-1775183665</t>
  </si>
  <si>
    <t>https://podminky.urs.cz/item/CS_URS_2023_01/766441822</t>
  </si>
  <si>
    <t>13+2+13+2</t>
  </si>
  <si>
    <t>14</t>
  </si>
  <si>
    <t>766621212</t>
  </si>
  <si>
    <t>Montáž oken dřevěných včetně montáže rámu plochy přes 1 m2 otevíravých do zdiva, výšky přes 1,5 do 2,5 m</t>
  </si>
  <si>
    <t>637818930</t>
  </si>
  <si>
    <t>https://podminky.urs.cz/item/CS_URS_2023_01/766621212</t>
  </si>
  <si>
    <t>15</t>
  </si>
  <si>
    <t>61110013</t>
  </si>
  <si>
    <t>okno dřevěné otevíravé/sklopné trojsklo přes plochu 1m2 v 1,5-2,5m</t>
  </si>
  <si>
    <t>431501952</t>
  </si>
  <si>
    <t>766.1R</t>
  </si>
  <si>
    <t>pásová okenní kotva</t>
  </si>
  <si>
    <t>-1401817114</t>
  </si>
  <si>
    <t>30*8</t>
  </si>
  <si>
    <t>17</t>
  </si>
  <si>
    <t>31140352</t>
  </si>
  <si>
    <t>okenní montážní šroub drážka hvězdicová se zápustnou hlavou ZB 7,5x132mm</t>
  </si>
  <si>
    <t>100 kus</t>
  </si>
  <si>
    <t>1142992106</t>
  </si>
  <si>
    <t>240*2/100</t>
  </si>
  <si>
    <t>766694126</t>
  </si>
  <si>
    <t>Montáž ostatních truhlářských konstrukcí parapetních desek dřevěných nebo plastových šířky přes 300 mm</t>
  </si>
  <si>
    <t>-1803397100</t>
  </si>
  <si>
    <t>https://podminky.urs.cz/item/CS_URS_2023_01/766694126</t>
  </si>
  <si>
    <t>1,5*13</t>
  </si>
  <si>
    <t>1,2*2</t>
  </si>
  <si>
    <t>3</t>
  </si>
  <si>
    <t>RMAT0001</t>
  </si>
  <si>
    <t>parapetní deska - spárovka vč.povrchové úpravy</t>
  </si>
  <si>
    <t>1066034347</t>
  </si>
  <si>
    <t>43,8*0,45</t>
  </si>
  <si>
    <t>19,71*1,25 'Přepočtené koeficientem množství</t>
  </si>
  <si>
    <t>22</t>
  </si>
  <si>
    <t>766629315</t>
  </si>
  <si>
    <t>Montáž oken dřevěných Příplatek k cenám za izolaci mezi ostěním a rámem okna při zalomeném ostění, připojovací spára tl. do 45 mm, se spárou zalomení do 10 mm</t>
  </si>
  <si>
    <t>1498079693</t>
  </si>
  <si>
    <t>https://podminky.urs.cz/item/CS_URS_2023_01/766629315</t>
  </si>
  <si>
    <t>(1,5+2,2)*2*13</t>
  </si>
  <si>
    <t>(1,2+2,2)*2*2</t>
  </si>
  <si>
    <t>(1,5+2,1)*2*13</t>
  </si>
  <si>
    <t>(1,2+2,1)*2*2</t>
  </si>
  <si>
    <t>48</t>
  </si>
  <si>
    <t>767.2R</t>
  </si>
  <si>
    <t>Příplatek zvukovou neprůzvučnost</t>
  </si>
  <si>
    <t>874907563</t>
  </si>
  <si>
    <t>neprůzvučnost otvorových výplní Rw = min39dB</t>
  </si>
  <si>
    <t>94,17</t>
  </si>
  <si>
    <t>23</t>
  </si>
  <si>
    <t>767627309</t>
  </si>
  <si>
    <t>Ostatní práce a doplňky při montáži oken a stěn připojovací spára oken a stěn mezi ostěním a rámem venkovní impregnovaná komprimační páska</t>
  </si>
  <si>
    <t>1836984738</t>
  </si>
  <si>
    <t>https://podminky.urs.cz/item/CS_URS_2023_01/767627309</t>
  </si>
  <si>
    <t>25</t>
  </si>
  <si>
    <t>998766102</t>
  </si>
  <si>
    <t>Přesun hmot pro konstrukce truhlářské stanovený z hmotnosti přesunovaného materiálu vodorovná dopravní vzdálenost do 50 m v objektech výšky přes 6 do 12 m</t>
  </si>
  <si>
    <t>1549018079</t>
  </si>
  <si>
    <t>https://podminky.urs.cz/item/CS_URS_2023_01/998766102</t>
  </si>
  <si>
    <t>26</t>
  </si>
  <si>
    <t>998766181</t>
  </si>
  <si>
    <t>Přesun hmot pro konstrukce truhlářské stanovený z hmotnosti přesunovaného materiálu Příplatek k ceně za přesun prováděný bez použití mechanizace pro jakoukoliv výšku objektu</t>
  </si>
  <si>
    <t>-199785194</t>
  </si>
  <si>
    <t>https://podminky.urs.cz/item/CS_URS_2023_01/998766181</t>
  </si>
  <si>
    <t>767</t>
  </si>
  <si>
    <t>Konstrukce zámečnické</t>
  </si>
  <si>
    <t>30</t>
  </si>
  <si>
    <t>767640222</t>
  </si>
  <si>
    <t>Montáž dveří ocelových nebo hliníkových vchodových dvoukřídlové s nadsvětlíkem</t>
  </si>
  <si>
    <t>-1932555371</t>
  </si>
  <si>
    <t>https://podminky.urs.cz/item/CS_URS_2023_01/767640222</t>
  </si>
  <si>
    <t>D1</t>
  </si>
  <si>
    <t>31</t>
  </si>
  <si>
    <t>55341335R</t>
  </si>
  <si>
    <t>dveře dvoukřídlé Al prosklené max rozměru otvoru 4,84m2 bezpečnostní třídy RC2</t>
  </si>
  <si>
    <t>1722307413</t>
  </si>
  <si>
    <t>2,2*3,3</t>
  </si>
  <si>
    <t>38</t>
  </si>
  <si>
    <t>767649191</t>
  </si>
  <si>
    <t>Montáž dveří ocelových nebo hliníkových doplňků dveří samozavírače hydraulického</t>
  </si>
  <si>
    <t>-222721527</t>
  </si>
  <si>
    <t>https://podminky.urs.cz/item/CS_URS_2023_01/767649191</t>
  </si>
  <si>
    <t>39</t>
  </si>
  <si>
    <t>54917250</t>
  </si>
  <si>
    <t>samozavírač dveří hydraulický</t>
  </si>
  <si>
    <t>-341832626</t>
  </si>
  <si>
    <t>40</t>
  </si>
  <si>
    <t>767649193</t>
  </si>
  <si>
    <t>Montáž dveří ocelových nebo hliníkových doplňků dveří stavěče křídel</t>
  </si>
  <si>
    <t>906620785</t>
  </si>
  <si>
    <t>https://podminky.urs.cz/item/CS_URS_2023_01/767649193</t>
  </si>
  <si>
    <t>41</t>
  </si>
  <si>
    <t>54916362</t>
  </si>
  <si>
    <t>kování dveřní stavěč dveří</t>
  </si>
  <si>
    <t>1456436083</t>
  </si>
  <si>
    <t>42</t>
  </si>
  <si>
    <t>767649194</t>
  </si>
  <si>
    <t>Montáž dveří ocelových nebo hliníkových doplňků dveří madel</t>
  </si>
  <si>
    <t>1872523625</t>
  </si>
  <si>
    <t>https://podminky.urs.cz/item/CS_URS_2023_01/767649194</t>
  </si>
  <si>
    <t>43</t>
  </si>
  <si>
    <t>54914136</t>
  </si>
  <si>
    <t>kování panikové madlo/klika</t>
  </si>
  <si>
    <t>294727118</t>
  </si>
  <si>
    <t>46</t>
  </si>
  <si>
    <t>-714443965</t>
  </si>
  <si>
    <t>(2,2+3,3)*2</t>
  </si>
  <si>
    <t>47</t>
  </si>
  <si>
    <t>-502902980</t>
  </si>
  <si>
    <t>998767102</t>
  </si>
  <si>
    <t>Přesun hmot pro zámečnické konstrukce stanovený z hmotnosti přesunovaného materiálu vodorovná dopravní vzdálenost do 50 m v objektech výšky přes 6 do 12 m</t>
  </si>
  <si>
    <t>1349439062</t>
  </si>
  <si>
    <t>https://podminky.urs.cz/item/CS_URS_2023_01/998767102</t>
  </si>
  <si>
    <t>33</t>
  </si>
  <si>
    <t>998767181</t>
  </si>
  <si>
    <t>Přesun hmot pro zámečnické konstrukce stanovený z hmotnosti přesunovaného materiálu Příplatek k cenám za přesun prováděný bez použití mechanizace pro jakoukoliv výšku objektu</t>
  </si>
  <si>
    <t>1888488958</t>
  </si>
  <si>
    <t>https://podminky.urs.cz/item/CS_URS_2023_01/998767181</t>
  </si>
  <si>
    <t>784</t>
  </si>
  <si>
    <t>Dokončovací práce - malby a tapety</t>
  </si>
  <si>
    <t>27</t>
  </si>
  <si>
    <t>784181103</t>
  </si>
  <si>
    <t>Penetrace podkladu jednonásobná základní akrylátová bezbarvá v místnostech výšky přes 3,80 do 5,00 m</t>
  </si>
  <si>
    <t>-629041948</t>
  </si>
  <si>
    <t>https://podminky.urs.cz/item/CS_URS_2023_01/784181103</t>
  </si>
  <si>
    <t>28</t>
  </si>
  <si>
    <t>784221103</t>
  </si>
  <si>
    <t>Malby z malířských směsí otěruvzdorných za sucha dvojnásobné, bílé za sucha otěruvzdorné dobře v místnostech výšky přes 3,80 do 5,00 m</t>
  </si>
  <si>
    <t>1160368767</t>
  </si>
  <si>
    <t>https://podminky.urs.cz/item/CS_URS_2023_01/784221103</t>
  </si>
  <si>
    <t>787</t>
  </si>
  <si>
    <t>Dokončovací práce - zasklívání</t>
  </si>
  <si>
    <t>34</t>
  </si>
  <si>
    <t>787692523</t>
  </si>
  <si>
    <t>Zasklívání oken a dveří deskami ostatními sklem bezpečnostním do profilového těsnění, tl. přes 8 do 12 mm</t>
  </si>
  <si>
    <t>-218032942</t>
  </si>
  <si>
    <t>https://podminky.urs.cz/item/CS_URS_2023_01/787692523</t>
  </si>
  <si>
    <t>d3</t>
  </si>
  <si>
    <t>(0,8*2,4*2)*2</t>
  </si>
  <si>
    <t>(0,3*2,4*2)*2</t>
  </si>
  <si>
    <t>1,6*0,9*2</t>
  </si>
  <si>
    <t>(0,3*0,9*2)*2</t>
  </si>
  <si>
    <t>35</t>
  </si>
  <si>
    <t>998787102</t>
  </si>
  <si>
    <t>Přesun hmot pro zasklívání stanovený z hmotnosti přesunovaného materiálu vodorovná dopravní vzdálenost do 50 m v objektech výšky přes 6 do 12 m</t>
  </si>
  <si>
    <t>1056066683</t>
  </si>
  <si>
    <t>https://podminky.urs.cz/item/CS_URS_2023_01/998787102</t>
  </si>
  <si>
    <t>36</t>
  </si>
  <si>
    <t>998787181</t>
  </si>
  <si>
    <t>Přesun hmot pro zasklívání stanovený z hmotnosti přesunovaného materiálu Příplatek k cenám za přesun prováděný bez použití mechanizace pro jakoukoliv výšku objektu</t>
  </si>
  <si>
    <t>-1090583476</t>
  </si>
  <si>
    <t>https://podminky.urs.cz/item/CS_URS_2023_01/998787181</t>
  </si>
  <si>
    <t>HZS</t>
  </si>
  <si>
    <t>Hodinové zúčtovací sazby</t>
  </si>
  <si>
    <t>24</t>
  </si>
  <si>
    <t>HZS1292</t>
  </si>
  <si>
    <t>Hodinové zúčtovací sazby profesí HSV zemní a pomocné práce stavební dělník</t>
  </si>
  <si>
    <t>hod</t>
  </si>
  <si>
    <t>512</t>
  </si>
  <si>
    <t>-984839875</t>
  </si>
  <si>
    <t>https://podminky.urs.cz/item/CS_URS_2023_01/HZS1292</t>
  </si>
  <si>
    <t>oprava venkovního ostění</t>
  </si>
  <si>
    <t>30*3</t>
  </si>
  <si>
    <t>VRN</t>
  </si>
  <si>
    <t>Vedlejší rozpočtové náklady</t>
  </si>
  <si>
    <t>VRN1</t>
  </si>
  <si>
    <t>Průzkumné, geodetické a projektové práce</t>
  </si>
  <si>
    <t>49</t>
  </si>
  <si>
    <t>011434000</t>
  </si>
  <si>
    <t>Měření (monitoring) hlukové hladiny</t>
  </si>
  <si>
    <t>kpl</t>
  </si>
  <si>
    <t>1024</t>
  </si>
  <si>
    <t>730136439</t>
  </si>
  <si>
    <t>https://podminky.urs.cz/item/CS_URS_2023_01/011434000</t>
  </si>
  <si>
    <t>50</t>
  </si>
  <si>
    <t>013244000</t>
  </si>
  <si>
    <t>Dokumentace pro provádění stavby</t>
  </si>
  <si>
    <t>-1519608185</t>
  </si>
  <si>
    <t>https://podminky.urs.cz/item/CS_URS_2023_01/013244000</t>
  </si>
  <si>
    <t>VRN3</t>
  </si>
  <si>
    <t>Zařízení staveniště</t>
  </si>
  <si>
    <t>51</t>
  </si>
  <si>
    <t>030001000</t>
  </si>
  <si>
    <t>-785722755</t>
  </si>
  <si>
    <t>https://podminky.urs.cz/item/CS_URS_2023_01/030001000</t>
  </si>
  <si>
    <t>52</t>
  </si>
  <si>
    <t>035103001</t>
  </si>
  <si>
    <t>Pronájem ploch</t>
  </si>
  <si>
    <t>-1010676029</t>
  </si>
  <si>
    <t>https://podminky.urs.cz/item/CS_URS_2023_01/035103001</t>
  </si>
  <si>
    <t>VRN6</t>
  </si>
  <si>
    <t>Územní vlivy</t>
  </si>
  <si>
    <t>53</t>
  </si>
  <si>
    <t>065002000</t>
  </si>
  <si>
    <t>Mimostaveništní doprava materiálů</t>
  </si>
  <si>
    <t>-1806227674</t>
  </si>
  <si>
    <t>https://podminky.urs.cz/item/CS_URS_2023_01/065002000</t>
  </si>
  <si>
    <t>VRN7</t>
  </si>
  <si>
    <t>Provozní vlivy</t>
  </si>
  <si>
    <t>54</t>
  </si>
  <si>
    <t>072103001</t>
  </si>
  <si>
    <t>Projednání DIO a zajištění DIR komunikace II.a III. třídy</t>
  </si>
  <si>
    <t>1961502703</t>
  </si>
  <si>
    <t>https://podminky.urs.cz/item/CS_URS_2023_01/072103001</t>
  </si>
  <si>
    <t>c - Kopeckého sady 17, dvorní(jižní) fasáda - D.1.b.15</t>
  </si>
  <si>
    <t>448911649</t>
  </si>
  <si>
    <t>45,6*0,45</t>
  </si>
  <si>
    <t>-474311550</t>
  </si>
  <si>
    <t>45,6</t>
  </si>
  <si>
    <t>-220293060</t>
  </si>
  <si>
    <t>45,6*1,05 'Přepočtené koeficientem množství</t>
  </si>
  <si>
    <t>-1684111407</t>
  </si>
  <si>
    <t>-1517578262</t>
  </si>
  <si>
    <t>-938342110</t>
  </si>
  <si>
    <t>O11</t>
  </si>
  <si>
    <t>1,5*1,8*3</t>
  </si>
  <si>
    <t>O12</t>
  </si>
  <si>
    <t>2,1*1,8</t>
  </si>
  <si>
    <t>968062357</t>
  </si>
  <si>
    <t>Vybourání dřevěných rámů oken s křídly, dveřních zárubní, vrat, stěn, ostění nebo obkladů rámů oken s křídly dvojitých, plochy přes 4 m2</t>
  </si>
  <si>
    <t>1711114151</t>
  </si>
  <si>
    <t>https://podminky.urs.cz/item/CS_URS_2023_01/968062357</t>
  </si>
  <si>
    <t>O9</t>
  </si>
  <si>
    <t>2,4*2,4</t>
  </si>
  <si>
    <t>O10</t>
  </si>
  <si>
    <t>2,4*1,8</t>
  </si>
  <si>
    <t>968072641</t>
  </si>
  <si>
    <t>Vybourání kovových rámů oken s křídly, dveřních zárubní, vrat, stěn, ostění nebo obkladů stěn jakýchkoliv, kromě výkladních jakékoliv plochy</t>
  </si>
  <si>
    <t>-455309386</t>
  </si>
  <si>
    <t>https://podminky.urs.cz/item/CS_URS_2023_01/968072641</t>
  </si>
  <si>
    <t>D2</t>
  </si>
  <si>
    <t>2,8*3,15</t>
  </si>
  <si>
    <t>611433711</t>
  </si>
  <si>
    <t>-345386622</t>
  </si>
  <si>
    <t>1,375*14</t>
  </si>
  <si>
    <t>-587845555</t>
  </si>
  <si>
    <t>7</t>
  </si>
  <si>
    <t>1127155379</t>
  </si>
  <si>
    <t>-136499118</t>
  </si>
  <si>
    <t>-1161195875</t>
  </si>
  <si>
    <t>2083374360</t>
  </si>
  <si>
    <t>-84666855</t>
  </si>
  <si>
    <t>-786838157</t>
  </si>
  <si>
    <t>766441825</t>
  </si>
  <si>
    <t>Demontáž parapetních desek dřevěných nebo plastových šířky přes 300 mm, délky přes 2000 mm</t>
  </si>
  <si>
    <t>525258127</t>
  </si>
  <si>
    <t>https://podminky.urs.cz/item/CS_URS_2023_01/766441825</t>
  </si>
  <si>
    <t>2+1</t>
  </si>
  <si>
    <t>580179083</t>
  </si>
  <si>
    <t>-406196454</t>
  </si>
  <si>
    <t>-2101322579</t>
  </si>
  <si>
    <t>6*8</t>
  </si>
  <si>
    <t>1914179896</t>
  </si>
  <si>
    <t>48*2/100</t>
  </si>
  <si>
    <t>-346251418</t>
  </si>
  <si>
    <t>2,45*2</t>
  </si>
  <si>
    <t>2,15</t>
  </si>
  <si>
    <t>1,55*3</t>
  </si>
  <si>
    <t>61144404</t>
  </si>
  <si>
    <t>parapet plastový vnitřní komůrkový tl 20mm š 400mm</t>
  </si>
  <si>
    <t>-2133207991</t>
  </si>
  <si>
    <t>61144019</t>
  </si>
  <si>
    <t>koncovka k parapetu plastovému vnitřnímu 1 pár</t>
  </si>
  <si>
    <t>sada</t>
  </si>
  <si>
    <t>1060328429</t>
  </si>
  <si>
    <t>1113313510</t>
  </si>
  <si>
    <t>(2,4+2,4)*2</t>
  </si>
  <si>
    <t>(2,4+1,8)*2</t>
  </si>
  <si>
    <t>(1,5+1,8)*2*3</t>
  </si>
  <si>
    <t>(2,1+1,8)*2</t>
  </si>
  <si>
    <t>1944313265</t>
  </si>
  <si>
    <t>1924290482</t>
  </si>
  <si>
    <t>-1001309007</t>
  </si>
  <si>
    <t>767640224</t>
  </si>
  <si>
    <t>Montáž dveří ocelových nebo hliníkových vchodových dvoukřídlové s pevným bočním dílem a nadsvětlíkem</t>
  </si>
  <si>
    <t>-214519757</t>
  </si>
  <si>
    <t>https://podminky.urs.cz/item/CS_URS_2023_01/767640224</t>
  </si>
  <si>
    <t>dveře dvoukřídlé Al prosklené bezpečnostní třídy RC3</t>
  </si>
  <si>
    <t>-1928602222</t>
  </si>
  <si>
    <t>-2053802764</t>
  </si>
  <si>
    <t>1551181243</t>
  </si>
  <si>
    <t>-63186816</t>
  </si>
  <si>
    <t>-1374993482</t>
  </si>
  <si>
    <t>-71847545</t>
  </si>
  <si>
    <t>(2,8+3,15)*2</t>
  </si>
  <si>
    <t>-1763137140</t>
  </si>
  <si>
    <t>-1452385198</t>
  </si>
  <si>
    <t>1581864911</t>
  </si>
  <si>
    <t>1412683663</t>
  </si>
  <si>
    <t>1865696124</t>
  </si>
  <si>
    <t>-533939620</t>
  </si>
  <si>
    <t>0,8*2,4*2</t>
  </si>
  <si>
    <t>0,6*2,4*2</t>
  </si>
  <si>
    <t>1,4*0,75*2</t>
  </si>
  <si>
    <t>966105770</t>
  </si>
  <si>
    <t>-1513107804</t>
  </si>
  <si>
    <t>-1631776741</t>
  </si>
  <si>
    <t>7*3</t>
  </si>
  <si>
    <t>-516395114</t>
  </si>
  <si>
    <t>-867767507</t>
  </si>
  <si>
    <t>-1771574744</t>
  </si>
  <si>
    <t>d - Jungmanova 1-3, dvorní(východní) fasáda - D.1.b.16</t>
  </si>
  <si>
    <t>612325225</t>
  </si>
  <si>
    <t>Vápenocementová omítka jednotlivých malých ploch štuková na stěnách, plochy jednotlivě přes 1,0 do 4 m2</t>
  </si>
  <si>
    <t>1155892080</t>
  </si>
  <si>
    <t>https://podminky.urs.cz/item/CS_URS_2023_01/612325225</t>
  </si>
  <si>
    <t>D3*</t>
  </si>
  <si>
    <t>-292811268</t>
  </si>
  <si>
    <t>98,8*0,45</t>
  </si>
  <si>
    <t>1536497251</t>
  </si>
  <si>
    <t>98,8</t>
  </si>
  <si>
    <t>170225982</t>
  </si>
  <si>
    <t>98,8*1,05 'Přepočtené koeficientem množství</t>
  </si>
  <si>
    <t>61</t>
  </si>
  <si>
    <t>993417519</t>
  </si>
  <si>
    <t>968062355</t>
  </si>
  <si>
    <t>Vybourání dřevěných rámů oken s křídly, dveřních zárubní, vrat, stěn, ostění nebo obkladů rámů oken s křídly dvojitých, plochy do 2 m2</t>
  </si>
  <si>
    <t>-1364556322</t>
  </si>
  <si>
    <t>https://podminky.urs.cz/item/CS_URS_2023_01/968062355</t>
  </si>
  <si>
    <t>O13</t>
  </si>
  <si>
    <t>0,8*1,5</t>
  </si>
  <si>
    <t>O14</t>
  </si>
  <si>
    <t>0,9*1,8*9</t>
  </si>
  <si>
    <t>O16</t>
  </si>
  <si>
    <t>1,2*1,8*2</t>
  </si>
  <si>
    <t>O19</t>
  </si>
  <si>
    <t>0,6*1,8</t>
  </si>
  <si>
    <t>1341263324</t>
  </si>
  <si>
    <t>O15</t>
  </si>
  <si>
    <t>1,5*2,4</t>
  </si>
  <si>
    <t>O17</t>
  </si>
  <si>
    <t>1,5*1,8</t>
  </si>
  <si>
    <t>O18</t>
  </si>
  <si>
    <t>1,8*1,8*2</t>
  </si>
  <si>
    <t>-1513449116</t>
  </si>
  <si>
    <t>4,15*2,85</t>
  </si>
  <si>
    <t>1788515527</t>
  </si>
  <si>
    <t>-1073955781</t>
  </si>
  <si>
    <t>2,379*14</t>
  </si>
  <si>
    <t>-1459368758</t>
  </si>
  <si>
    <t>1682766015</t>
  </si>
  <si>
    <t>-8508201</t>
  </si>
  <si>
    <t>597862080</t>
  </si>
  <si>
    <t>-1041626085</t>
  </si>
  <si>
    <t>731858390</t>
  </si>
  <si>
    <t>-402335649</t>
  </si>
  <si>
    <t>1941327126</t>
  </si>
  <si>
    <t>766441812</t>
  </si>
  <si>
    <t>Demontáž parapetních desek dřevěných nebo plastových šířky přes 300 mm, délky do 1000 mm</t>
  </si>
  <si>
    <t>1057531334</t>
  </si>
  <si>
    <t>https://podminky.urs.cz/item/CS_URS_2023_01/766441812</t>
  </si>
  <si>
    <t>9+1+1</t>
  </si>
  <si>
    <t>2095569829</t>
  </si>
  <si>
    <t>2+2+2</t>
  </si>
  <si>
    <t>766621211</t>
  </si>
  <si>
    <t>Montáž oken dřevěných včetně montáže rámu plochy přes 1 m2 otevíravých do zdiva, výšky do 1,5 m</t>
  </si>
  <si>
    <t>-1449592783</t>
  </si>
  <si>
    <t>https://podminky.urs.cz/item/CS_URS_2023_01/766621211</t>
  </si>
  <si>
    <t>61110011</t>
  </si>
  <si>
    <t>okno dřevěné otevíravé/sklopné trojsklo přes plochu 1m2 do v 1,5m</t>
  </si>
  <si>
    <t>341779529</t>
  </si>
  <si>
    <t>1883163930</t>
  </si>
  <si>
    <t>947719686</t>
  </si>
  <si>
    <t>8*2/100</t>
  </si>
  <si>
    <t>-71843298</t>
  </si>
  <si>
    <t>-31878329</t>
  </si>
  <si>
    <t>-611622379</t>
  </si>
  <si>
    <t>16*8</t>
  </si>
  <si>
    <t>-258520320</t>
  </si>
  <si>
    <t>128*2/100</t>
  </si>
  <si>
    <t>549582072</t>
  </si>
  <si>
    <t>1,85*2</t>
  </si>
  <si>
    <t>1,55*2</t>
  </si>
  <si>
    <t>1,25*2</t>
  </si>
  <si>
    <t>0,95*9</t>
  </si>
  <si>
    <t>0,85</t>
  </si>
  <si>
    <t>0,65</t>
  </si>
  <si>
    <t>1732729291</t>
  </si>
  <si>
    <t>1530582371</t>
  </si>
  <si>
    <t>1440100417</t>
  </si>
  <si>
    <t>(0,8+1,5)*2</t>
  </si>
  <si>
    <t>(0,9+1,8)*2*9</t>
  </si>
  <si>
    <t>(1,2+1,8)*2*2</t>
  </si>
  <si>
    <t>(0,6+1,8)*2</t>
  </si>
  <si>
    <t>(1,5+2,4)*2</t>
  </si>
  <si>
    <t>(1,5+1,8)*2</t>
  </si>
  <si>
    <t>(1,8+1,8)*2*2</t>
  </si>
  <si>
    <t>1077915886</t>
  </si>
  <si>
    <t>-1883498958</t>
  </si>
  <si>
    <t>-943021036</t>
  </si>
  <si>
    <t>1540588280</t>
  </si>
  <si>
    <t>D3</t>
  </si>
  <si>
    <t>55341347R</t>
  </si>
  <si>
    <t>dveře dvoukřídlé Al prosklené s nadsvětlíkem,pevný boční díl - atypické</t>
  </si>
  <si>
    <t>-706636896</t>
  </si>
  <si>
    <t>4,25*3</t>
  </si>
  <si>
    <t>1437406202</t>
  </si>
  <si>
    <t>-1361929275</t>
  </si>
  <si>
    <t>1992635188</t>
  </si>
  <si>
    <t>2016219773</t>
  </si>
  <si>
    <t>56</t>
  </si>
  <si>
    <t>1383892533</t>
  </si>
  <si>
    <t>(4,25+3,03)*2</t>
  </si>
  <si>
    <t>57</t>
  </si>
  <si>
    <t>-1336805452</t>
  </si>
  <si>
    <t>-1884418654</t>
  </si>
  <si>
    <t>1973139806</t>
  </si>
  <si>
    <t>-1335383262</t>
  </si>
  <si>
    <t>-1886805435</t>
  </si>
  <si>
    <t>2088384437</t>
  </si>
  <si>
    <t>0,7*2,4*2</t>
  </si>
  <si>
    <t>0,475*2,4*2</t>
  </si>
  <si>
    <t>1,5*0,6*2</t>
  </si>
  <si>
    <t>0,475*0,6*2</t>
  </si>
  <si>
    <t>1858991165</t>
  </si>
  <si>
    <t>-1987574599</t>
  </si>
  <si>
    <t>1149593493</t>
  </si>
  <si>
    <t>18*3</t>
  </si>
  <si>
    <t>58</t>
  </si>
  <si>
    <t>-590285409</t>
  </si>
  <si>
    <t>59</t>
  </si>
  <si>
    <t>-2111232711</t>
  </si>
  <si>
    <t>60</t>
  </si>
  <si>
    <t>-845103115</t>
  </si>
  <si>
    <t>e - Severní fasáda - dvorní trakt - D.1.b.17</t>
  </si>
  <si>
    <t xml:space="preserve">    771 - Podlahy z dlaždic</t>
  </si>
  <si>
    <t>-1271492628</t>
  </si>
  <si>
    <t>D5</t>
  </si>
  <si>
    <t>-593171503</t>
  </si>
  <si>
    <t>39,9*0,45</t>
  </si>
  <si>
    <t>-1218985249</t>
  </si>
  <si>
    <t>39,9</t>
  </si>
  <si>
    <t>1254731134</t>
  </si>
  <si>
    <t>39,9*1,05 'Přepočtené koeficientem množství</t>
  </si>
  <si>
    <t>-786918392</t>
  </si>
  <si>
    <t>-1509486223</t>
  </si>
  <si>
    <t>-452776948</t>
  </si>
  <si>
    <t>O20</t>
  </si>
  <si>
    <t>261908846</t>
  </si>
  <si>
    <t>O21</t>
  </si>
  <si>
    <t>3*1,8*2</t>
  </si>
  <si>
    <t>-1822102902</t>
  </si>
  <si>
    <t>D4</t>
  </si>
  <si>
    <t>3*3</t>
  </si>
  <si>
    <t>4,95*3,35</t>
  </si>
  <si>
    <t>-852172609</t>
  </si>
  <si>
    <t>734427297</t>
  </si>
  <si>
    <t>1,698*14</t>
  </si>
  <si>
    <t>348937923</t>
  </si>
  <si>
    <t>326851567</t>
  </si>
  <si>
    <t>-582399192</t>
  </si>
  <si>
    <t>1780431895</t>
  </si>
  <si>
    <t>250691951</t>
  </si>
  <si>
    <t>-821266529</t>
  </si>
  <si>
    <t>-1568366644</t>
  </si>
  <si>
    <t>-1161926011</t>
  </si>
  <si>
    <t>-173149322</t>
  </si>
  <si>
    <t>893563262</t>
  </si>
  <si>
    <t>2102078388</t>
  </si>
  <si>
    <t>557872029</t>
  </si>
  <si>
    <t>1865091736</t>
  </si>
  <si>
    <t>5*8</t>
  </si>
  <si>
    <t>-27759782</t>
  </si>
  <si>
    <t>40*2/100</t>
  </si>
  <si>
    <t>1334800337</t>
  </si>
  <si>
    <t>3,05*2</t>
  </si>
  <si>
    <t>-1864914881</t>
  </si>
  <si>
    <t>-1448976481</t>
  </si>
  <si>
    <t>-238848948</t>
  </si>
  <si>
    <t>(3+1,8)*2*2</t>
  </si>
  <si>
    <t>-1773757248</t>
  </si>
  <si>
    <t>111197046</t>
  </si>
  <si>
    <t>-2079281147</t>
  </si>
  <si>
    <t>573162520</t>
  </si>
  <si>
    <t>-313696645</t>
  </si>
  <si>
    <t>1050357052</t>
  </si>
  <si>
    <t>1531465932</t>
  </si>
  <si>
    <t>-210766246</t>
  </si>
  <si>
    <t>154795039</t>
  </si>
  <si>
    <t>1197794975</t>
  </si>
  <si>
    <t>(3+3,03)*2</t>
  </si>
  <si>
    <t>337228355</t>
  </si>
  <si>
    <t>-1883159522</t>
  </si>
  <si>
    <t>1201274738</t>
  </si>
  <si>
    <t>771</t>
  </si>
  <si>
    <t>Podlahy z dlaždic</t>
  </si>
  <si>
    <t>771573931</t>
  </si>
  <si>
    <t>Výměna keramické dlaždice lepené pro vysoké mechanické zatížení, velikosti přes 6 do 9 ks/m2</t>
  </si>
  <si>
    <t>-949357759</t>
  </si>
  <si>
    <t>https://podminky.urs.cz/item/CS_URS_2023_01/771573931</t>
  </si>
  <si>
    <t>3*9</t>
  </si>
  <si>
    <t>59761617</t>
  </si>
  <si>
    <t>dlažba keramická slinutá protiskluzná do interiéru i exteriéru pro vysoké mechanické namáhání do 9ks/m2</t>
  </si>
  <si>
    <t>-1832044164</t>
  </si>
  <si>
    <t>771574905</t>
  </si>
  <si>
    <t>Oprava spárování podlah z dlaždic keramických včetně vyškrabání a vymytí spár přes 6 do 9 ks/m2</t>
  </si>
  <si>
    <t>304535391</t>
  </si>
  <si>
    <t>https://podminky.urs.cz/item/CS_URS_2023_01/771574905</t>
  </si>
  <si>
    <t>771577911</t>
  </si>
  <si>
    <t>Oprava spárování podlah z dlaždic keramických Příplatek k cenám za plochu do 5 m2 jednotlivě</t>
  </si>
  <si>
    <t>-381997025</t>
  </si>
  <si>
    <t>https://podminky.urs.cz/item/CS_URS_2023_01/771577911</t>
  </si>
  <si>
    <t>-198038897</t>
  </si>
  <si>
    <t>-892591066</t>
  </si>
  <si>
    <t>-186472934</t>
  </si>
  <si>
    <t>0,7*2,4*4</t>
  </si>
  <si>
    <t>1,4*0,6*2</t>
  </si>
  <si>
    <t>932832613</t>
  </si>
  <si>
    <t>923676891</t>
  </si>
  <si>
    <t>-867298943</t>
  </si>
  <si>
    <t>6*3</t>
  </si>
  <si>
    <t>-891111899</t>
  </si>
  <si>
    <t>-1585793207</t>
  </si>
  <si>
    <t>-1307571410</t>
  </si>
  <si>
    <t>f - Jižní fasáda - dvorní trakt - D.1.b.18</t>
  </si>
  <si>
    <t>-855826817</t>
  </si>
  <si>
    <t>16,8*0,45</t>
  </si>
  <si>
    <t>1123762868</t>
  </si>
  <si>
    <t>16,8</t>
  </si>
  <si>
    <t>652842575</t>
  </si>
  <si>
    <t>16,8*1,05 'Přepočtené koeficientem množství</t>
  </si>
  <si>
    <t>-1239898781</t>
  </si>
  <si>
    <t>1847477818</t>
  </si>
  <si>
    <t>-1659239503</t>
  </si>
  <si>
    <t>O22</t>
  </si>
  <si>
    <t>2,4*1,8*2</t>
  </si>
  <si>
    <t>802845853</t>
  </si>
  <si>
    <t>-1183407714</t>
  </si>
  <si>
    <t>0,42*14</t>
  </si>
  <si>
    <t>-845475258</t>
  </si>
  <si>
    <t>-1737182908</t>
  </si>
  <si>
    <t>-2000683408</t>
  </si>
  <si>
    <t>611077769</t>
  </si>
  <si>
    <t>2046078927</t>
  </si>
  <si>
    <t>-509538432</t>
  </si>
  <si>
    <t>825602538</t>
  </si>
  <si>
    <t>-688060204</t>
  </si>
  <si>
    <t>1289369100</t>
  </si>
  <si>
    <t>689437730</t>
  </si>
  <si>
    <t>2*8</t>
  </si>
  <si>
    <t>649324049</t>
  </si>
  <si>
    <t>16*2/100</t>
  </si>
  <si>
    <t>-667613975</t>
  </si>
  <si>
    <t>1339146899</t>
  </si>
  <si>
    <t>-1660730666</t>
  </si>
  <si>
    <t>-889921886</t>
  </si>
  <si>
    <t>(2,4+1,8)*2*2</t>
  </si>
  <si>
    <t>-1119989379</t>
  </si>
  <si>
    <t>154745250</t>
  </si>
  <si>
    <t>-1230305526</t>
  </si>
  <si>
    <t>-31966920</t>
  </si>
  <si>
    <t>-1774280585</t>
  </si>
  <si>
    <t>-138038176</t>
  </si>
  <si>
    <t>2*3</t>
  </si>
  <si>
    <t>191296941</t>
  </si>
  <si>
    <t>1363163595</t>
  </si>
  <si>
    <t>1594195237</t>
  </si>
  <si>
    <t>g - Jungmanova 3, štítová(jižní) fasáda - D.1.b.19</t>
  </si>
  <si>
    <t>-1825670105</t>
  </si>
  <si>
    <t>(0,8+1)*2*0,45</t>
  </si>
  <si>
    <t>619991001</t>
  </si>
  <si>
    <t>Zakrytí vnitřních ploch před znečištěním včetně pozdějšího odkrytí podlah fólií přilepenou lepící páskou</t>
  </si>
  <si>
    <t>-1590960229</t>
  </si>
  <si>
    <t>https://podminky.urs.cz/item/CS_URS_2023_01/619991001</t>
  </si>
  <si>
    <t>-2060969403</t>
  </si>
  <si>
    <t>(0,8+1)*2</t>
  </si>
  <si>
    <t>-709202998</t>
  </si>
  <si>
    <t>3,6*1,05 'Přepočtené koeficientem množství</t>
  </si>
  <si>
    <t>949101112</t>
  </si>
  <si>
    <t>Lešení pomocné pracovní pro objekty pozemních staveb pro zatížení do 150 kg/m2, o výšce lešeňové podlahy přes 1,9 do 3,5 m</t>
  </si>
  <si>
    <t>1314494808</t>
  </si>
  <si>
    <t>https://podminky.urs.cz/item/CS_URS_2023_01/949101112</t>
  </si>
  <si>
    <t>1095199335</t>
  </si>
  <si>
    <t>968062354</t>
  </si>
  <si>
    <t>Vybourání dřevěných rámů oken s křídly, dveřních zárubní, vrat, stěn, ostění nebo obkladů rámů oken s křídly dvojitých, plochy do 1 m2</t>
  </si>
  <si>
    <t>-1654134385</t>
  </si>
  <si>
    <t>https://podminky.urs.cz/item/CS_URS_2023_01/968062354</t>
  </si>
  <si>
    <t>O23</t>
  </si>
  <si>
    <t>0,8*1</t>
  </si>
  <si>
    <t>114075968</t>
  </si>
  <si>
    <t>874918130</t>
  </si>
  <si>
    <t>-1159660512</t>
  </si>
  <si>
    <t>0,064*14</t>
  </si>
  <si>
    <t>-952870518</t>
  </si>
  <si>
    <t>591156989</t>
  </si>
  <si>
    <t>-485926434</t>
  </si>
  <si>
    <t>-1508117845</t>
  </si>
  <si>
    <t>-7478209</t>
  </si>
  <si>
    <t>1730786621</t>
  </si>
  <si>
    <t>766621622</t>
  </si>
  <si>
    <t>Montáž oken dřevěných plochy do 1 m2 včetně montáže rámu otevíravých do zdiva</t>
  </si>
  <si>
    <t>2145560761</t>
  </si>
  <si>
    <t>https://podminky.urs.cz/item/CS_URS_2023_01/766621622</t>
  </si>
  <si>
    <t>61110009</t>
  </si>
  <si>
    <t>okno dřevěné otevíravé/sklopné trojsklo do plochy 1m2</t>
  </si>
  <si>
    <t>-784370455</t>
  </si>
  <si>
    <t>127220527</t>
  </si>
  <si>
    <t>436549760</t>
  </si>
  <si>
    <t>1003809906</t>
  </si>
  <si>
    <t>1247207690</t>
  </si>
  <si>
    <t>-1569614376</t>
  </si>
  <si>
    <t>1743951859</t>
  </si>
  <si>
    <t>1893295832</t>
  </si>
  <si>
    <t>265677455</t>
  </si>
  <si>
    <t>-727015456</t>
  </si>
  <si>
    <t>-1721028617</t>
  </si>
  <si>
    <t>-1993327030</t>
  </si>
  <si>
    <t>-1006297159</t>
  </si>
  <si>
    <t>340703129</t>
  </si>
  <si>
    <t>220145686</t>
  </si>
  <si>
    <t>1732474439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</si>
</sst>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612325302" TargetMode="External" /><Relationship Id="rId2" Type="http://schemas.openxmlformats.org/officeDocument/2006/relationships/hyperlink" Target="https://podminky.urs.cz/item/CS_URS_2023_01/622143004" TargetMode="External" /><Relationship Id="rId3" Type="http://schemas.openxmlformats.org/officeDocument/2006/relationships/hyperlink" Target="https://podminky.urs.cz/item/CS_URS_2023_01/949101111" TargetMode="External" /><Relationship Id="rId4" Type="http://schemas.openxmlformats.org/officeDocument/2006/relationships/hyperlink" Target="https://podminky.urs.cz/item/CS_URS_2023_01/952901111" TargetMode="External" /><Relationship Id="rId5" Type="http://schemas.openxmlformats.org/officeDocument/2006/relationships/hyperlink" Target="https://podminky.urs.cz/item/CS_URS_2023_01/968062356" TargetMode="External" /><Relationship Id="rId6" Type="http://schemas.openxmlformats.org/officeDocument/2006/relationships/hyperlink" Target="https://podminky.urs.cz/item/CS_URS_2023_01/997013213" TargetMode="External" /><Relationship Id="rId7" Type="http://schemas.openxmlformats.org/officeDocument/2006/relationships/hyperlink" Target="https://podminky.urs.cz/item/CS_URS_2023_01/997013509" TargetMode="External" /><Relationship Id="rId8" Type="http://schemas.openxmlformats.org/officeDocument/2006/relationships/hyperlink" Target="https://podminky.urs.cz/item/CS_URS_2023_01/997013511" TargetMode="External" /><Relationship Id="rId9" Type="http://schemas.openxmlformats.org/officeDocument/2006/relationships/hyperlink" Target="https://podminky.urs.cz/item/CS_URS_2023_01/997013631" TargetMode="External" /><Relationship Id="rId10" Type="http://schemas.openxmlformats.org/officeDocument/2006/relationships/hyperlink" Target="https://podminky.urs.cz/item/CS_URS_2023_01/998018002" TargetMode="External" /><Relationship Id="rId11" Type="http://schemas.openxmlformats.org/officeDocument/2006/relationships/hyperlink" Target="https://podminky.urs.cz/item/CS_URS_2023_01/742320011" TargetMode="External" /><Relationship Id="rId12" Type="http://schemas.openxmlformats.org/officeDocument/2006/relationships/hyperlink" Target="https://podminky.urs.cz/item/CS_URS_2023_01/764011621" TargetMode="External" /><Relationship Id="rId13" Type="http://schemas.openxmlformats.org/officeDocument/2006/relationships/hyperlink" Target="https://podminky.urs.cz/item/CS_URS_2023_01/998764102" TargetMode="External" /><Relationship Id="rId14" Type="http://schemas.openxmlformats.org/officeDocument/2006/relationships/hyperlink" Target="https://podminky.urs.cz/item/CS_URS_2023_01/998764181" TargetMode="External" /><Relationship Id="rId15" Type="http://schemas.openxmlformats.org/officeDocument/2006/relationships/hyperlink" Target="https://podminky.urs.cz/item/CS_URS_2023_01/766441822" TargetMode="External" /><Relationship Id="rId16" Type="http://schemas.openxmlformats.org/officeDocument/2006/relationships/hyperlink" Target="https://podminky.urs.cz/item/CS_URS_2023_01/766621212" TargetMode="External" /><Relationship Id="rId17" Type="http://schemas.openxmlformats.org/officeDocument/2006/relationships/hyperlink" Target="https://podminky.urs.cz/item/CS_URS_2023_01/766694126" TargetMode="External" /><Relationship Id="rId18" Type="http://schemas.openxmlformats.org/officeDocument/2006/relationships/hyperlink" Target="https://podminky.urs.cz/item/CS_URS_2023_01/766629315" TargetMode="External" /><Relationship Id="rId19" Type="http://schemas.openxmlformats.org/officeDocument/2006/relationships/hyperlink" Target="https://podminky.urs.cz/item/CS_URS_2023_01/767627309" TargetMode="External" /><Relationship Id="rId20" Type="http://schemas.openxmlformats.org/officeDocument/2006/relationships/hyperlink" Target="https://podminky.urs.cz/item/CS_URS_2023_01/998766102" TargetMode="External" /><Relationship Id="rId21" Type="http://schemas.openxmlformats.org/officeDocument/2006/relationships/hyperlink" Target="https://podminky.urs.cz/item/CS_URS_2023_01/998766181" TargetMode="External" /><Relationship Id="rId22" Type="http://schemas.openxmlformats.org/officeDocument/2006/relationships/hyperlink" Target="https://podminky.urs.cz/item/CS_URS_2023_01/767640222" TargetMode="External" /><Relationship Id="rId23" Type="http://schemas.openxmlformats.org/officeDocument/2006/relationships/hyperlink" Target="https://podminky.urs.cz/item/CS_URS_2023_01/767649191" TargetMode="External" /><Relationship Id="rId24" Type="http://schemas.openxmlformats.org/officeDocument/2006/relationships/hyperlink" Target="https://podminky.urs.cz/item/CS_URS_2023_01/767649193" TargetMode="External" /><Relationship Id="rId25" Type="http://schemas.openxmlformats.org/officeDocument/2006/relationships/hyperlink" Target="https://podminky.urs.cz/item/CS_URS_2023_01/767649194" TargetMode="External" /><Relationship Id="rId26" Type="http://schemas.openxmlformats.org/officeDocument/2006/relationships/hyperlink" Target="https://podminky.urs.cz/item/CS_URS_2023_01/766629315" TargetMode="External" /><Relationship Id="rId27" Type="http://schemas.openxmlformats.org/officeDocument/2006/relationships/hyperlink" Target="https://podminky.urs.cz/item/CS_URS_2023_01/767627309" TargetMode="External" /><Relationship Id="rId28" Type="http://schemas.openxmlformats.org/officeDocument/2006/relationships/hyperlink" Target="https://podminky.urs.cz/item/CS_URS_2023_01/998767102" TargetMode="External" /><Relationship Id="rId29" Type="http://schemas.openxmlformats.org/officeDocument/2006/relationships/hyperlink" Target="https://podminky.urs.cz/item/CS_URS_2023_01/998767181" TargetMode="External" /><Relationship Id="rId30" Type="http://schemas.openxmlformats.org/officeDocument/2006/relationships/hyperlink" Target="https://podminky.urs.cz/item/CS_URS_2023_01/784181103" TargetMode="External" /><Relationship Id="rId31" Type="http://schemas.openxmlformats.org/officeDocument/2006/relationships/hyperlink" Target="https://podminky.urs.cz/item/CS_URS_2023_01/784221103" TargetMode="External" /><Relationship Id="rId32" Type="http://schemas.openxmlformats.org/officeDocument/2006/relationships/hyperlink" Target="https://podminky.urs.cz/item/CS_URS_2023_01/787692523" TargetMode="External" /><Relationship Id="rId33" Type="http://schemas.openxmlformats.org/officeDocument/2006/relationships/hyperlink" Target="https://podminky.urs.cz/item/CS_URS_2023_01/998787102" TargetMode="External" /><Relationship Id="rId34" Type="http://schemas.openxmlformats.org/officeDocument/2006/relationships/hyperlink" Target="https://podminky.urs.cz/item/CS_URS_2023_01/998787181" TargetMode="External" /><Relationship Id="rId35" Type="http://schemas.openxmlformats.org/officeDocument/2006/relationships/hyperlink" Target="https://podminky.urs.cz/item/CS_URS_2023_01/HZS1292" TargetMode="External" /><Relationship Id="rId36" Type="http://schemas.openxmlformats.org/officeDocument/2006/relationships/hyperlink" Target="https://podminky.urs.cz/item/CS_URS_2023_01/011434000" TargetMode="External" /><Relationship Id="rId37" Type="http://schemas.openxmlformats.org/officeDocument/2006/relationships/hyperlink" Target="https://podminky.urs.cz/item/CS_URS_2023_01/013244000" TargetMode="External" /><Relationship Id="rId38" Type="http://schemas.openxmlformats.org/officeDocument/2006/relationships/hyperlink" Target="https://podminky.urs.cz/item/CS_URS_2023_01/030001000" TargetMode="External" /><Relationship Id="rId39" Type="http://schemas.openxmlformats.org/officeDocument/2006/relationships/hyperlink" Target="https://podminky.urs.cz/item/CS_URS_2023_01/035103001" TargetMode="External" /><Relationship Id="rId40" Type="http://schemas.openxmlformats.org/officeDocument/2006/relationships/hyperlink" Target="https://podminky.urs.cz/item/CS_URS_2023_01/065002000" TargetMode="External" /><Relationship Id="rId41" Type="http://schemas.openxmlformats.org/officeDocument/2006/relationships/hyperlink" Target="https://podminky.urs.cz/item/CS_URS_2023_01/072103001" TargetMode="External" /><Relationship Id="rId4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612325302" TargetMode="External" /><Relationship Id="rId2" Type="http://schemas.openxmlformats.org/officeDocument/2006/relationships/hyperlink" Target="https://podminky.urs.cz/item/CS_URS_2023_01/622143004" TargetMode="External" /><Relationship Id="rId3" Type="http://schemas.openxmlformats.org/officeDocument/2006/relationships/hyperlink" Target="https://podminky.urs.cz/item/CS_URS_2023_01/949101111" TargetMode="External" /><Relationship Id="rId4" Type="http://schemas.openxmlformats.org/officeDocument/2006/relationships/hyperlink" Target="https://podminky.urs.cz/item/CS_URS_2023_01/952901111" TargetMode="External" /><Relationship Id="rId5" Type="http://schemas.openxmlformats.org/officeDocument/2006/relationships/hyperlink" Target="https://podminky.urs.cz/item/CS_URS_2023_01/968062356" TargetMode="External" /><Relationship Id="rId6" Type="http://schemas.openxmlformats.org/officeDocument/2006/relationships/hyperlink" Target="https://podminky.urs.cz/item/CS_URS_2023_01/968062357" TargetMode="External" /><Relationship Id="rId7" Type="http://schemas.openxmlformats.org/officeDocument/2006/relationships/hyperlink" Target="https://podminky.urs.cz/item/CS_URS_2023_01/968072641" TargetMode="External" /><Relationship Id="rId8" Type="http://schemas.openxmlformats.org/officeDocument/2006/relationships/hyperlink" Target="https://podminky.urs.cz/item/CS_URS_2023_01/997013213" TargetMode="External" /><Relationship Id="rId9" Type="http://schemas.openxmlformats.org/officeDocument/2006/relationships/hyperlink" Target="https://podminky.urs.cz/item/CS_URS_2023_01/997013509" TargetMode="External" /><Relationship Id="rId10" Type="http://schemas.openxmlformats.org/officeDocument/2006/relationships/hyperlink" Target="https://podminky.urs.cz/item/CS_URS_2023_01/997013511" TargetMode="External" /><Relationship Id="rId11" Type="http://schemas.openxmlformats.org/officeDocument/2006/relationships/hyperlink" Target="https://podminky.urs.cz/item/CS_URS_2023_01/997013631" TargetMode="External" /><Relationship Id="rId12" Type="http://schemas.openxmlformats.org/officeDocument/2006/relationships/hyperlink" Target="https://podminky.urs.cz/item/CS_URS_2023_01/998018002" TargetMode="External" /><Relationship Id="rId13" Type="http://schemas.openxmlformats.org/officeDocument/2006/relationships/hyperlink" Target="https://podminky.urs.cz/item/CS_URS_2023_01/764011621" TargetMode="External" /><Relationship Id="rId14" Type="http://schemas.openxmlformats.org/officeDocument/2006/relationships/hyperlink" Target="https://podminky.urs.cz/item/CS_URS_2023_01/998764102" TargetMode="External" /><Relationship Id="rId15" Type="http://schemas.openxmlformats.org/officeDocument/2006/relationships/hyperlink" Target="https://podminky.urs.cz/item/CS_URS_2023_01/998764181" TargetMode="External" /><Relationship Id="rId16" Type="http://schemas.openxmlformats.org/officeDocument/2006/relationships/hyperlink" Target="https://podminky.urs.cz/item/CS_URS_2023_01/766441822" TargetMode="External" /><Relationship Id="rId17" Type="http://schemas.openxmlformats.org/officeDocument/2006/relationships/hyperlink" Target="https://podminky.urs.cz/item/CS_URS_2023_01/766441825" TargetMode="External" /><Relationship Id="rId18" Type="http://schemas.openxmlformats.org/officeDocument/2006/relationships/hyperlink" Target="https://podminky.urs.cz/item/CS_URS_2023_01/766621212" TargetMode="External" /><Relationship Id="rId19" Type="http://schemas.openxmlformats.org/officeDocument/2006/relationships/hyperlink" Target="https://podminky.urs.cz/item/CS_URS_2023_01/766694126" TargetMode="External" /><Relationship Id="rId20" Type="http://schemas.openxmlformats.org/officeDocument/2006/relationships/hyperlink" Target="https://podminky.urs.cz/item/CS_URS_2023_01/766629315" TargetMode="External" /><Relationship Id="rId21" Type="http://schemas.openxmlformats.org/officeDocument/2006/relationships/hyperlink" Target="https://podminky.urs.cz/item/CS_URS_2023_01/767627309" TargetMode="External" /><Relationship Id="rId22" Type="http://schemas.openxmlformats.org/officeDocument/2006/relationships/hyperlink" Target="https://podminky.urs.cz/item/CS_URS_2023_01/998766102" TargetMode="External" /><Relationship Id="rId23" Type="http://schemas.openxmlformats.org/officeDocument/2006/relationships/hyperlink" Target="https://podminky.urs.cz/item/CS_URS_2023_01/998766181" TargetMode="External" /><Relationship Id="rId24" Type="http://schemas.openxmlformats.org/officeDocument/2006/relationships/hyperlink" Target="https://podminky.urs.cz/item/CS_URS_2023_01/767640224" TargetMode="External" /><Relationship Id="rId25" Type="http://schemas.openxmlformats.org/officeDocument/2006/relationships/hyperlink" Target="https://podminky.urs.cz/item/CS_URS_2023_01/767649191" TargetMode="External" /><Relationship Id="rId26" Type="http://schemas.openxmlformats.org/officeDocument/2006/relationships/hyperlink" Target="https://podminky.urs.cz/item/CS_URS_2023_01/767649193" TargetMode="External" /><Relationship Id="rId27" Type="http://schemas.openxmlformats.org/officeDocument/2006/relationships/hyperlink" Target="https://podminky.urs.cz/item/CS_URS_2023_01/766629315" TargetMode="External" /><Relationship Id="rId28" Type="http://schemas.openxmlformats.org/officeDocument/2006/relationships/hyperlink" Target="https://podminky.urs.cz/item/CS_URS_2023_01/767627309" TargetMode="External" /><Relationship Id="rId29" Type="http://schemas.openxmlformats.org/officeDocument/2006/relationships/hyperlink" Target="https://podminky.urs.cz/item/CS_URS_2023_01/998767102" TargetMode="External" /><Relationship Id="rId30" Type="http://schemas.openxmlformats.org/officeDocument/2006/relationships/hyperlink" Target="https://podminky.urs.cz/item/CS_URS_2023_01/998767181" TargetMode="External" /><Relationship Id="rId31" Type="http://schemas.openxmlformats.org/officeDocument/2006/relationships/hyperlink" Target="https://podminky.urs.cz/item/CS_URS_2023_01/784181103" TargetMode="External" /><Relationship Id="rId32" Type="http://schemas.openxmlformats.org/officeDocument/2006/relationships/hyperlink" Target="https://podminky.urs.cz/item/CS_URS_2023_01/784221103" TargetMode="External" /><Relationship Id="rId33" Type="http://schemas.openxmlformats.org/officeDocument/2006/relationships/hyperlink" Target="https://podminky.urs.cz/item/CS_URS_2023_01/787692523" TargetMode="External" /><Relationship Id="rId34" Type="http://schemas.openxmlformats.org/officeDocument/2006/relationships/hyperlink" Target="https://podminky.urs.cz/item/CS_URS_2023_01/998787102" TargetMode="External" /><Relationship Id="rId35" Type="http://schemas.openxmlformats.org/officeDocument/2006/relationships/hyperlink" Target="https://podminky.urs.cz/item/CS_URS_2023_01/998787181" TargetMode="External" /><Relationship Id="rId36" Type="http://schemas.openxmlformats.org/officeDocument/2006/relationships/hyperlink" Target="https://podminky.urs.cz/item/CS_URS_2023_01/HZS1292" TargetMode="External" /><Relationship Id="rId37" Type="http://schemas.openxmlformats.org/officeDocument/2006/relationships/hyperlink" Target="https://podminky.urs.cz/item/CS_URS_2023_01/013244000" TargetMode="External" /><Relationship Id="rId38" Type="http://schemas.openxmlformats.org/officeDocument/2006/relationships/hyperlink" Target="https://podminky.urs.cz/item/CS_URS_2023_01/030001000" TargetMode="External" /><Relationship Id="rId39" Type="http://schemas.openxmlformats.org/officeDocument/2006/relationships/hyperlink" Target="https://podminky.urs.cz/item/CS_URS_2023_01/065002000" TargetMode="External" /><Relationship Id="rId4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612325225" TargetMode="External" /><Relationship Id="rId2" Type="http://schemas.openxmlformats.org/officeDocument/2006/relationships/hyperlink" Target="https://podminky.urs.cz/item/CS_URS_2023_01/612325302" TargetMode="External" /><Relationship Id="rId3" Type="http://schemas.openxmlformats.org/officeDocument/2006/relationships/hyperlink" Target="https://podminky.urs.cz/item/CS_URS_2023_01/622143004" TargetMode="External" /><Relationship Id="rId4" Type="http://schemas.openxmlformats.org/officeDocument/2006/relationships/hyperlink" Target="https://podminky.urs.cz/item/CS_URS_2023_01/952901111" TargetMode="External" /><Relationship Id="rId5" Type="http://schemas.openxmlformats.org/officeDocument/2006/relationships/hyperlink" Target="https://podminky.urs.cz/item/CS_URS_2023_01/968062355" TargetMode="External" /><Relationship Id="rId6" Type="http://schemas.openxmlformats.org/officeDocument/2006/relationships/hyperlink" Target="https://podminky.urs.cz/item/CS_URS_2023_01/968062356" TargetMode="External" /><Relationship Id="rId7" Type="http://schemas.openxmlformats.org/officeDocument/2006/relationships/hyperlink" Target="https://podminky.urs.cz/item/CS_URS_2023_01/968072641" TargetMode="External" /><Relationship Id="rId8" Type="http://schemas.openxmlformats.org/officeDocument/2006/relationships/hyperlink" Target="https://podminky.urs.cz/item/CS_URS_2023_01/997013213" TargetMode="External" /><Relationship Id="rId9" Type="http://schemas.openxmlformats.org/officeDocument/2006/relationships/hyperlink" Target="https://podminky.urs.cz/item/CS_URS_2023_01/997013509" TargetMode="External" /><Relationship Id="rId10" Type="http://schemas.openxmlformats.org/officeDocument/2006/relationships/hyperlink" Target="https://podminky.urs.cz/item/CS_URS_2023_01/997013511" TargetMode="External" /><Relationship Id="rId11" Type="http://schemas.openxmlformats.org/officeDocument/2006/relationships/hyperlink" Target="https://podminky.urs.cz/item/CS_URS_2023_01/997013631" TargetMode="External" /><Relationship Id="rId12" Type="http://schemas.openxmlformats.org/officeDocument/2006/relationships/hyperlink" Target="https://podminky.urs.cz/item/CS_URS_2023_01/998018002" TargetMode="External" /><Relationship Id="rId13" Type="http://schemas.openxmlformats.org/officeDocument/2006/relationships/hyperlink" Target="https://podminky.urs.cz/item/CS_URS_2023_01/742320011" TargetMode="External" /><Relationship Id="rId14" Type="http://schemas.openxmlformats.org/officeDocument/2006/relationships/hyperlink" Target="https://podminky.urs.cz/item/CS_URS_2023_01/764011621" TargetMode="External" /><Relationship Id="rId15" Type="http://schemas.openxmlformats.org/officeDocument/2006/relationships/hyperlink" Target="https://podminky.urs.cz/item/CS_URS_2023_01/998764102" TargetMode="External" /><Relationship Id="rId16" Type="http://schemas.openxmlformats.org/officeDocument/2006/relationships/hyperlink" Target="https://podminky.urs.cz/item/CS_URS_2023_01/998764181" TargetMode="External" /><Relationship Id="rId17" Type="http://schemas.openxmlformats.org/officeDocument/2006/relationships/hyperlink" Target="https://podminky.urs.cz/item/CS_URS_2023_01/766441812" TargetMode="External" /><Relationship Id="rId18" Type="http://schemas.openxmlformats.org/officeDocument/2006/relationships/hyperlink" Target="https://podminky.urs.cz/item/CS_URS_2023_01/766441822" TargetMode="External" /><Relationship Id="rId19" Type="http://schemas.openxmlformats.org/officeDocument/2006/relationships/hyperlink" Target="https://podminky.urs.cz/item/CS_URS_2023_01/766621211" TargetMode="External" /><Relationship Id="rId20" Type="http://schemas.openxmlformats.org/officeDocument/2006/relationships/hyperlink" Target="https://podminky.urs.cz/item/CS_URS_2023_01/766621212" TargetMode="External" /><Relationship Id="rId21" Type="http://schemas.openxmlformats.org/officeDocument/2006/relationships/hyperlink" Target="https://podminky.urs.cz/item/CS_URS_2023_01/766694126" TargetMode="External" /><Relationship Id="rId22" Type="http://schemas.openxmlformats.org/officeDocument/2006/relationships/hyperlink" Target="https://podminky.urs.cz/item/CS_URS_2023_01/766629315" TargetMode="External" /><Relationship Id="rId23" Type="http://schemas.openxmlformats.org/officeDocument/2006/relationships/hyperlink" Target="https://podminky.urs.cz/item/CS_URS_2023_01/767627309" TargetMode="External" /><Relationship Id="rId24" Type="http://schemas.openxmlformats.org/officeDocument/2006/relationships/hyperlink" Target="https://podminky.urs.cz/item/CS_URS_2023_01/998766102" TargetMode="External" /><Relationship Id="rId25" Type="http://schemas.openxmlformats.org/officeDocument/2006/relationships/hyperlink" Target="https://podminky.urs.cz/item/CS_URS_2023_01/998766181" TargetMode="External" /><Relationship Id="rId26" Type="http://schemas.openxmlformats.org/officeDocument/2006/relationships/hyperlink" Target="https://podminky.urs.cz/item/CS_URS_2023_01/767640224" TargetMode="External" /><Relationship Id="rId27" Type="http://schemas.openxmlformats.org/officeDocument/2006/relationships/hyperlink" Target="https://podminky.urs.cz/item/CS_URS_2023_01/767649191" TargetMode="External" /><Relationship Id="rId28" Type="http://schemas.openxmlformats.org/officeDocument/2006/relationships/hyperlink" Target="https://podminky.urs.cz/item/CS_URS_2023_01/767649193" TargetMode="External" /><Relationship Id="rId29" Type="http://schemas.openxmlformats.org/officeDocument/2006/relationships/hyperlink" Target="https://podminky.urs.cz/item/CS_URS_2023_01/766629315" TargetMode="External" /><Relationship Id="rId30" Type="http://schemas.openxmlformats.org/officeDocument/2006/relationships/hyperlink" Target="https://podminky.urs.cz/item/CS_URS_2023_01/767627309" TargetMode="External" /><Relationship Id="rId31" Type="http://schemas.openxmlformats.org/officeDocument/2006/relationships/hyperlink" Target="https://podminky.urs.cz/item/CS_URS_2023_01/998767102" TargetMode="External" /><Relationship Id="rId32" Type="http://schemas.openxmlformats.org/officeDocument/2006/relationships/hyperlink" Target="https://podminky.urs.cz/item/CS_URS_2023_01/998767181" TargetMode="External" /><Relationship Id="rId33" Type="http://schemas.openxmlformats.org/officeDocument/2006/relationships/hyperlink" Target="https://podminky.urs.cz/item/CS_URS_2023_01/784181103" TargetMode="External" /><Relationship Id="rId34" Type="http://schemas.openxmlformats.org/officeDocument/2006/relationships/hyperlink" Target="https://podminky.urs.cz/item/CS_URS_2023_01/784221103" TargetMode="External" /><Relationship Id="rId35" Type="http://schemas.openxmlformats.org/officeDocument/2006/relationships/hyperlink" Target="https://podminky.urs.cz/item/CS_URS_2023_01/787692523" TargetMode="External" /><Relationship Id="rId36" Type="http://schemas.openxmlformats.org/officeDocument/2006/relationships/hyperlink" Target="https://podminky.urs.cz/item/CS_URS_2023_01/998787102" TargetMode="External" /><Relationship Id="rId37" Type="http://schemas.openxmlformats.org/officeDocument/2006/relationships/hyperlink" Target="https://podminky.urs.cz/item/CS_URS_2023_01/998787181" TargetMode="External" /><Relationship Id="rId38" Type="http://schemas.openxmlformats.org/officeDocument/2006/relationships/hyperlink" Target="https://podminky.urs.cz/item/CS_URS_2023_01/HZS1292" TargetMode="External" /><Relationship Id="rId39" Type="http://schemas.openxmlformats.org/officeDocument/2006/relationships/hyperlink" Target="https://podminky.urs.cz/item/CS_URS_2023_01/013244000" TargetMode="External" /><Relationship Id="rId40" Type="http://schemas.openxmlformats.org/officeDocument/2006/relationships/hyperlink" Target="https://podminky.urs.cz/item/CS_URS_2023_01/030001000" TargetMode="External" /><Relationship Id="rId41" Type="http://schemas.openxmlformats.org/officeDocument/2006/relationships/hyperlink" Target="https://podminky.urs.cz/item/CS_URS_2023_01/065002000" TargetMode="External" /><Relationship Id="rId4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612325225" TargetMode="External" /><Relationship Id="rId2" Type="http://schemas.openxmlformats.org/officeDocument/2006/relationships/hyperlink" Target="https://podminky.urs.cz/item/CS_URS_2023_01/612325302" TargetMode="External" /><Relationship Id="rId3" Type="http://schemas.openxmlformats.org/officeDocument/2006/relationships/hyperlink" Target="https://podminky.urs.cz/item/CS_URS_2023_01/622143004" TargetMode="External" /><Relationship Id="rId4" Type="http://schemas.openxmlformats.org/officeDocument/2006/relationships/hyperlink" Target="https://podminky.urs.cz/item/CS_URS_2023_01/949101111" TargetMode="External" /><Relationship Id="rId5" Type="http://schemas.openxmlformats.org/officeDocument/2006/relationships/hyperlink" Target="https://podminky.urs.cz/item/CS_URS_2023_01/952901111" TargetMode="External" /><Relationship Id="rId6" Type="http://schemas.openxmlformats.org/officeDocument/2006/relationships/hyperlink" Target="https://podminky.urs.cz/item/CS_URS_2023_01/968062356" TargetMode="External" /><Relationship Id="rId7" Type="http://schemas.openxmlformats.org/officeDocument/2006/relationships/hyperlink" Target="https://podminky.urs.cz/item/CS_URS_2023_01/968062357" TargetMode="External" /><Relationship Id="rId8" Type="http://schemas.openxmlformats.org/officeDocument/2006/relationships/hyperlink" Target="https://podminky.urs.cz/item/CS_URS_2023_01/968072641" TargetMode="External" /><Relationship Id="rId9" Type="http://schemas.openxmlformats.org/officeDocument/2006/relationships/hyperlink" Target="https://podminky.urs.cz/item/CS_URS_2023_01/997013213" TargetMode="External" /><Relationship Id="rId10" Type="http://schemas.openxmlformats.org/officeDocument/2006/relationships/hyperlink" Target="https://podminky.urs.cz/item/CS_URS_2023_01/997013509" TargetMode="External" /><Relationship Id="rId11" Type="http://schemas.openxmlformats.org/officeDocument/2006/relationships/hyperlink" Target="https://podminky.urs.cz/item/CS_URS_2023_01/997013511" TargetMode="External" /><Relationship Id="rId12" Type="http://schemas.openxmlformats.org/officeDocument/2006/relationships/hyperlink" Target="https://podminky.urs.cz/item/CS_URS_2023_01/997013631" TargetMode="External" /><Relationship Id="rId13" Type="http://schemas.openxmlformats.org/officeDocument/2006/relationships/hyperlink" Target="https://podminky.urs.cz/item/CS_URS_2023_01/998018002" TargetMode="External" /><Relationship Id="rId14" Type="http://schemas.openxmlformats.org/officeDocument/2006/relationships/hyperlink" Target="https://podminky.urs.cz/item/CS_URS_2023_01/742320011" TargetMode="External" /><Relationship Id="rId15" Type="http://schemas.openxmlformats.org/officeDocument/2006/relationships/hyperlink" Target="https://podminky.urs.cz/item/CS_URS_2023_01/764011621" TargetMode="External" /><Relationship Id="rId16" Type="http://schemas.openxmlformats.org/officeDocument/2006/relationships/hyperlink" Target="https://podminky.urs.cz/item/CS_URS_2023_01/998764102" TargetMode="External" /><Relationship Id="rId17" Type="http://schemas.openxmlformats.org/officeDocument/2006/relationships/hyperlink" Target="https://podminky.urs.cz/item/CS_URS_2023_01/998764181" TargetMode="External" /><Relationship Id="rId18" Type="http://schemas.openxmlformats.org/officeDocument/2006/relationships/hyperlink" Target="https://podminky.urs.cz/item/CS_URS_2023_01/766441822" TargetMode="External" /><Relationship Id="rId19" Type="http://schemas.openxmlformats.org/officeDocument/2006/relationships/hyperlink" Target="https://podminky.urs.cz/item/CS_URS_2023_01/766441825" TargetMode="External" /><Relationship Id="rId20" Type="http://schemas.openxmlformats.org/officeDocument/2006/relationships/hyperlink" Target="https://podminky.urs.cz/item/CS_URS_2023_01/766621212" TargetMode="External" /><Relationship Id="rId21" Type="http://schemas.openxmlformats.org/officeDocument/2006/relationships/hyperlink" Target="https://podminky.urs.cz/item/CS_URS_2023_01/766694126" TargetMode="External" /><Relationship Id="rId22" Type="http://schemas.openxmlformats.org/officeDocument/2006/relationships/hyperlink" Target="https://podminky.urs.cz/item/CS_URS_2023_01/766629315" TargetMode="External" /><Relationship Id="rId23" Type="http://schemas.openxmlformats.org/officeDocument/2006/relationships/hyperlink" Target="https://podminky.urs.cz/item/CS_URS_2023_01/767627309" TargetMode="External" /><Relationship Id="rId24" Type="http://schemas.openxmlformats.org/officeDocument/2006/relationships/hyperlink" Target="https://podminky.urs.cz/item/CS_URS_2023_01/998766102" TargetMode="External" /><Relationship Id="rId25" Type="http://schemas.openxmlformats.org/officeDocument/2006/relationships/hyperlink" Target="https://podminky.urs.cz/item/CS_URS_2023_01/998766181" TargetMode="External" /><Relationship Id="rId26" Type="http://schemas.openxmlformats.org/officeDocument/2006/relationships/hyperlink" Target="https://podminky.urs.cz/item/CS_URS_2023_01/767640222" TargetMode="External" /><Relationship Id="rId27" Type="http://schemas.openxmlformats.org/officeDocument/2006/relationships/hyperlink" Target="https://podminky.urs.cz/item/CS_URS_2023_01/767649191" TargetMode="External" /><Relationship Id="rId28" Type="http://schemas.openxmlformats.org/officeDocument/2006/relationships/hyperlink" Target="https://podminky.urs.cz/item/CS_URS_2023_01/767649193" TargetMode="External" /><Relationship Id="rId29" Type="http://schemas.openxmlformats.org/officeDocument/2006/relationships/hyperlink" Target="https://podminky.urs.cz/item/CS_URS_2023_01/766629315" TargetMode="External" /><Relationship Id="rId30" Type="http://schemas.openxmlformats.org/officeDocument/2006/relationships/hyperlink" Target="https://podminky.urs.cz/item/CS_URS_2023_01/767627309" TargetMode="External" /><Relationship Id="rId31" Type="http://schemas.openxmlformats.org/officeDocument/2006/relationships/hyperlink" Target="https://podminky.urs.cz/item/CS_URS_2023_01/998767102" TargetMode="External" /><Relationship Id="rId32" Type="http://schemas.openxmlformats.org/officeDocument/2006/relationships/hyperlink" Target="https://podminky.urs.cz/item/CS_URS_2023_01/998767181" TargetMode="External" /><Relationship Id="rId33" Type="http://schemas.openxmlformats.org/officeDocument/2006/relationships/hyperlink" Target="https://podminky.urs.cz/item/CS_URS_2023_01/771573931" TargetMode="External" /><Relationship Id="rId34" Type="http://schemas.openxmlformats.org/officeDocument/2006/relationships/hyperlink" Target="https://podminky.urs.cz/item/CS_URS_2023_01/771574905" TargetMode="External" /><Relationship Id="rId35" Type="http://schemas.openxmlformats.org/officeDocument/2006/relationships/hyperlink" Target="https://podminky.urs.cz/item/CS_URS_2023_01/771577911" TargetMode="External" /><Relationship Id="rId36" Type="http://schemas.openxmlformats.org/officeDocument/2006/relationships/hyperlink" Target="https://podminky.urs.cz/item/CS_URS_2023_01/784181103" TargetMode="External" /><Relationship Id="rId37" Type="http://schemas.openxmlformats.org/officeDocument/2006/relationships/hyperlink" Target="https://podminky.urs.cz/item/CS_URS_2023_01/784221103" TargetMode="External" /><Relationship Id="rId38" Type="http://schemas.openxmlformats.org/officeDocument/2006/relationships/hyperlink" Target="https://podminky.urs.cz/item/CS_URS_2023_01/787692523" TargetMode="External" /><Relationship Id="rId39" Type="http://schemas.openxmlformats.org/officeDocument/2006/relationships/hyperlink" Target="https://podminky.urs.cz/item/CS_URS_2023_01/998787102" TargetMode="External" /><Relationship Id="rId40" Type="http://schemas.openxmlformats.org/officeDocument/2006/relationships/hyperlink" Target="https://podminky.urs.cz/item/CS_URS_2023_01/998787181" TargetMode="External" /><Relationship Id="rId41" Type="http://schemas.openxmlformats.org/officeDocument/2006/relationships/hyperlink" Target="https://podminky.urs.cz/item/CS_URS_2023_01/HZS1292" TargetMode="External" /><Relationship Id="rId42" Type="http://schemas.openxmlformats.org/officeDocument/2006/relationships/hyperlink" Target="https://podminky.urs.cz/item/CS_URS_2023_01/013244000" TargetMode="External" /><Relationship Id="rId43" Type="http://schemas.openxmlformats.org/officeDocument/2006/relationships/hyperlink" Target="https://podminky.urs.cz/item/CS_URS_2023_01/030001000" TargetMode="External" /><Relationship Id="rId44" Type="http://schemas.openxmlformats.org/officeDocument/2006/relationships/hyperlink" Target="https://podminky.urs.cz/item/CS_URS_2023_01/065002000" TargetMode="External" /><Relationship Id="rId45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612325302" TargetMode="External" /><Relationship Id="rId2" Type="http://schemas.openxmlformats.org/officeDocument/2006/relationships/hyperlink" Target="https://podminky.urs.cz/item/CS_URS_2023_01/622143004" TargetMode="External" /><Relationship Id="rId3" Type="http://schemas.openxmlformats.org/officeDocument/2006/relationships/hyperlink" Target="https://podminky.urs.cz/item/CS_URS_2023_01/949101111" TargetMode="External" /><Relationship Id="rId4" Type="http://schemas.openxmlformats.org/officeDocument/2006/relationships/hyperlink" Target="https://podminky.urs.cz/item/CS_URS_2023_01/952901111" TargetMode="External" /><Relationship Id="rId5" Type="http://schemas.openxmlformats.org/officeDocument/2006/relationships/hyperlink" Target="https://podminky.urs.cz/item/CS_URS_2023_01/968062357" TargetMode="External" /><Relationship Id="rId6" Type="http://schemas.openxmlformats.org/officeDocument/2006/relationships/hyperlink" Target="https://podminky.urs.cz/item/CS_URS_2023_01/997013213" TargetMode="External" /><Relationship Id="rId7" Type="http://schemas.openxmlformats.org/officeDocument/2006/relationships/hyperlink" Target="https://podminky.urs.cz/item/CS_URS_2023_01/997013509" TargetMode="External" /><Relationship Id="rId8" Type="http://schemas.openxmlformats.org/officeDocument/2006/relationships/hyperlink" Target="https://podminky.urs.cz/item/CS_URS_2023_01/997013511" TargetMode="External" /><Relationship Id="rId9" Type="http://schemas.openxmlformats.org/officeDocument/2006/relationships/hyperlink" Target="https://podminky.urs.cz/item/CS_URS_2023_01/997013631" TargetMode="External" /><Relationship Id="rId10" Type="http://schemas.openxmlformats.org/officeDocument/2006/relationships/hyperlink" Target="https://podminky.urs.cz/item/CS_URS_2023_01/998018002" TargetMode="External" /><Relationship Id="rId11" Type="http://schemas.openxmlformats.org/officeDocument/2006/relationships/hyperlink" Target="https://podminky.urs.cz/item/CS_URS_2023_01/764011621" TargetMode="External" /><Relationship Id="rId12" Type="http://schemas.openxmlformats.org/officeDocument/2006/relationships/hyperlink" Target="https://podminky.urs.cz/item/CS_URS_2023_01/998764102" TargetMode="External" /><Relationship Id="rId13" Type="http://schemas.openxmlformats.org/officeDocument/2006/relationships/hyperlink" Target="https://podminky.urs.cz/item/CS_URS_2023_01/998764181" TargetMode="External" /><Relationship Id="rId14" Type="http://schemas.openxmlformats.org/officeDocument/2006/relationships/hyperlink" Target="https://podminky.urs.cz/item/CS_URS_2023_01/766441825" TargetMode="External" /><Relationship Id="rId15" Type="http://schemas.openxmlformats.org/officeDocument/2006/relationships/hyperlink" Target="https://podminky.urs.cz/item/CS_URS_2023_01/766621212" TargetMode="External" /><Relationship Id="rId16" Type="http://schemas.openxmlformats.org/officeDocument/2006/relationships/hyperlink" Target="https://podminky.urs.cz/item/CS_URS_2023_01/766694126" TargetMode="External" /><Relationship Id="rId17" Type="http://schemas.openxmlformats.org/officeDocument/2006/relationships/hyperlink" Target="https://podminky.urs.cz/item/CS_URS_2023_01/766629315" TargetMode="External" /><Relationship Id="rId18" Type="http://schemas.openxmlformats.org/officeDocument/2006/relationships/hyperlink" Target="https://podminky.urs.cz/item/CS_URS_2023_01/767627309" TargetMode="External" /><Relationship Id="rId19" Type="http://schemas.openxmlformats.org/officeDocument/2006/relationships/hyperlink" Target="https://podminky.urs.cz/item/CS_URS_2023_01/998766102" TargetMode="External" /><Relationship Id="rId20" Type="http://schemas.openxmlformats.org/officeDocument/2006/relationships/hyperlink" Target="https://podminky.urs.cz/item/CS_URS_2023_01/998766181" TargetMode="External" /><Relationship Id="rId21" Type="http://schemas.openxmlformats.org/officeDocument/2006/relationships/hyperlink" Target="https://podminky.urs.cz/item/CS_URS_2023_01/784181103" TargetMode="External" /><Relationship Id="rId22" Type="http://schemas.openxmlformats.org/officeDocument/2006/relationships/hyperlink" Target="https://podminky.urs.cz/item/CS_URS_2023_01/784221103" TargetMode="External" /><Relationship Id="rId23" Type="http://schemas.openxmlformats.org/officeDocument/2006/relationships/hyperlink" Target="https://podminky.urs.cz/item/CS_URS_2023_01/HZS1292" TargetMode="External" /><Relationship Id="rId24" Type="http://schemas.openxmlformats.org/officeDocument/2006/relationships/hyperlink" Target="https://podminky.urs.cz/item/CS_URS_2023_01/013244000" TargetMode="External" /><Relationship Id="rId25" Type="http://schemas.openxmlformats.org/officeDocument/2006/relationships/hyperlink" Target="https://podminky.urs.cz/item/CS_URS_2023_01/030001000" TargetMode="External" /><Relationship Id="rId26" Type="http://schemas.openxmlformats.org/officeDocument/2006/relationships/hyperlink" Target="https://podminky.urs.cz/item/CS_URS_2023_01/065002000" TargetMode="External" /><Relationship Id="rId27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612325302" TargetMode="External" /><Relationship Id="rId2" Type="http://schemas.openxmlformats.org/officeDocument/2006/relationships/hyperlink" Target="https://podminky.urs.cz/item/CS_URS_2023_01/619991001" TargetMode="External" /><Relationship Id="rId3" Type="http://schemas.openxmlformats.org/officeDocument/2006/relationships/hyperlink" Target="https://podminky.urs.cz/item/CS_URS_2023_01/622143004" TargetMode="External" /><Relationship Id="rId4" Type="http://schemas.openxmlformats.org/officeDocument/2006/relationships/hyperlink" Target="https://podminky.urs.cz/item/CS_URS_2023_01/949101112" TargetMode="External" /><Relationship Id="rId5" Type="http://schemas.openxmlformats.org/officeDocument/2006/relationships/hyperlink" Target="https://podminky.urs.cz/item/CS_URS_2023_01/952901111" TargetMode="External" /><Relationship Id="rId6" Type="http://schemas.openxmlformats.org/officeDocument/2006/relationships/hyperlink" Target="https://podminky.urs.cz/item/CS_URS_2023_01/968062354" TargetMode="External" /><Relationship Id="rId7" Type="http://schemas.openxmlformats.org/officeDocument/2006/relationships/hyperlink" Target="https://podminky.urs.cz/item/CS_URS_2023_01/997013213" TargetMode="External" /><Relationship Id="rId8" Type="http://schemas.openxmlformats.org/officeDocument/2006/relationships/hyperlink" Target="https://podminky.urs.cz/item/CS_URS_2023_01/997013511" TargetMode="External" /><Relationship Id="rId9" Type="http://schemas.openxmlformats.org/officeDocument/2006/relationships/hyperlink" Target="https://podminky.urs.cz/item/CS_URS_2023_01/997013509" TargetMode="External" /><Relationship Id="rId10" Type="http://schemas.openxmlformats.org/officeDocument/2006/relationships/hyperlink" Target="https://podminky.urs.cz/item/CS_URS_2023_01/997013631" TargetMode="External" /><Relationship Id="rId11" Type="http://schemas.openxmlformats.org/officeDocument/2006/relationships/hyperlink" Target="https://podminky.urs.cz/item/CS_URS_2023_01/998018002" TargetMode="External" /><Relationship Id="rId12" Type="http://schemas.openxmlformats.org/officeDocument/2006/relationships/hyperlink" Target="https://podminky.urs.cz/item/CS_URS_2023_01/764011621" TargetMode="External" /><Relationship Id="rId13" Type="http://schemas.openxmlformats.org/officeDocument/2006/relationships/hyperlink" Target="https://podminky.urs.cz/item/CS_URS_2023_01/998764102" TargetMode="External" /><Relationship Id="rId14" Type="http://schemas.openxmlformats.org/officeDocument/2006/relationships/hyperlink" Target="https://podminky.urs.cz/item/CS_URS_2023_01/998764181" TargetMode="External" /><Relationship Id="rId15" Type="http://schemas.openxmlformats.org/officeDocument/2006/relationships/hyperlink" Target="https://podminky.urs.cz/item/CS_URS_2023_01/766441812" TargetMode="External" /><Relationship Id="rId16" Type="http://schemas.openxmlformats.org/officeDocument/2006/relationships/hyperlink" Target="https://podminky.urs.cz/item/CS_URS_2023_01/766621622" TargetMode="External" /><Relationship Id="rId17" Type="http://schemas.openxmlformats.org/officeDocument/2006/relationships/hyperlink" Target="https://podminky.urs.cz/item/CS_URS_2023_01/766629315" TargetMode="External" /><Relationship Id="rId18" Type="http://schemas.openxmlformats.org/officeDocument/2006/relationships/hyperlink" Target="https://podminky.urs.cz/item/CS_URS_2023_01/767627309" TargetMode="External" /><Relationship Id="rId19" Type="http://schemas.openxmlformats.org/officeDocument/2006/relationships/hyperlink" Target="https://podminky.urs.cz/item/CS_URS_2023_01/766694126" TargetMode="External" /><Relationship Id="rId20" Type="http://schemas.openxmlformats.org/officeDocument/2006/relationships/hyperlink" Target="https://podminky.urs.cz/item/CS_URS_2023_01/998766102" TargetMode="External" /><Relationship Id="rId21" Type="http://schemas.openxmlformats.org/officeDocument/2006/relationships/hyperlink" Target="https://podminky.urs.cz/item/CS_URS_2023_01/998766181" TargetMode="External" /><Relationship Id="rId22" Type="http://schemas.openxmlformats.org/officeDocument/2006/relationships/hyperlink" Target="https://podminky.urs.cz/item/CS_URS_2023_01/784181103" TargetMode="External" /><Relationship Id="rId23" Type="http://schemas.openxmlformats.org/officeDocument/2006/relationships/hyperlink" Target="https://podminky.urs.cz/item/CS_URS_2023_01/784221103" TargetMode="External" /><Relationship Id="rId24" Type="http://schemas.openxmlformats.org/officeDocument/2006/relationships/hyperlink" Target="https://podminky.urs.cz/item/CS_URS_2023_01/HZS1292" TargetMode="External" /><Relationship Id="rId25" Type="http://schemas.openxmlformats.org/officeDocument/2006/relationships/hyperlink" Target="https://podminky.urs.cz/item/CS_URS_2023_01/013244000" TargetMode="External" /><Relationship Id="rId26" Type="http://schemas.openxmlformats.org/officeDocument/2006/relationships/hyperlink" Target="https://podminky.urs.cz/item/CS_URS_2023_01/030001000" TargetMode="External" /><Relationship Id="rId27" Type="http://schemas.openxmlformats.org/officeDocument/2006/relationships/hyperlink" Target="https://podminky.urs.cz/item/CS_URS_2023_01/065002000" TargetMode="External" /><Relationship Id="rId28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34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01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ZU - Jungmanova 1-3, výměna oken I.etapa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25. 4. 2023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Západočeská univerzita v Plzni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>HBH atelier s.r.o.</v>
      </c>
      <c r="AN49" s="64"/>
      <c r="AO49" s="64"/>
      <c r="AP49" s="64"/>
      <c r="AQ49" s="40"/>
      <c r="AR49" s="44"/>
      <c r="AS49" s="74" t="s">
        <v>54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55</v>
      </c>
      <c r="D52" s="87"/>
      <c r="E52" s="87"/>
      <c r="F52" s="87"/>
      <c r="G52" s="87"/>
      <c r="H52" s="88"/>
      <c r="I52" s="89" t="s">
        <v>56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57</v>
      </c>
      <c r="AH52" s="87"/>
      <c r="AI52" s="87"/>
      <c r="AJ52" s="87"/>
      <c r="AK52" s="87"/>
      <c r="AL52" s="87"/>
      <c r="AM52" s="87"/>
      <c r="AN52" s="89" t="s">
        <v>58</v>
      </c>
      <c r="AO52" s="87"/>
      <c r="AP52" s="87"/>
      <c r="AQ52" s="91" t="s">
        <v>59</v>
      </c>
      <c r="AR52" s="44"/>
      <c r="AS52" s="92" t="s">
        <v>60</v>
      </c>
      <c r="AT52" s="93" t="s">
        <v>61</v>
      </c>
      <c r="AU52" s="93" t="s">
        <v>62</v>
      </c>
      <c r="AV52" s="93" t="s">
        <v>63</v>
      </c>
      <c r="AW52" s="93" t="s">
        <v>64</v>
      </c>
      <c r="AX52" s="93" t="s">
        <v>65</v>
      </c>
      <c r="AY52" s="93" t="s">
        <v>66</v>
      </c>
      <c r="AZ52" s="93" t="s">
        <v>67</v>
      </c>
      <c r="BA52" s="93" t="s">
        <v>68</v>
      </c>
      <c r="BB52" s="93" t="s">
        <v>69</v>
      </c>
      <c r="BC52" s="93" t="s">
        <v>70</v>
      </c>
      <c r="BD52" s="94" t="s">
        <v>71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ROUND(SUM(AG55:AG60),2)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ROUND(SUM(AS55:AS60),2)</f>
        <v>0</v>
      </c>
      <c r="AT54" s="106">
        <f>ROUND(SUM(AV54:AW54),2)</f>
        <v>0</v>
      </c>
      <c r="AU54" s="107">
        <f>ROUND(SUM(AU55:AU60),5)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ROUND(SUM(AZ55:AZ60),2)</f>
        <v>0</v>
      </c>
      <c r="BA54" s="106">
        <f>ROUND(SUM(BA55:BA60),2)</f>
        <v>0</v>
      </c>
      <c r="BB54" s="106">
        <f>ROUND(SUM(BB55:BB60),2)</f>
        <v>0</v>
      </c>
      <c r="BC54" s="106">
        <f>ROUND(SUM(BC55:BC60),2)</f>
        <v>0</v>
      </c>
      <c r="BD54" s="108">
        <f>ROUND(SUM(BD55:BD60),2)</f>
        <v>0</v>
      </c>
      <c r="BE54" s="6"/>
      <c r="BS54" s="109" t="s">
        <v>73</v>
      </c>
      <c r="BT54" s="109" t="s">
        <v>74</v>
      </c>
      <c r="BU54" s="110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24.75" customHeight="1">
      <c r="A55" s="111" t="s">
        <v>78</v>
      </c>
      <c r="B55" s="112"/>
      <c r="C55" s="113"/>
      <c r="D55" s="114" t="s">
        <v>79</v>
      </c>
      <c r="E55" s="114"/>
      <c r="F55" s="114"/>
      <c r="G55" s="114"/>
      <c r="H55" s="114"/>
      <c r="I55" s="115"/>
      <c r="J55" s="114" t="s">
        <v>80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'a - Jungmanova 1-3, uličn...'!J30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81</v>
      </c>
      <c r="AR55" s="118"/>
      <c r="AS55" s="119">
        <v>0</v>
      </c>
      <c r="AT55" s="120">
        <f>ROUND(SUM(AV55:AW55),2)</f>
        <v>0</v>
      </c>
      <c r="AU55" s="121">
        <f>'a - Jungmanova 1-3, uličn...'!P97</f>
        <v>0</v>
      </c>
      <c r="AV55" s="120">
        <f>'a - Jungmanova 1-3, uličn...'!J33</f>
        <v>0</v>
      </c>
      <c r="AW55" s="120">
        <f>'a - Jungmanova 1-3, uličn...'!J34</f>
        <v>0</v>
      </c>
      <c r="AX55" s="120">
        <f>'a - Jungmanova 1-3, uličn...'!J35</f>
        <v>0</v>
      </c>
      <c r="AY55" s="120">
        <f>'a - Jungmanova 1-3, uličn...'!J36</f>
        <v>0</v>
      </c>
      <c r="AZ55" s="120">
        <f>'a - Jungmanova 1-3, uličn...'!F33</f>
        <v>0</v>
      </c>
      <c r="BA55" s="120">
        <f>'a - Jungmanova 1-3, uličn...'!F34</f>
        <v>0</v>
      </c>
      <c r="BB55" s="120">
        <f>'a - Jungmanova 1-3, uličn...'!F35</f>
        <v>0</v>
      </c>
      <c r="BC55" s="120">
        <f>'a - Jungmanova 1-3, uličn...'!F36</f>
        <v>0</v>
      </c>
      <c r="BD55" s="122">
        <f>'a - Jungmanova 1-3, uličn...'!F37</f>
        <v>0</v>
      </c>
      <c r="BE55" s="7"/>
      <c r="BT55" s="123" t="s">
        <v>82</v>
      </c>
      <c r="BV55" s="123" t="s">
        <v>76</v>
      </c>
      <c r="BW55" s="123" t="s">
        <v>83</v>
      </c>
      <c r="BX55" s="123" t="s">
        <v>5</v>
      </c>
      <c r="CL55" s="123" t="s">
        <v>19</v>
      </c>
      <c r="CM55" s="123" t="s">
        <v>84</v>
      </c>
    </row>
    <row r="56" s="7" customFormat="1" ht="24.75" customHeight="1">
      <c r="A56" s="111" t="s">
        <v>78</v>
      </c>
      <c r="B56" s="112"/>
      <c r="C56" s="113"/>
      <c r="D56" s="114" t="s">
        <v>85</v>
      </c>
      <c r="E56" s="114"/>
      <c r="F56" s="114"/>
      <c r="G56" s="114"/>
      <c r="H56" s="114"/>
      <c r="I56" s="115"/>
      <c r="J56" s="114" t="s">
        <v>86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'c - Kopeckého sady 17, dv...'!J30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81</v>
      </c>
      <c r="AR56" s="118"/>
      <c r="AS56" s="119">
        <v>0</v>
      </c>
      <c r="AT56" s="120">
        <f>ROUND(SUM(AV56:AW56),2)</f>
        <v>0</v>
      </c>
      <c r="AU56" s="121">
        <f>'c - Kopeckého sady 17, dv...'!P95</f>
        <v>0</v>
      </c>
      <c r="AV56" s="120">
        <f>'c - Kopeckého sady 17, dv...'!J33</f>
        <v>0</v>
      </c>
      <c r="AW56" s="120">
        <f>'c - Kopeckého sady 17, dv...'!J34</f>
        <v>0</v>
      </c>
      <c r="AX56" s="120">
        <f>'c - Kopeckého sady 17, dv...'!J35</f>
        <v>0</v>
      </c>
      <c r="AY56" s="120">
        <f>'c - Kopeckého sady 17, dv...'!J36</f>
        <v>0</v>
      </c>
      <c r="AZ56" s="120">
        <f>'c - Kopeckého sady 17, dv...'!F33</f>
        <v>0</v>
      </c>
      <c r="BA56" s="120">
        <f>'c - Kopeckého sady 17, dv...'!F34</f>
        <v>0</v>
      </c>
      <c r="BB56" s="120">
        <f>'c - Kopeckého sady 17, dv...'!F35</f>
        <v>0</v>
      </c>
      <c r="BC56" s="120">
        <f>'c - Kopeckého sady 17, dv...'!F36</f>
        <v>0</v>
      </c>
      <c r="BD56" s="122">
        <f>'c - Kopeckého sady 17, dv...'!F37</f>
        <v>0</v>
      </c>
      <c r="BE56" s="7"/>
      <c r="BT56" s="123" t="s">
        <v>82</v>
      </c>
      <c r="BV56" s="123" t="s">
        <v>76</v>
      </c>
      <c r="BW56" s="123" t="s">
        <v>87</v>
      </c>
      <c r="BX56" s="123" t="s">
        <v>5</v>
      </c>
      <c r="CL56" s="123" t="s">
        <v>19</v>
      </c>
      <c r="CM56" s="123" t="s">
        <v>84</v>
      </c>
    </row>
    <row r="57" s="7" customFormat="1" ht="24.75" customHeight="1">
      <c r="A57" s="111" t="s">
        <v>78</v>
      </c>
      <c r="B57" s="112"/>
      <c r="C57" s="113"/>
      <c r="D57" s="114" t="s">
        <v>88</v>
      </c>
      <c r="E57" s="114"/>
      <c r="F57" s="114"/>
      <c r="G57" s="114"/>
      <c r="H57" s="114"/>
      <c r="I57" s="115"/>
      <c r="J57" s="114" t="s">
        <v>89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'd - Jungmanova 1-3, dvorn...'!J30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81</v>
      </c>
      <c r="AR57" s="118"/>
      <c r="AS57" s="119">
        <v>0</v>
      </c>
      <c r="AT57" s="120">
        <f>ROUND(SUM(AV57:AW57),2)</f>
        <v>0</v>
      </c>
      <c r="AU57" s="121">
        <f>'d - Jungmanova 1-3, dvorn...'!P96</f>
        <v>0</v>
      </c>
      <c r="AV57" s="120">
        <f>'d - Jungmanova 1-3, dvorn...'!J33</f>
        <v>0</v>
      </c>
      <c r="AW57" s="120">
        <f>'d - Jungmanova 1-3, dvorn...'!J34</f>
        <v>0</v>
      </c>
      <c r="AX57" s="120">
        <f>'d - Jungmanova 1-3, dvorn...'!J35</f>
        <v>0</v>
      </c>
      <c r="AY57" s="120">
        <f>'d - Jungmanova 1-3, dvorn...'!J36</f>
        <v>0</v>
      </c>
      <c r="AZ57" s="120">
        <f>'d - Jungmanova 1-3, dvorn...'!F33</f>
        <v>0</v>
      </c>
      <c r="BA57" s="120">
        <f>'d - Jungmanova 1-3, dvorn...'!F34</f>
        <v>0</v>
      </c>
      <c r="BB57" s="120">
        <f>'d - Jungmanova 1-3, dvorn...'!F35</f>
        <v>0</v>
      </c>
      <c r="BC57" s="120">
        <f>'d - Jungmanova 1-3, dvorn...'!F36</f>
        <v>0</v>
      </c>
      <c r="BD57" s="122">
        <f>'d - Jungmanova 1-3, dvorn...'!F37</f>
        <v>0</v>
      </c>
      <c r="BE57" s="7"/>
      <c r="BT57" s="123" t="s">
        <v>82</v>
      </c>
      <c r="BV57" s="123" t="s">
        <v>76</v>
      </c>
      <c r="BW57" s="123" t="s">
        <v>90</v>
      </c>
      <c r="BX57" s="123" t="s">
        <v>5</v>
      </c>
      <c r="CL57" s="123" t="s">
        <v>19</v>
      </c>
      <c r="CM57" s="123" t="s">
        <v>84</v>
      </c>
    </row>
    <row r="58" s="7" customFormat="1" ht="16.5" customHeight="1">
      <c r="A58" s="111" t="s">
        <v>78</v>
      </c>
      <c r="B58" s="112"/>
      <c r="C58" s="113"/>
      <c r="D58" s="114" t="s">
        <v>91</v>
      </c>
      <c r="E58" s="114"/>
      <c r="F58" s="114"/>
      <c r="G58" s="114"/>
      <c r="H58" s="114"/>
      <c r="I58" s="115"/>
      <c r="J58" s="114" t="s">
        <v>92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'e - Severní fasáda - dvor...'!J30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81</v>
      </c>
      <c r="AR58" s="118"/>
      <c r="AS58" s="119">
        <v>0</v>
      </c>
      <c r="AT58" s="120">
        <f>ROUND(SUM(AV58:AW58),2)</f>
        <v>0</v>
      </c>
      <c r="AU58" s="121">
        <f>'e - Severní fasáda - dvor...'!P97</f>
        <v>0</v>
      </c>
      <c r="AV58" s="120">
        <f>'e - Severní fasáda - dvor...'!J33</f>
        <v>0</v>
      </c>
      <c r="AW58" s="120">
        <f>'e - Severní fasáda - dvor...'!J34</f>
        <v>0</v>
      </c>
      <c r="AX58" s="120">
        <f>'e - Severní fasáda - dvor...'!J35</f>
        <v>0</v>
      </c>
      <c r="AY58" s="120">
        <f>'e - Severní fasáda - dvor...'!J36</f>
        <v>0</v>
      </c>
      <c r="AZ58" s="120">
        <f>'e - Severní fasáda - dvor...'!F33</f>
        <v>0</v>
      </c>
      <c r="BA58" s="120">
        <f>'e - Severní fasáda - dvor...'!F34</f>
        <v>0</v>
      </c>
      <c r="BB58" s="120">
        <f>'e - Severní fasáda - dvor...'!F35</f>
        <v>0</v>
      </c>
      <c r="BC58" s="120">
        <f>'e - Severní fasáda - dvor...'!F36</f>
        <v>0</v>
      </c>
      <c r="BD58" s="122">
        <f>'e - Severní fasáda - dvor...'!F37</f>
        <v>0</v>
      </c>
      <c r="BE58" s="7"/>
      <c r="BT58" s="123" t="s">
        <v>82</v>
      </c>
      <c r="BV58" s="123" t="s">
        <v>76</v>
      </c>
      <c r="BW58" s="123" t="s">
        <v>93</v>
      </c>
      <c r="BX58" s="123" t="s">
        <v>5</v>
      </c>
      <c r="CL58" s="123" t="s">
        <v>19</v>
      </c>
      <c r="CM58" s="123" t="s">
        <v>84</v>
      </c>
    </row>
    <row r="59" s="7" customFormat="1" ht="16.5" customHeight="1">
      <c r="A59" s="111" t="s">
        <v>78</v>
      </c>
      <c r="B59" s="112"/>
      <c r="C59" s="113"/>
      <c r="D59" s="114" t="s">
        <v>94</v>
      </c>
      <c r="E59" s="114"/>
      <c r="F59" s="114"/>
      <c r="G59" s="114"/>
      <c r="H59" s="114"/>
      <c r="I59" s="115"/>
      <c r="J59" s="114" t="s">
        <v>95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'f - Jižní fasáda - dvorní...'!J30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81</v>
      </c>
      <c r="AR59" s="118"/>
      <c r="AS59" s="119">
        <v>0</v>
      </c>
      <c r="AT59" s="120">
        <f>ROUND(SUM(AV59:AW59),2)</f>
        <v>0</v>
      </c>
      <c r="AU59" s="121">
        <f>'f - Jižní fasáda - dvorní...'!P93</f>
        <v>0</v>
      </c>
      <c r="AV59" s="120">
        <f>'f - Jižní fasáda - dvorní...'!J33</f>
        <v>0</v>
      </c>
      <c r="AW59" s="120">
        <f>'f - Jižní fasáda - dvorní...'!J34</f>
        <v>0</v>
      </c>
      <c r="AX59" s="120">
        <f>'f - Jižní fasáda - dvorní...'!J35</f>
        <v>0</v>
      </c>
      <c r="AY59" s="120">
        <f>'f - Jižní fasáda - dvorní...'!J36</f>
        <v>0</v>
      </c>
      <c r="AZ59" s="120">
        <f>'f - Jižní fasáda - dvorní...'!F33</f>
        <v>0</v>
      </c>
      <c r="BA59" s="120">
        <f>'f - Jižní fasáda - dvorní...'!F34</f>
        <v>0</v>
      </c>
      <c r="BB59" s="120">
        <f>'f - Jižní fasáda - dvorní...'!F35</f>
        <v>0</v>
      </c>
      <c r="BC59" s="120">
        <f>'f - Jižní fasáda - dvorní...'!F36</f>
        <v>0</v>
      </c>
      <c r="BD59" s="122">
        <f>'f - Jižní fasáda - dvorní...'!F37</f>
        <v>0</v>
      </c>
      <c r="BE59" s="7"/>
      <c r="BT59" s="123" t="s">
        <v>82</v>
      </c>
      <c r="BV59" s="123" t="s">
        <v>76</v>
      </c>
      <c r="BW59" s="123" t="s">
        <v>96</v>
      </c>
      <c r="BX59" s="123" t="s">
        <v>5</v>
      </c>
      <c r="CL59" s="123" t="s">
        <v>19</v>
      </c>
      <c r="CM59" s="123" t="s">
        <v>84</v>
      </c>
    </row>
    <row r="60" s="7" customFormat="1" ht="24.75" customHeight="1">
      <c r="A60" s="111" t="s">
        <v>78</v>
      </c>
      <c r="B60" s="112"/>
      <c r="C60" s="113"/>
      <c r="D60" s="114" t="s">
        <v>97</v>
      </c>
      <c r="E60" s="114"/>
      <c r="F60" s="114"/>
      <c r="G60" s="114"/>
      <c r="H60" s="114"/>
      <c r="I60" s="115"/>
      <c r="J60" s="114" t="s">
        <v>98</v>
      </c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6">
        <f>'g - Jungmanova 3, štítová...'!J30</f>
        <v>0</v>
      </c>
      <c r="AH60" s="115"/>
      <c r="AI60" s="115"/>
      <c r="AJ60" s="115"/>
      <c r="AK60" s="115"/>
      <c r="AL60" s="115"/>
      <c r="AM60" s="115"/>
      <c r="AN60" s="116">
        <f>SUM(AG60,AT60)</f>
        <v>0</v>
      </c>
      <c r="AO60" s="115"/>
      <c r="AP60" s="115"/>
      <c r="AQ60" s="117" t="s">
        <v>81</v>
      </c>
      <c r="AR60" s="118"/>
      <c r="AS60" s="124">
        <v>0</v>
      </c>
      <c r="AT60" s="125">
        <f>ROUND(SUM(AV60:AW60),2)</f>
        <v>0</v>
      </c>
      <c r="AU60" s="126">
        <f>'g - Jungmanova 3, štítová...'!P93</f>
        <v>0</v>
      </c>
      <c r="AV60" s="125">
        <f>'g - Jungmanova 3, štítová...'!J33</f>
        <v>0</v>
      </c>
      <c r="AW60" s="125">
        <f>'g - Jungmanova 3, štítová...'!J34</f>
        <v>0</v>
      </c>
      <c r="AX60" s="125">
        <f>'g - Jungmanova 3, štítová...'!J35</f>
        <v>0</v>
      </c>
      <c r="AY60" s="125">
        <f>'g - Jungmanova 3, štítová...'!J36</f>
        <v>0</v>
      </c>
      <c r="AZ60" s="125">
        <f>'g - Jungmanova 3, štítová...'!F33</f>
        <v>0</v>
      </c>
      <c r="BA60" s="125">
        <f>'g - Jungmanova 3, štítová...'!F34</f>
        <v>0</v>
      </c>
      <c r="BB60" s="125">
        <f>'g - Jungmanova 3, štítová...'!F35</f>
        <v>0</v>
      </c>
      <c r="BC60" s="125">
        <f>'g - Jungmanova 3, štítová...'!F36</f>
        <v>0</v>
      </c>
      <c r="BD60" s="127">
        <f>'g - Jungmanova 3, štítová...'!F37</f>
        <v>0</v>
      </c>
      <c r="BE60" s="7"/>
      <c r="BT60" s="123" t="s">
        <v>82</v>
      </c>
      <c r="BV60" s="123" t="s">
        <v>76</v>
      </c>
      <c r="BW60" s="123" t="s">
        <v>99</v>
      </c>
      <c r="BX60" s="123" t="s">
        <v>5</v>
      </c>
      <c r="CL60" s="123" t="s">
        <v>19</v>
      </c>
      <c r="CM60" s="123" t="s">
        <v>84</v>
      </c>
    </row>
    <row r="61" s="2" customFormat="1" ht="30" customHeight="1">
      <c r="A61" s="38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4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="2" customFormat="1" ht="6.96" customHeight="1">
      <c r="A62" s="38"/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44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</sheetData>
  <sheetProtection sheet="1" formatColumns="0" formatRows="0" objects="1" scenarios="1" spinCount="100000" saltValue="YBQISpjtyuHtXksH3xDnbvK+W1Z5ty/G9zlqlHdRK7OGlByhm5uyQiFyPfG1odvwHk2z5TxJZ5PUot9Bsjhatw==" hashValue="9H71CC1zEMQGKQc6BFFrqeqcAwWeGOK2WXt5rVxKNTIzVyXbc8Ga00G2fkOjKj0avDrkX0j0kedylNEVp3xlwg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a - Jungmanova 1-3, uličn...'!C2" display="/"/>
    <hyperlink ref="A56" location="'c - Kopeckého sady 17, dv...'!C2" display="/"/>
    <hyperlink ref="A57" location="'d - Jungmanova 1-3, dvorn...'!C2" display="/"/>
    <hyperlink ref="A58" location="'e - Severní fasáda - dvor...'!C2" display="/"/>
    <hyperlink ref="A59" location="'f - Jižní fasáda - dvorní...'!C2" display="/"/>
    <hyperlink ref="A60" location="'g - Jungmanova 3, štítov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ZU - Jungmanova 1-3, výměna oken I.etapa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102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25. 4. 2023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ROUND(J97,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ROUND((SUM(BE97:BE262)),  2)</f>
        <v>0</v>
      </c>
      <c r="G33" s="38"/>
      <c r="H33" s="38"/>
      <c r="I33" s="148">
        <v>0.20999999999999999</v>
      </c>
      <c r="J33" s="147">
        <f>ROUND(((SUM(BE97:BE262))*I33),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ROUND((SUM(BF97:BF262)),  2)</f>
        <v>0</v>
      </c>
      <c r="G34" s="38"/>
      <c r="H34" s="38"/>
      <c r="I34" s="148">
        <v>0.12</v>
      </c>
      <c r="J34" s="147">
        <f>ROUND(((SUM(BF97:BF262))*I34),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ROUND((SUM(BG97:BG262)),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ROUND((SUM(BH97:BH262)),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ROUND((SUM(BI97:BI262)),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103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ZU - Jungmanova 1-3, výměna oken I.etapa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101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a - Jungmanova 1-3, uliční(západní) fasáda - D.1.b.13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25. 4. 2023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Západočeská univerzita v Plzni</v>
      </c>
      <c r="G54" s="40"/>
      <c r="H54" s="40"/>
      <c r="I54" s="32" t="s">
        <v>33</v>
      </c>
      <c r="J54" s="36" t="str">
        <f>E21</f>
        <v>HBH atelier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104</v>
      </c>
      <c r="D57" s="162"/>
      <c r="E57" s="162"/>
      <c r="F57" s="162"/>
      <c r="G57" s="162"/>
      <c r="H57" s="162"/>
      <c r="I57" s="162"/>
      <c r="J57" s="163" t="s">
        <v>105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J97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106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J98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108</v>
      </c>
      <c r="E61" s="174"/>
      <c r="F61" s="174"/>
      <c r="G61" s="174"/>
      <c r="H61" s="174"/>
      <c r="I61" s="174"/>
      <c r="J61" s="175">
        <f>J99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109</v>
      </c>
      <c r="E62" s="174"/>
      <c r="F62" s="174"/>
      <c r="G62" s="174"/>
      <c r="H62" s="174"/>
      <c r="I62" s="174"/>
      <c r="J62" s="175">
        <f>J107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110</v>
      </c>
      <c r="E63" s="174"/>
      <c r="F63" s="174"/>
      <c r="G63" s="174"/>
      <c r="H63" s="174"/>
      <c r="I63" s="174"/>
      <c r="J63" s="175">
        <f>J123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111</v>
      </c>
      <c r="E64" s="174"/>
      <c r="F64" s="174"/>
      <c r="G64" s="174"/>
      <c r="H64" s="174"/>
      <c r="I64" s="174"/>
      <c r="J64" s="175">
        <f>J133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112</v>
      </c>
      <c r="E65" s="168"/>
      <c r="F65" s="168"/>
      <c r="G65" s="168"/>
      <c r="H65" s="168"/>
      <c r="I65" s="168"/>
      <c r="J65" s="169">
        <f>J136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71"/>
      <c r="C66" s="172"/>
      <c r="D66" s="173" t="s">
        <v>113</v>
      </c>
      <c r="E66" s="174"/>
      <c r="F66" s="174"/>
      <c r="G66" s="174"/>
      <c r="H66" s="174"/>
      <c r="I66" s="174"/>
      <c r="J66" s="175">
        <f>J137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114</v>
      </c>
      <c r="E67" s="174"/>
      <c r="F67" s="174"/>
      <c r="G67" s="174"/>
      <c r="H67" s="174"/>
      <c r="I67" s="174"/>
      <c r="J67" s="175">
        <f>J141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115</v>
      </c>
      <c r="E68" s="174"/>
      <c r="F68" s="174"/>
      <c r="G68" s="174"/>
      <c r="H68" s="174"/>
      <c r="I68" s="174"/>
      <c r="J68" s="175">
        <f>J148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71"/>
      <c r="C69" s="172"/>
      <c r="D69" s="173" t="s">
        <v>116</v>
      </c>
      <c r="E69" s="174"/>
      <c r="F69" s="174"/>
      <c r="G69" s="174"/>
      <c r="H69" s="174"/>
      <c r="I69" s="174"/>
      <c r="J69" s="175">
        <f>J198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9.92" customHeight="1">
      <c r="A70" s="10"/>
      <c r="B70" s="171"/>
      <c r="C70" s="172"/>
      <c r="D70" s="173" t="s">
        <v>117</v>
      </c>
      <c r="E70" s="174"/>
      <c r="F70" s="174"/>
      <c r="G70" s="174"/>
      <c r="H70" s="174"/>
      <c r="I70" s="174"/>
      <c r="J70" s="175">
        <f>J223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71"/>
      <c r="C71" s="172"/>
      <c r="D71" s="173" t="s">
        <v>118</v>
      </c>
      <c r="E71" s="174"/>
      <c r="F71" s="174"/>
      <c r="G71" s="174"/>
      <c r="H71" s="174"/>
      <c r="I71" s="174"/>
      <c r="J71" s="175">
        <f>J228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9" customFormat="1" ht="24.96" customHeight="1">
      <c r="A72" s="9"/>
      <c r="B72" s="165"/>
      <c r="C72" s="166"/>
      <c r="D72" s="167" t="s">
        <v>119</v>
      </c>
      <c r="E72" s="168"/>
      <c r="F72" s="168"/>
      <c r="G72" s="168"/>
      <c r="H72" s="168"/>
      <c r="I72" s="168"/>
      <c r="J72" s="169">
        <f>J241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hidden="1" s="9" customFormat="1" ht="24.96" customHeight="1">
      <c r="A73" s="9"/>
      <c r="B73" s="165"/>
      <c r="C73" s="166"/>
      <c r="D73" s="167" t="s">
        <v>120</v>
      </c>
      <c r="E73" s="168"/>
      <c r="F73" s="168"/>
      <c r="G73" s="168"/>
      <c r="H73" s="168"/>
      <c r="I73" s="168"/>
      <c r="J73" s="169">
        <f>J246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hidden="1" s="10" customFormat="1" ht="19.92" customHeight="1">
      <c r="A74" s="10"/>
      <c r="B74" s="171"/>
      <c r="C74" s="172"/>
      <c r="D74" s="173" t="s">
        <v>121</v>
      </c>
      <c r="E74" s="174"/>
      <c r="F74" s="174"/>
      <c r="G74" s="174"/>
      <c r="H74" s="174"/>
      <c r="I74" s="174"/>
      <c r="J74" s="175">
        <f>J247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9.92" customHeight="1">
      <c r="A75" s="10"/>
      <c r="B75" s="171"/>
      <c r="C75" s="172"/>
      <c r="D75" s="173" t="s">
        <v>122</v>
      </c>
      <c r="E75" s="174"/>
      <c r="F75" s="174"/>
      <c r="G75" s="174"/>
      <c r="H75" s="174"/>
      <c r="I75" s="174"/>
      <c r="J75" s="175">
        <f>J252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10" customFormat="1" ht="19.92" customHeight="1">
      <c r="A76" s="10"/>
      <c r="B76" s="171"/>
      <c r="C76" s="172"/>
      <c r="D76" s="173" t="s">
        <v>123</v>
      </c>
      <c r="E76" s="174"/>
      <c r="F76" s="174"/>
      <c r="G76" s="174"/>
      <c r="H76" s="174"/>
      <c r="I76" s="174"/>
      <c r="J76" s="175">
        <f>J257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hidden="1" s="10" customFormat="1" ht="19.92" customHeight="1">
      <c r="A77" s="10"/>
      <c r="B77" s="171"/>
      <c r="C77" s="172"/>
      <c r="D77" s="173" t="s">
        <v>124</v>
      </c>
      <c r="E77" s="174"/>
      <c r="F77" s="174"/>
      <c r="G77" s="174"/>
      <c r="H77" s="174"/>
      <c r="I77" s="174"/>
      <c r="J77" s="175">
        <f>J260</f>
        <v>0</v>
      </c>
      <c r="K77" s="172"/>
      <c r="L77" s="17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hidden="1" s="2" customFormat="1" ht="21.84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hidden="1" s="2" customFormat="1" ht="6.96" customHeight="1">
      <c r="A79" s="38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hidden="1"/>
    <row r="81" hidden="1"/>
    <row r="82" hidden="1"/>
    <row r="83" s="2" customFormat="1" ht="6.96" customHeight="1">
      <c r="A83" s="38"/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24.96" customHeight="1">
      <c r="A84" s="38"/>
      <c r="B84" s="39"/>
      <c r="C84" s="23" t="s">
        <v>125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16</v>
      </c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160" t="str">
        <f>E7</f>
        <v>ZU - Jungmanova 1-3, výměna oken I.etapa</v>
      </c>
      <c r="F87" s="32"/>
      <c r="G87" s="32"/>
      <c r="H87" s="32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101</v>
      </c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69" t="str">
        <f>E9</f>
        <v>a - Jungmanova 1-3, uliční(západní) fasáda - D.1.b.13</v>
      </c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21</v>
      </c>
      <c r="D91" s="40"/>
      <c r="E91" s="40"/>
      <c r="F91" s="27" t="str">
        <f>F12</f>
        <v xml:space="preserve"> </v>
      </c>
      <c r="G91" s="40"/>
      <c r="H91" s="40"/>
      <c r="I91" s="32" t="s">
        <v>23</v>
      </c>
      <c r="J91" s="72" t="str">
        <f>IF(J12="","",J12)</f>
        <v>25. 4. 2023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25</v>
      </c>
      <c r="D93" s="40"/>
      <c r="E93" s="40"/>
      <c r="F93" s="27" t="str">
        <f>E15</f>
        <v>Západočeská univerzita v Plzni</v>
      </c>
      <c r="G93" s="40"/>
      <c r="H93" s="40"/>
      <c r="I93" s="32" t="s">
        <v>33</v>
      </c>
      <c r="J93" s="36" t="str">
        <f>E21</f>
        <v>HBH atelier s.r.o.</v>
      </c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31</v>
      </c>
      <c r="D94" s="40"/>
      <c r="E94" s="40"/>
      <c r="F94" s="27" t="str">
        <f>IF(E18="","",E18)</f>
        <v>Vyplň údaj</v>
      </c>
      <c r="G94" s="40"/>
      <c r="H94" s="40"/>
      <c r="I94" s="32" t="s">
        <v>37</v>
      </c>
      <c r="J94" s="36" t="str">
        <f>E24</f>
        <v xml:space="preserve"> </v>
      </c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11" customFormat="1" ht="29.28" customHeight="1">
      <c r="A96" s="177"/>
      <c r="B96" s="178"/>
      <c r="C96" s="179" t="s">
        <v>126</v>
      </c>
      <c r="D96" s="180" t="s">
        <v>59</v>
      </c>
      <c r="E96" s="180" t="s">
        <v>55</v>
      </c>
      <c r="F96" s="180" t="s">
        <v>56</v>
      </c>
      <c r="G96" s="180" t="s">
        <v>127</v>
      </c>
      <c r="H96" s="180" t="s">
        <v>128</v>
      </c>
      <c r="I96" s="180" t="s">
        <v>129</v>
      </c>
      <c r="J96" s="180" t="s">
        <v>105</v>
      </c>
      <c r="K96" s="181" t="s">
        <v>130</v>
      </c>
      <c r="L96" s="182"/>
      <c r="M96" s="92" t="s">
        <v>19</v>
      </c>
      <c r="N96" s="93" t="s">
        <v>44</v>
      </c>
      <c r="O96" s="93" t="s">
        <v>131</v>
      </c>
      <c r="P96" s="93" t="s">
        <v>132</v>
      </c>
      <c r="Q96" s="93" t="s">
        <v>133</v>
      </c>
      <c r="R96" s="93" t="s">
        <v>134</v>
      </c>
      <c r="S96" s="93" t="s">
        <v>135</v>
      </c>
      <c r="T96" s="94" t="s">
        <v>136</v>
      </c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</row>
    <row r="97" s="2" customFormat="1" ht="22.8" customHeight="1">
      <c r="A97" s="38"/>
      <c r="B97" s="39"/>
      <c r="C97" s="99" t="s">
        <v>137</v>
      </c>
      <c r="D97" s="40"/>
      <c r="E97" s="40"/>
      <c r="F97" s="40"/>
      <c r="G97" s="40"/>
      <c r="H97" s="40"/>
      <c r="I97" s="40"/>
      <c r="J97" s="183">
        <f>BK97</f>
        <v>0</v>
      </c>
      <c r="K97" s="40"/>
      <c r="L97" s="44"/>
      <c r="M97" s="95"/>
      <c r="N97" s="184"/>
      <c r="O97" s="96"/>
      <c r="P97" s="185">
        <f>P98+P136+P241+P246</f>
        <v>0</v>
      </c>
      <c r="Q97" s="96"/>
      <c r="R97" s="185">
        <f>R98+R136+R241+R246</f>
        <v>7.819102899999999</v>
      </c>
      <c r="S97" s="96"/>
      <c r="T97" s="186">
        <f>T98+T136+T241+T246</f>
        <v>5.26518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73</v>
      </c>
      <c r="AU97" s="17" t="s">
        <v>106</v>
      </c>
      <c r="BK97" s="187">
        <f>BK98+BK136+BK241+BK246</f>
        <v>0</v>
      </c>
    </row>
    <row r="98" s="12" customFormat="1" ht="25.92" customHeight="1">
      <c r="A98" s="12"/>
      <c r="B98" s="188"/>
      <c r="C98" s="189"/>
      <c r="D98" s="190" t="s">
        <v>73</v>
      </c>
      <c r="E98" s="191" t="s">
        <v>138</v>
      </c>
      <c r="F98" s="191" t="s">
        <v>139</v>
      </c>
      <c r="G98" s="189"/>
      <c r="H98" s="189"/>
      <c r="I98" s="192"/>
      <c r="J98" s="193">
        <f>BK98</f>
        <v>0</v>
      </c>
      <c r="K98" s="189"/>
      <c r="L98" s="194"/>
      <c r="M98" s="195"/>
      <c r="N98" s="196"/>
      <c r="O98" s="196"/>
      <c r="P98" s="197">
        <f>P99+P107+P123+P133</f>
        <v>0</v>
      </c>
      <c r="Q98" s="196"/>
      <c r="R98" s="197">
        <f>R99+R107+R123+R133</f>
        <v>3.2966397999999995</v>
      </c>
      <c r="S98" s="196"/>
      <c r="T98" s="198">
        <f>T99+T107+T123+T133</f>
        <v>5.0851800000000003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82</v>
      </c>
      <c r="AT98" s="200" t="s">
        <v>73</v>
      </c>
      <c r="AU98" s="200" t="s">
        <v>74</v>
      </c>
      <c r="AY98" s="199" t="s">
        <v>140</v>
      </c>
      <c r="BK98" s="201">
        <f>BK99+BK107+BK123+BK133</f>
        <v>0</v>
      </c>
    </row>
    <row r="99" s="12" customFormat="1" ht="22.8" customHeight="1">
      <c r="A99" s="12"/>
      <c r="B99" s="188"/>
      <c r="C99" s="189"/>
      <c r="D99" s="190" t="s">
        <v>73</v>
      </c>
      <c r="E99" s="202" t="s">
        <v>141</v>
      </c>
      <c r="F99" s="202" t="s">
        <v>142</v>
      </c>
      <c r="G99" s="189"/>
      <c r="H99" s="189"/>
      <c r="I99" s="192"/>
      <c r="J99" s="203">
        <f>BK99</f>
        <v>0</v>
      </c>
      <c r="K99" s="189"/>
      <c r="L99" s="194"/>
      <c r="M99" s="195"/>
      <c r="N99" s="196"/>
      <c r="O99" s="196"/>
      <c r="P99" s="197">
        <f>SUM(P100:P106)</f>
        <v>0</v>
      </c>
      <c r="Q99" s="196"/>
      <c r="R99" s="197">
        <f>SUM(R100:R106)</f>
        <v>3.2821397999999995</v>
      </c>
      <c r="S99" s="196"/>
      <c r="T99" s="198">
        <f>SUM(T100:T106)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9" t="s">
        <v>82</v>
      </c>
      <c r="AT99" s="200" t="s">
        <v>73</v>
      </c>
      <c r="AU99" s="200" t="s">
        <v>82</v>
      </c>
      <c r="AY99" s="199" t="s">
        <v>140</v>
      </c>
      <c r="BK99" s="201">
        <f>SUM(BK100:BK106)</f>
        <v>0</v>
      </c>
    </row>
    <row r="100" s="2" customFormat="1" ht="24.15" customHeight="1">
      <c r="A100" s="38"/>
      <c r="B100" s="39"/>
      <c r="C100" s="204" t="s">
        <v>143</v>
      </c>
      <c r="D100" s="204" t="s">
        <v>144</v>
      </c>
      <c r="E100" s="205" t="s">
        <v>145</v>
      </c>
      <c r="F100" s="206" t="s">
        <v>146</v>
      </c>
      <c r="G100" s="207" t="s">
        <v>147</v>
      </c>
      <c r="H100" s="208">
        <v>97.469999999999999</v>
      </c>
      <c r="I100" s="209"/>
      <c r="J100" s="210">
        <f>ROUND(I100*H100,2)</f>
        <v>0</v>
      </c>
      <c r="K100" s="206" t="s">
        <v>148</v>
      </c>
      <c r="L100" s="44"/>
      <c r="M100" s="211" t="s">
        <v>19</v>
      </c>
      <c r="N100" s="212" t="s">
        <v>45</v>
      </c>
      <c r="O100" s="84"/>
      <c r="P100" s="213">
        <f>O100*H100</f>
        <v>0</v>
      </c>
      <c r="Q100" s="213">
        <v>0.033579999999999999</v>
      </c>
      <c r="R100" s="213">
        <f>Q100*H100</f>
        <v>3.2730425999999997</v>
      </c>
      <c r="S100" s="213">
        <v>0</v>
      </c>
      <c r="T100" s="214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5" t="s">
        <v>149</v>
      </c>
      <c r="AT100" s="215" t="s">
        <v>144</v>
      </c>
      <c r="AU100" s="215" t="s">
        <v>84</v>
      </c>
      <c r="AY100" s="17" t="s">
        <v>140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7" t="s">
        <v>82</v>
      </c>
      <c r="BK100" s="216">
        <f>ROUND(I100*H100,2)</f>
        <v>0</v>
      </c>
      <c r="BL100" s="17" t="s">
        <v>149</v>
      </c>
      <c r="BM100" s="215" t="s">
        <v>150</v>
      </c>
    </row>
    <row r="101" s="2" customFormat="1">
      <c r="A101" s="38"/>
      <c r="B101" s="39"/>
      <c r="C101" s="40"/>
      <c r="D101" s="217" t="s">
        <v>151</v>
      </c>
      <c r="E101" s="40"/>
      <c r="F101" s="218" t="s">
        <v>152</v>
      </c>
      <c r="G101" s="40"/>
      <c r="H101" s="40"/>
      <c r="I101" s="219"/>
      <c r="J101" s="40"/>
      <c r="K101" s="40"/>
      <c r="L101" s="44"/>
      <c r="M101" s="220"/>
      <c r="N101" s="221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151</v>
      </c>
      <c r="AU101" s="17" t="s">
        <v>84</v>
      </c>
    </row>
    <row r="102" s="13" customFormat="1">
      <c r="A102" s="13"/>
      <c r="B102" s="222"/>
      <c r="C102" s="223"/>
      <c r="D102" s="224" t="s">
        <v>153</v>
      </c>
      <c r="E102" s="225" t="s">
        <v>19</v>
      </c>
      <c r="F102" s="226" t="s">
        <v>154</v>
      </c>
      <c r="G102" s="223"/>
      <c r="H102" s="227">
        <v>97.469999999999999</v>
      </c>
      <c r="I102" s="228"/>
      <c r="J102" s="223"/>
      <c r="K102" s="223"/>
      <c r="L102" s="229"/>
      <c r="M102" s="230"/>
      <c r="N102" s="231"/>
      <c r="O102" s="231"/>
      <c r="P102" s="231"/>
      <c r="Q102" s="231"/>
      <c r="R102" s="231"/>
      <c r="S102" s="231"/>
      <c r="T102" s="23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3" t="s">
        <v>153</v>
      </c>
      <c r="AU102" s="233" t="s">
        <v>84</v>
      </c>
      <c r="AV102" s="13" t="s">
        <v>84</v>
      </c>
      <c r="AW102" s="13" t="s">
        <v>36</v>
      </c>
      <c r="AX102" s="13" t="s">
        <v>82</v>
      </c>
      <c r="AY102" s="233" t="s">
        <v>140</v>
      </c>
    </row>
    <row r="103" s="2" customFormat="1" ht="55.5" customHeight="1">
      <c r="A103" s="38"/>
      <c r="B103" s="39"/>
      <c r="C103" s="204" t="s">
        <v>155</v>
      </c>
      <c r="D103" s="204" t="s">
        <v>144</v>
      </c>
      <c r="E103" s="205" t="s">
        <v>156</v>
      </c>
      <c r="F103" s="206" t="s">
        <v>157</v>
      </c>
      <c r="G103" s="207" t="s">
        <v>158</v>
      </c>
      <c r="H103" s="208">
        <v>216.59999999999999</v>
      </c>
      <c r="I103" s="209"/>
      <c r="J103" s="210">
        <f>ROUND(I103*H103,2)</f>
        <v>0</v>
      </c>
      <c r="K103" s="206" t="s">
        <v>148</v>
      </c>
      <c r="L103" s="44"/>
      <c r="M103" s="211" t="s">
        <v>19</v>
      </c>
      <c r="N103" s="212" t="s">
        <v>45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149</v>
      </c>
      <c r="AT103" s="215" t="s">
        <v>144</v>
      </c>
      <c r="AU103" s="215" t="s">
        <v>84</v>
      </c>
      <c r="AY103" s="17" t="s">
        <v>140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82</v>
      </c>
      <c r="BK103" s="216">
        <f>ROUND(I103*H103,2)</f>
        <v>0</v>
      </c>
      <c r="BL103" s="17" t="s">
        <v>149</v>
      </c>
      <c r="BM103" s="215" t="s">
        <v>159</v>
      </c>
    </row>
    <row r="104" s="2" customFormat="1">
      <c r="A104" s="38"/>
      <c r="B104" s="39"/>
      <c r="C104" s="40"/>
      <c r="D104" s="217" t="s">
        <v>151</v>
      </c>
      <c r="E104" s="40"/>
      <c r="F104" s="218" t="s">
        <v>160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151</v>
      </c>
      <c r="AU104" s="17" t="s">
        <v>84</v>
      </c>
    </row>
    <row r="105" s="2" customFormat="1" ht="24.15" customHeight="1">
      <c r="A105" s="38"/>
      <c r="B105" s="39"/>
      <c r="C105" s="234" t="s">
        <v>161</v>
      </c>
      <c r="D105" s="234" t="s">
        <v>162</v>
      </c>
      <c r="E105" s="235" t="s">
        <v>163</v>
      </c>
      <c r="F105" s="236" t="s">
        <v>164</v>
      </c>
      <c r="G105" s="237" t="s">
        <v>158</v>
      </c>
      <c r="H105" s="238">
        <v>227.43000000000001</v>
      </c>
      <c r="I105" s="239"/>
      <c r="J105" s="240">
        <f>ROUND(I105*H105,2)</f>
        <v>0</v>
      </c>
      <c r="K105" s="236" t="s">
        <v>148</v>
      </c>
      <c r="L105" s="241"/>
      <c r="M105" s="242" t="s">
        <v>19</v>
      </c>
      <c r="N105" s="243" t="s">
        <v>45</v>
      </c>
      <c r="O105" s="84"/>
      <c r="P105" s="213">
        <f>O105*H105</f>
        <v>0</v>
      </c>
      <c r="Q105" s="213">
        <v>4.0000000000000003E-05</v>
      </c>
      <c r="R105" s="213">
        <f>Q105*H105</f>
        <v>0.0090972000000000015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165</v>
      </c>
      <c r="AT105" s="215" t="s">
        <v>162</v>
      </c>
      <c r="AU105" s="215" t="s">
        <v>84</v>
      </c>
      <c r="AY105" s="17" t="s">
        <v>140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82</v>
      </c>
      <c r="BK105" s="216">
        <f>ROUND(I105*H105,2)</f>
        <v>0</v>
      </c>
      <c r="BL105" s="17" t="s">
        <v>149</v>
      </c>
      <c r="BM105" s="215" t="s">
        <v>166</v>
      </c>
    </row>
    <row r="106" s="13" customFormat="1">
      <c r="A106" s="13"/>
      <c r="B106" s="222"/>
      <c r="C106" s="223"/>
      <c r="D106" s="224" t="s">
        <v>153</v>
      </c>
      <c r="E106" s="223"/>
      <c r="F106" s="226" t="s">
        <v>167</v>
      </c>
      <c r="G106" s="223"/>
      <c r="H106" s="227">
        <v>227.43000000000001</v>
      </c>
      <c r="I106" s="228"/>
      <c r="J106" s="223"/>
      <c r="K106" s="223"/>
      <c r="L106" s="229"/>
      <c r="M106" s="230"/>
      <c r="N106" s="231"/>
      <c r="O106" s="231"/>
      <c r="P106" s="231"/>
      <c r="Q106" s="231"/>
      <c r="R106" s="231"/>
      <c r="S106" s="231"/>
      <c r="T106" s="23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3" t="s">
        <v>153</v>
      </c>
      <c r="AU106" s="233" t="s">
        <v>84</v>
      </c>
      <c r="AV106" s="13" t="s">
        <v>84</v>
      </c>
      <c r="AW106" s="13" t="s">
        <v>4</v>
      </c>
      <c r="AX106" s="13" t="s">
        <v>82</v>
      </c>
      <c r="AY106" s="233" t="s">
        <v>140</v>
      </c>
    </row>
    <row r="107" s="12" customFormat="1" ht="22.8" customHeight="1">
      <c r="A107" s="12"/>
      <c r="B107" s="188"/>
      <c r="C107" s="189"/>
      <c r="D107" s="190" t="s">
        <v>73</v>
      </c>
      <c r="E107" s="202" t="s">
        <v>168</v>
      </c>
      <c r="F107" s="202" t="s">
        <v>169</v>
      </c>
      <c r="G107" s="189"/>
      <c r="H107" s="189"/>
      <c r="I107" s="192"/>
      <c r="J107" s="203">
        <f>BK107</f>
        <v>0</v>
      </c>
      <c r="K107" s="189"/>
      <c r="L107" s="194"/>
      <c r="M107" s="195"/>
      <c r="N107" s="196"/>
      <c r="O107" s="196"/>
      <c r="P107" s="197">
        <f>SUM(P108:P122)</f>
        <v>0</v>
      </c>
      <c r="Q107" s="196"/>
      <c r="R107" s="197">
        <f>SUM(R108:R122)</f>
        <v>0.014499999999999999</v>
      </c>
      <c r="S107" s="196"/>
      <c r="T107" s="198">
        <f>SUM(T108:T122)</f>
        <v>5.0851800000000003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9" t="s">
        <v>82</v>
      </c>
      <c r="AT107" s="200" t="s">
        <v>73</v>
      </c>
      <c r="AU107" s="200" t="s">
        <v>82</v>
      </c>
      <c r="AY107" s="199" t="s">
        <v>140</v>
      </c>
      <c r="BK107" s="201">
        <f>SUM(BK108:BK122)</f>
        <v>0</v>
      </c>
    </row>
    <row r="108" s="2" customFormat="1" ht="37.8" customHeight="1">
      <c r="A108" s="38"/>
      <c r="B108" s="39"/>
      <c r="C108" s="204" t="s">
        <v>170</v>
      </c>
      <c r="D108" s="204" t="s">
        <v>144</v>
      </c>
      <c r="E108" s="205" t="s">
        <v>171</v>
      </c>
      <c r="F108" s="206" t="s">
        <v>172</v>
      </c>
      <c r="G108" s="207" t="s">
        <v>147</v>
      </c>
      <c r="H108" s="208">
        <v>50</v>
      </c>
      <c r="I108" s="209"/>
      <c r="J108" s="210">
        <f>ROUND(I108*H108,2)</f>
        <v>0</v>
      </c>
      <c r="K108" s="206" t="s">
        <v>148</v>
      </c>
      <c r="L108" s="44"/>
      <c r="M108" s="211" t="s">
        <v>19</v>
      </c>
      <c r="N108" s="212" t="s">
        <v>45</v>
      </c>
      <c r="O108" s="84"/>
      <c r="P108" s="213">
        <f>O108*H108</f>
        <v>0</v>
      </c>
      <c r="Q108" s="213">
        <v>0.00012999999999999999</v>
      </c>
      <c r="R108" s="213">
        <f>Q108*H108</f>
        <v>0.0064999999999999997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149</v>
      </c>
      <c r="AT108" s="215" t="s">
        <v>144</v>
      </c>
      <c r="AU108" s="215" t="s">
        <v>84</v>
      </c>
      <c r="AY108" s="17" t="s">
        <v>140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82</v>
      </c>
      <c r="BK108" s="216">
        <f>ROUND(I108*H108,2)</f>
        <v>0</v>
      </c>
      <c r="BL108" s="17" t="s">
        <v>149</v>
      </c>
      <c r="BM108" s="215" t="s">
        <v>173</v>
      </c>
    </row>
    <row r="109" s="2" customFormat="1">
      <c r="A109" s="38"/>
      <c r="B109" s="39"/>
      <c r="C109" s="40"/>
      <c r="D109" s="217" t="s">
        <v>151</v>
      </c>
      <c r="E109" s="40"/>
      <c r="F109" s="218" t="s">
        <v>174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151</v>
      </c>
      <c r="AU109" s="17" t="s">
        <v>84</v>
      </c>
    </row>
    <row r="110" s="2" customFormat="1" ht="37.8" customHeight="1">
      <c r="A110" s="38"/>
      <c r="B110" s="39"/>
      <c r="C110" s="204" t="s">
        <v>175</v>
      </c>
      <c r="D110" s="204" t="s">
        <v>144</v>
      </c>
      <c r="E110" s="205" t="s">
        <v>176</v>
      </c>
      <c r="F110" s="206" t="s">
        <v>177</v>
      </c>
      <c r="G110" s="207" t="s">
        <v>147</v>
      </c>
      <c r="H110" s="208">
        <v>200</v>
      </c>
      <c r="I110" s="209"/>
      <c r="J110" s="210">
        <f>ROUND(I110*H110,2)</f>
        <v>0</v>
      </c>
      <c r="K110" s="206" t="s">
        <v>148</v>
      </c>
      <c r="L110" s="44"/>
      <c r="M110" s="211" t="s">
        <v>19</v>
      </c>
      <c r="N110" s="212" t="s">
        <v>45</v>
      </c>
      <c r="O110" s="84"/>
      <c r="P110" s="213">
        <f>O110*H110</f>
        <v>0</v>
      </c>
      <c r="Q110" s="213">
        <v>4.0000000000000003E-05</v>
      </c>
      <c r="R110" s="213">
        <f>Q110*H110</f>
        <v>0.0080000000000000002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149</v>
      </c>
      <c r="AT110" s="215" t="s">
        <v>144</v>
      </c>
      <c r="AU110" s="215" t="s">
        <v>84</v>
      </c>
      <c r="AY110" s="17" t="s">
        <v>140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82</v>
      </c>
      <c r="BK110" s="216">
        <f>ROUND(I110*H110,2)</f>
        <v>0</v>
      </c>
      <c r="BL110" s="17" t="s">
        <v>149</v>
      </c>
      <c r="BM110" s="215" t="s">
        <v>178</v>
      </c>
    </row>
    <row r="111" s="2" customFormat="1">
      <c r="A111" s="38"/>
      <c r="B111" s="39"/>
      <c r="C111" s="40"/>
      <c r="D111" s="217" t="s">
        <v>151</v>
      </c>
      <c r="E111" s="40"/>
      <c r="F111" s="218" t="s">
        <v>179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151</v>
      </c>
      <c r="AU111" s="17" t="s">
        <v>84</v>
      </c>
    </row>
    <row r="112" s="2" customFormat="1" ht="37.8" customHeight="1">
      <c r="A112" s="38"/>
      <c r="B112" s="39"/>
      <c r="C112" s="204" t="s">
        <v>180</v>
      </c>
      <c r="D112" s="204" t="s">
        <v>144</v>
      </c>
      <c r="E112" s="205" t="s">
        <v>181</v>
      </c>
      <c r="F112" s="206" t="s">
        <v>182</v>
      </c>
      <c r="G112" s="207" t="s">
        <v>147</v>
      </c>
      <c r="H112" s="208">
        <v>94.170000000000002</v>
      </c>
      <c r="I112" s="209"/>
      <c r="J112" s="210">
        <f>ROUND(I112*H112,2)</f>
        <v>0</v>
      </c>
      <c r="K112" s="206" t="s">
        <v>148</v>
      </c>
      <c r="L112" s="44"/>
      <c r="M112" s="211" t="s">
        <v>19</v>
      </c>
      <c r="N112" s="212" t="s">
        <v>45</v>
      </c>
      <c r="O112" s="84"/>
      <c r="P112" s="213">
        <f>O112*H112</f>
        <v>0</v>
      </c>
      <c r="Q112" s="213">
        <v>0</v>
      </c>
      <c r="R112" s="213">
        <f>Q112*H112</f>
        <v>0</v>
      </c>
      <c r="S112" s="213">
        <v>0.053999999999999999</v>
      </c>
      <c r="T112" s="214">
        <f>S112*H112</f>
        <v>5.0851800000000003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149</v>
      </c>
      <c r="AT112" s="215" t="s">
        <v>144</v>
      </c>
      <c r="AU112" s="215" t="s">
        <v>84</v>
      </c>
      <c r="AY112" s="17" t="s">
        <v>140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82</v>
      </c>
      <c r="BK112" s="216">
        <f>ROUND(I112*H112,2)</f>
        <v>0</v>
      </c>
      <c r="BL112" s="17" t="s">
        <v>149</v>
      </c>
      <c r="BM112" s="215" t="s">
        <v>183</v>
      </c>
    </row>
    <row r="113" s="2" customFormat="1">
      <c r="A113" s="38"/>
      <c r="B113" s="39"/>
      <c r="C113" s="40"/>
      <c r="D113" s="217" t="s">
        <v>151</v>
      </c>
      <c r="E113" s="40"/>
      <c r="F113" s="218" t="s">
        <v>184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151</v>
      </c>
      <c r="AU113" s="17" t="s">
        <v>84</v>
      </c>
    </row>
    <row r="114" s="14" customFormat="1">
      <c r="A114" s="14"/>
      <c r="B114" s="244"/>
      <c r="C114" s="245"/>
      <c r="D114" s="224" t="s">
        <v>153</v>
      </c>
      <c r="E114" s="246" t="s">
        <v>19</v>
      </c>
      <c r="F114" s="247" t="s">
        <v>185</v>
      </c>
      <c r="G114" s="245"/>
      <c r="H114" s="246" t="s">
        <v>19</v>
      </c>
      <c r="I114" s="248"/>
      <c r="J114" s="245"/>
      <c r="K114" s="245"/>
      <c r="L114" s="249"/>
      <c r="M114" s="250"/>
      <c r="N114" s="251"/>
      <c r="O114" s="251"/>
      <c r="P114" s="251"/>
      <c r="Q114" s="251"/>
      <c r="R114" s="251"/>
      <c r="S114" s="251"/>
      <c r="T114" s="252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3" t="s">
        <v>153</v>
      </c>
      <c r="AU114" s="253" t="s">
        <v>84</v>
      </c>
      <c r="AV114" s="14" t="s">
        <v>82</v>
      </c>
      <c r="AW114" s="14" t="s">
        <v>36</v>
      </c>
      <c r="AX114" s="14" t="s">
        <v>74</v>
      </c>
      <c r="AY114" s="253" t="s">
        <v>140</v>
      </c>
    </row>
    <row r="115" s="13" customFormat="1">
      <c r="A115" s="13"/>
      <c r="B115" s="222"/>
      <c r="C115" s="223"/>
      <c r="D115" s="224" t="s">
        <v>153</v>
      </c>
      <c r="E115" s="225" t="s">
        <v>19</v>
      </c>
      <c r="F115" s="226" t="s">
        <v>186</v>
      </c>
      <c r="G115" s="223"/>
      <c r="H115" s="227">
        <v>42.899999999999999</v>
      </c>
      <c r="I115" s="228"/>
      <c r="J115" s="223"/>
      <c r="K115" s="223"/>
      <c r="L115" s="229"/>
      <c r="M115" s="230"/>
      <c r="N115" s="231"/>
      <c r="O115" s="231"/>
      <c r="P115" s="231"/>
      <c r="Q115" s="231"/>
      <c r="R115" s="231"/>
      <c r="S115" s="231"/>
      <c r="T115" s="232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3" t="s">
        <v>153</v>
      </c>
      <c r="AU115" s="233" t="s">
        <v>84</v>
      </c>
      <c r="AV115" s="13" t="s">
        <v>84</v>
      </c>
      <c r="AW115" s="13" t="s">
        <v>36</v>
      </c>
      <c r="AX115" s="13" t="s">
        <v>74</v>
      </c>
      <c r="AY115" s="233" t="s">
        <v>140</v>
      </c>
    </row>
    <row r="116" s="14" customFormat="1">
      <c r="A116" s="14"/>
      <c r="B116" s="244"/>
      <c r="C116" s="245"/>
      <c r="D116" s="224" t="s">
        <v>153</v>
      </c>
      <c r="E116" s="246" t="s">
        <v>19</v>
      </c>
      <c r="F116" s="247" t="s">
        <v>187</v>
      </c>
      <c r="G116" s="245"/>
      <c r="H116" s="246" t="s">
        <v>19</v>
      </c>
      <c r="I116" s="248"/>
      <c r="J116" s="245"/>
      <c r="K116" s="245"/>
      <c r="L116" s="249"/>
      <c r="M116" s="250"/>
      <c r="N116" s="251"/>
      <c r="O116" s="251"/>
      <c r="P116" s="251"/>
      <c r="Q116" s="251"/>
      <c r="R116" s="251"/>
      <c r="S116" s="251"/>
      <c r="T116" s="252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3" t="s">
        <v>153</v>
      </c>
      <c r="AU116" s="253" t="s">
        <v>84</v>
      </c>
      <c r="AV116" s="14" t="s">
        <v>82</v>
      </c>
      <c r="AW116" s="14" t="s">
        <v>36</v>
      </c>
      <c r="AX116" s="14" t="s">
        <v>74</v>
      </c>
      <c r="AY116" s="253" t="s">
        <v>140</v>
      </c>
    </row>
    <row r="117" s="13" customFormat="1">
      <c r="A117" s="13"/>
      <c r="B117" s="222"/>
      <c r="C117" s="223"/>
      <c r="D117" s="224" t="s">
        <v>153</v>
      </c>
      <c r="E117" s="225" t="s">
        <v>19</v>
      </c>
      <c r="F117" s="226" t="s">
        <v>188</v>
      </c>
      <c r="G117" s="223"/>
      <c r="H117" s="227">
        <v>5.2800000000000002</v>
      </c>
      <c r="I117" s="228"/>
      <c r="J117" s="223"/>
      <c r="K117" s="223"/>
      <c r="L117" s="229"/>
      <c r="M117" s="230"/>
      <c r="N117" s="231"/>
      <c r="O117" s="231"/>
      <c r="P117" s="231"/>
      <c r="Q117" s="231"/>
      <c r="R117" s="231"/>
      <c r="S117" s="231"/>
      <c r="T117" s="23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3" t="s">
        <v>153</v>
      </c>
      <c r="AU117" s="233" t="s">
        <v>84</v>
      </c>
      <c r="AV117" s="13" t="s">
        <v>84</v>
      </c>
      <c r="AW117" s="13" t="s">
        <v>36</v>
      </c>
      <c r="AX117" s="13" t="s">
        <v>74</v>
      </c>
      <c r="AY117" s="233" t="s">
        <v>140</v>
      </c>
    </row>
    <row r="118" s="14" customFormat="1">
      <c r="A118" s="14"/>
      <c r="B118" s="244"/>
      <c r="C118" s="245"/>
      <c r="D118" s="224" t="s">
        <v>153</v>
      </c>
      <c r="E118" s="246" t="s">
        <v>19</v>
      </c>
      <c r="F118" s="247" t="s">
        <v>189</v>
      </c>
      <c r="G118" s="245"/>
      <c r="H118" s="246" t="s">
        <v>19</v>
      </c>
      <c r="I118" s="248"/>
      <c r="J118" s="245"/>
      <c r="K118" s="245"/>
      <c r="L118" s="249"/>
      <c r="M118" s="250"/>
      <c r="N118" s="251"/>
      <c r="O118" s="251"/>
      <c r="P118" s="251"/>
      <c r="Q118" s="251"/>
      <c r="R118" s="251"/>
      <c r="S118" s="251"/>
      <c r="T118" s="25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3" t="s">
        <v>153</v>
      </c>
      <c r="AU118" s="253" t="s">
        <v>84</v>
      </c>
      <c r="AV118" s="14" t="s">
        <v>82</v>
      </c>
      <c r="AW118" s="14" t="s">
        <v>36</v>
      </c>
      <c r="AX118" s="14" t="s">
        <v>74</v>
      </c>
      <c r="AY118" s="253" t="s">
        <v>140</v>
      </c>
    </row>
    <row r="119" s="13" customFormat="1">
      <c r="A119" s="13"/>
      <c r="B119" s="222"/>
      <c r="C119" s="223"/>
      <c r="D119" s="224" t="s">
        <v>153</v>
      </c>
      <c r="E119" s="225" t="s">
        <v>19</v>
      </c>
      <c r="F119" s="226" t="s">
        <v>190</v>
      </c>
      <c r="G119" s="223"/>
      <c r="H119" s="227">
        <v>40.950000000000003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153</v>
      </c>
      <c r="AU119" s="233" t="s">
        <v>84</v>
      </c>
      <c r="AV119" s="13" t="s">
        <v>84</v>
      </c>
      <c r="AW119" s="13" t="s">
        <v>36</v>
      </c>
      <c r="AX119" s="13" t="s">
        <v>74</v>
      </c>
      <c r="AY119" s="233" t="s">
        <v>140</v>
      </c>
    </row>
    <row r="120" s="14" customFormat="1">
      <c r="A120" s="14"/>
      <c r="B120" s="244"/>
      <c r="C120" s="245"/>
      <c r="D120" s="224" t="s">
        <v>153</v>
      </c>
      <c r="E120" s="246" t="s">
        <v>19</v>
      </c>
      <c r="F120" s="247" t="s">
        <v>191</v>
      </c>
      <c r="G120" s="245"/>
      <c r="H120" s="246" t="s">
        <v>19</v>
      </c>
      <c r="I120" s="248"/>
      <c r="J120" s="245"/>
      <c r="K120" s="245"/>
      <c r="L120" s="249"/>
      <c r="M120" s="250"/>
      <c r="N120" s="251"/>
      <c r="O120" s="251"/>
      <c r="P120" s="251"/>
      <c r="Q120" s="251"/>
      <c r="R120" s="251"/>
      <c r="S120" s="251"/>
      <c r="T120" s="252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3" t="s">
        <v>153</v>
      </c>
      <c r="AU120" s="253" t="s">
        <v>84</v>
      </c>
      <c r="AV120" s="14" t="s">
        <v>82</v>
      </c>
      <c r="AW120" s="14" t="s">
        <v>36</v>
      </c>
      <c r="AX120" s="14" t="s">
        <v>74</v>
      </c>
      <c r="AY120" s="253" t="s">
        <v>140</v>
      </c>
    </row>
    <row r="121" s="13" customFormat="1">
      <c r="A121" s="13"/>
      <c r="B121" s="222"/>
      <c r="C121" s="223"/>
      <c r="D121" s="224" t="s">
        <v>153</v>
      </c>
      <c r="E121" s="225" t="s">
        <v>19</v>
      </c>
      <c r="F121" s="226" t="s">
        <v>192</v>
      </c>
      <c r="G121" s="223"/>
      <c r="H121" s="227">
        <v>5.04</v>
      </c>
      <c r="I121" s="228"/>
      <c r="J121" s="223"/>
      <c r="K121" s="223"/>
      <c r="L121" s="229"/>
      <c r="M121" s="230"/>
      <c r="N121" s="231"/>
      <c r="O121" s="231"/>
      <c r="P121" s="231"/>
      <c r="Q121" s="231"/>
      <c r="R121" s="231"/>
      <c r="S121" s="231"/>
      <c r="T121" s="23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3" t="s">
        <v>153</v>
      </c>
      <c r="AU121" s="233" t="s">
        <v>84</v>
      </c>
      <c r="AV121" s="13" t="s">
        <v>84</v>
      </c>
      <c r="AW121" s="13" t="s">
        <v>36</v>
      </c>
      <c r="AX121" s="13" t="s">
        <v>74</v>
      </c>
      <c r="AY121" s="233" t="s">
        <v>140</v>
      </c>
    </row>
    <row r="122" s="15" customFormat="1">
      <c r="A122" s="15"/>
      <c r="B122" s="254"/>
      <c r="C122" s="255"/>
      <c r="D122" s="224" t="s">
        <v>153</v>
      </c>
      <c r="E122" s="256" t="s">
        <v>19</v>
      </c>
      <c r="F122" s="257" t="s">
        <v>193</v>
      </c>
      <c r="G122" s="255"/>
      <c r="H122" s="258">
        <v>94.170000000000002</v>
      </c>
      <c r="I122" s="259"/>
      <c r="J122" s="255"/>
      <c r="K122" s="255"/>
      <c r="L122" s="260"/>
      <c r="M122" s="261"/>
      <c r="N122" s="262"/>
      <c r="O122" s="262"/>
      <c r="P122" s="262"/>
      <c r="Q122" s="262"/>
      <c r="R122" s="262"/>
      <c r="S122" s="262"/>
      <c r="T122" s="263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4" t="s">
        <v>153</v>
      </c>
      <c r="AU122" s="264" t="s">
        <v>84</v>
      </c>
      <c r="AV122" s="15" t="s">
        <v>149</v>
      </c>
      <c r="AW122" s="15" t="s">
        <v>36</v>
      </c>
      <c r="AX122" s="15" t="s">
        <v>82</v>
      </c>
      <c r="AY122" s="264" t="s">
        <v>140</v>
      </c>
    </row>
    <row r="123" s="12" customFormat="1" ht="22.8" customHeight="1">
      <c r="A123" s="12"/>
      <c r="B123" s="188"/>
      <c r="C123" s="189"/>
      <c r="D123" s="190" t="s">
        <v>73</v>
      </c>
      <c r="E123" s="202" t="s">
        <v>194</v>
      </c>
      <c r="F123" s="202" t="s">
        <v>195</v>
      </c>
      <c r="G123" s="189"/>
      <c r="H123" s="189"/>
      <c r="I123" s="192"/>
      <c r="J123" s="203">
        <f>BK123</f>
        <v>0</v>
      </c>
      <c r="K123" s="189"/>
      <c r="L123" s="194"/>
      <c r="M123" s="195"/>
      <c r="N123" s="196"/>
      <c r="O123" s="196"/>
      <c r="P123" s="197">
        <f>SUM(P124:P132)</f>
        <v>0</v>
      </c>
      <c r="Q123" s="196"/>
      <c r="R123" s="197">
        <f>SUM(R124:R132)</f>
        <v>0</v>
      </c>
      <c r="S123" s="196"/>
      <c r="T123" s="198">
        <f>SUM(T124:T132)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99" t="s">
        <v>82</v>
      </c>
      <c r="AT123" s="200" t="s">
        <v>73</v>
      </c>
      <c r="AU123" s="200" t="s">
        <v>82</v>
      </c>
      <c r="AY123" s="199" t="s">
        <v>140</v>
      </c>
      <c r="BK123" s="201">
        <f>SUM(BK124:BK132)</f>
        <v>0</v>
      </c>
    </row>
    <row r="124" s="2" customFormat="1" ht="37.8" customHeight="1">
      <c r="A124" s="38"/>
      <c r="B124" s="39"/>
      <c r="C124" s="204" t="s">
        <v>165</v>
      </c>
      <c r="D124" s="204" t="s">
        <v>144</v>
      </c>
      <c r="E124" s="205" t="s">
        <v>196</v>
      </c>
      <c r="F124" s="206" t="s">
        <v>197</v>
      </c>
      <c r="G124" s="207" t="s">
        <v>198</v>
      </c>
      <c r="H124" s="208">
        <v>5.2649999999999997</v>
      </c>
      <c r="I124" s="209"/>
      <c r="J124" s="210">
        <f>ROUND(I124*H124,2)</f>
        <v>0</v>
      </c>
      <c r="K124" s="206" t="s">
        <v>148</v>
      </c>
      <c r="L124" s="44"/>
      <c r="M124" s="211" t="s">
        <v>19</v>
      </c>
      <c r="N124" s="212" t="s">
        <v>45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149</v>
      </c>
      <c r="AT124" s="215" t="s">
        <v>144</v>
      </c>
      <c r="AU124" s="215" t="s">
        <v>84</v>
      </c>
      <c r="AY124" s="17" t="s">
        <v>140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82</v>
      </c>
      <c r="BK124" s="216">
        <f>ROUND(I124*H124,2)</f>
        <v>0</v>
      </c>
      <c r="BL124" s="17" t="s">
        <v>149</v>
      </c>
      <c r="BM124" s="215" t="s">
        <v>199</v>
      </c>
    </row>
    <row r="125" s="2" customFormat="1">
      <c r="A125" s="38"/>
      <c r="B125" s="39"/>
      <c r="C125" s="40"/>
      <c r="D125" s="217" t="s">
        <v>151</v>
      </c>
      <c r="E125" s="40"/>
      <c r="F125" s="218" t="s">
        <v>200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151</v>
      </c>
      <c r="AU125" s="17" t="s">
        <v>84</v>
      </c>
    </row>
    <row r="126" s="2" customFormat="1" ht="44.25" customHeight="1">
      <c r="A126" s="38"/>
      <c r="B126" s="39"/>
      <c r="C126" s="204" t="s">
        <v>168</v>
      </c>
      <c r="D126" s="204" t="s">
        <v>144</v>
      </c>
      <c r="E126" s="205" t="s">
        <v>201</v>
      </c>
      <c r="F126" s="206" t="s">
        <v>202</v>
      </c>
      <c r="G126" s="207" t="s">
        <v>198</v>
      </c>
      <c r="H126" s="208">
        <v>73.709999999999994</v>
      </c>
      <c r="I126" s="209"/>
      <c r="J126" s="210">
        <f>ROUND(I126*H126,2)</f>
        <v>0</v>
      </c>
      <c r="K126" s="206" t="s">
        <v>148</v>
      </c>
      <c r="L126" s="44"/>
      <c r="M126" s="211" t="s">
        <v>19</v>
      </c>
      <c r="N126" s="212" t="s">
        <v>45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149</v>
      </c>
      <c r="AT126" s="215" t="s">
        <v>144</v>
      </c>
      <c r="AU126" s="215" t="s">
        <v>84</v>
      </c>
      <c r="AY126" s="17" t="s">
        <v>140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82</v>
      </c>
      <c r="BK126" s="216">
        <f>ROUND(I126*H126,2)</f>
        <v>0</v>
      </c>
      <c r="BL126" s="17" t="s">
        <v>149</v>
      </c>
      <c r="BM126" s="215" t="s">
        <v>203</v>
      </c>
    </row>
    <row r="127" s="2" customFormat="1">
      <c r="A127" s="38"/>
      <c r="B127" s="39"/>
      <c r="C127" s="40"/>
      <c r="D127" s="217" t="s">
        <v>151</v>
      </c>
      <c r="E127" s="40"/>
      <c r="F127" s="218" t="s">
        <v>204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151</v>
      </c>
      <c r="AU127" s="17" t="s">
        <v>84</v>
      </c>
    </row>
    <row r="128" s="13" customFormat="1">
      <c r="A128" s="13"/>
      <c r="B128" s="222"/>
      <c r="C128" s="223"/>
      <c r="D128" s="224" t="s">
        <v>153</v>
      </c>
      <c r="E128" s="225" t="s">
        <v>19</v>
      </c>
      <c r="F128" s="226" t="s">
        <v>205</v>
      </c>
      <c r="G128" s="223"/>
      <c r="H128" s="227">
        <v>73.709999999999994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153</v>
      </c>
      <c r="AU128" s="233" t="s">
        <v>84</v>
      </c>
      <c r="AV128" s="13" t="s">
        <v>84</v>
      </c>
      <c r="AW128" s="13" t="s">
        <v>36</v>
      </c>
      <c r="AX128" s="13" t="s">
        <v>82</v>
      </c>
      <c r="AY128" s="233" t="s">
        <v>140</v>
      </c>
    </row>
    <row r="129" s="2" customFormat="1" ht="37.8" customHeight="1">
      <c r="A129" s="38"/>
      <c r="B129" s="39"/>
      <c r="C129" s="204" t="s">
        <v>206</v>
      </c>
      <c r="D129" s="204" t="s">
        <v>144</v>
      </c>
      <c r="E129" s="205" t="s">
        <v>207</v>
      </c>
      <c r="F129" s="206" t="s">
        <v>208</v>
      </c>
      <c r="G129" s="207" t="s">
        <v>198</v>
      </c>
      <c r="H129" s="208">
        <v>5.2649999999999997</v>
      </c>
      <c r="I129" s="209"/>
      <c r="J129" s="210">
        <f>ROUND(I129*H129,2)</f>
        <v>0</v>
      </c>
      <c r="K129" s="206" t="s">
        <v>148</v>
      </c>
      <c r="L129" s="44"/>
      <c r="M129" s="211" t="s">
        <v>19</v>
      </c>
      <c r="N129" s="212" t="s">
        <v>45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149</v>
      </c>
      <c r="AT129" s="215" t="s">
        <v>144</v>
      </c>
      <c r="AU129" s="215" t="s">
        <v>84</v>
      </c>
      <c r="AY129" s="17" t="s">
        <v>140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82</v>
      </c>
      <c r="BK129" s="216">
        <f>ROUND(I129*H129,2)</f>
        <v>0</v>
      </c>
      <c r="BL129" s="17" t="s">
        <v>149</v>
      </c>
      <c r="BM129" s="215" t="s">
        <v>209</v>
      </c>
    </row>
    <row r="130" s="2" customFormat="1">
      <c r="A130" s="38"/>
      <c r="B130" s="39"/>
      <c r="C130" s="40"/>
      <c r="D130" s="217" t="s">
        <v>151</v>
      </c>
      <c r="E130" s="40"/>
      <c r="F130" s="218" t="s">
        <v>210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151</v>
      </c>
      <c r="AU130" s="17" t="s">
        <v>84</v>
      </c>
    </row>
    <row r="131" s="2" customFormat="1" ht="44.25" customHeight="1">
      <c r="A131" s="38"/>
      <c r="B131" s="39"/>
      <c r="C131" s="204" t="s">
        <v>211</v>
      </c>
      <c r="D131" s="204" t="s">
        <v>144</v>
      </c>
      <c r="E131" s="205" t="s">
        <v>212</v>
      </c>
      <c r="F131" s="206" t="s">
        <v>213</v>
      </c>
      <c r="G131" s="207" t="s">
        <v>198</v>
      </c>
      <c r="H131" s="208">
        <v>5.2649999999999997</v>
      </c>
      <c r="I131" s="209"/>
      <c r="J131" s="210">
        <f>ROUND(I131*H131,2)</f>
        <v>0</v>
      </c>
      <c r="K131" s="206" t="s">
        <v>148</v>
      </c>
      <c r="L131" s="44"/>
      <c r="M131" s="211" t="s">
        <v>19</v>
      </c>
      <c r="N131" s="212" t="s">
        <v>45</v>
      </c>
      <c r="O131" s="84"/>
      <c r="P131" s="213">
        <f>O131*H131</f>
        <v>0</v>
      </c>
      <c r="Q131" s="213">
        <v>0</v>
      </c>
      <c r="R131" s="213">
        <f>Q131*H131</f>
        <v>0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149</v>
      </c>
      <c r="AT131" s="215" t="s">
        <v>144</v>
      </c>
      <c r="AU131" s="215" t="s">
        <v>84</v>
      </c>
      <c r="AY131" s="17" t="s">
        <v>140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82</v>
      </c>
      <c r="BK131" s="216">
        <f>ROUND(I131*H131,2)</f>
        <v>0</v>
      </c>
      <c r="BL131" s="17" t="s">
        <v>149</v>
      </c>
      <c r="BM131" s="215" t="s">
        <v>214</v>
      </c>
    </row>
    <row r="132" s="2" customFormat="1">
      <c r="A132" s="38"/>
      <c r="B132" s="39"/>
      <c r="C132" s="40"/>
      <c r="D132" s="217" t="s">
        <v>151</v>
      </c>
      <c r="E132" s="40"/>
      <c r="F132" s="218" t="s">
        <v>215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151</v>
      </c>
      <c r="AU132" s="17" t="s">
        <v>84</v>
      </c>
    </row>
    <row r="133" s="12" customFormat="1" ht="22.8" customHeight="1">
      <c r="A133" s="12"/>
      <c r="B133" s="188"/>
      <c r="C133" s="189"/>
      <c r="D133" s="190" t="s">
        <v>73</v>
      </c>
      <c r="E133" s="202" t="s">
        <v>216</v>
      </c>
      <c r="F133" s="202" t="s">
        <v>217</v>
      </c>
      <c r="G133" s="189"/>
      <c r="H133" s="189"/>
      <c r="I133" s="192"/>
      <c r="J133" s="203">
        <f>BK133</f>
        <v>0</v>
      </c>
      <c r="K133" s="189"/>
      <c r="L133" s="194"/>
      <c r="M133" s="195"/>
      <c r="N133" s="196"/>
      <c r="O133" s="196"/>
      <c r="P133" s="197">
        <f>SUM(P134:P135)</f>
        <v>0</v>
      </c>
      <c r="Q133" s="196"/>
      <c r="R133" s="197">
        <f>SUM(R134:R135)</f>
        <v>0</v>
      </c>
      <c r="S133" s="196"/>
      <c r="T133" s="198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9" t="s">
        <v>82</v>
      </c>
      <c r="AT133" s="200" t="s">
        <v>73</v>
      </c>
      <c r="AU133" s="200" t="s">
        <v>82</v>
      </c>
      <c r="AY133" s="199" t="s">
        <v>140</v>
      </c>
      <c r="BK133" s="201">
        <f>SUM(BK134:BK135)</f>
        <v>0</v>
      </c>
    </row>
    <row r="134" s="2" customFormat="1" ht="55.5" customHeight="1">
      <c r="A134" s="38"/>
      <c r="B134" s="39"/>
      <c r="C134" s="204" t="s">
        <v>7</v>
      </c>
      <c r="D134" s="204" t="s">
        <v>144</v>
      </c>
      <c r="E134" s="205" t="s">
        <v>218</v>
      </c>
      <c r="F134" s="206" t="s">
        <v>219</v>
      </c>
      <c r="G134" s="207" t="s">
        <v>198</v>
      </c>
      <c r="H134" s="208">
        <v>3.2970000000000002</v>
      </c>
      <c r="I134" s="209"/>
      <c r="J134" s="210">
        <f>ROUND(I134*H134,2)</f>
        <v>0</v>
      </c>
      <c r="K134" s="206" t="s">
        <v>148</v>
      </c>
      <c r="L134" s="44"/>
      <c r="M134" s="211" t="s">
        <v>19</v>
      </c>
      <c r="N134" s="212" t="s">
        <v>45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149</v>
      </c>
      <c r="AT134" s="215" t="s">
        <v>144</v>
      </c>
      <c r="AU134" s="215" t="s">
        <v>84</v>
      </c>
      <c r="AY134" s="17" t="s">
        <v>140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82</v>
      </c>
      <c r="BK134" s="216">
        <f>ROUND(I134*H134,2)</f>
        <v>0</v>
      </c>
      <c r="BL134" s="17" t="s">
        <v>149</v>
      </c>
      <c r="BM134" s="215" t="s">
        <v>220</v>
      </c>
    </row>
    <row r="135" s="2" customFormat="1">
      <c r="A135" s="38"/>
      <c r="B135" s="39"/>
      <c r="C135" s="40"/>
      <c r="D135" s="217" t="s">
        <v>151</v>
      </c>
      <c r="E135" s="40"/>
      <c r="F135" s="218" t="s">
        <v>221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151</v>
      </c>
      <c r="AU135" s="17" t="s">
        <v>84</v>
      </c>
    </row>
    <row r="136" s="12" customFormat="1" ht="25.92" customHeight="1">
      <c r="A136" s="12"/>
      <c r="B136" s="188"/>
      <c r="C136" s="189"/>
      <c r="D136" s="190" t="s">
        <v>73</v>
      </c>
      <c r="E136" s="191" t="s">
        <v>222</v>
      </c>
      <c r="F136" s="191" t="s">
        <v>223</v>
      </c>
      <c r="G136" s="189"/>
      <c r="H136" s="189"/>
      <c r="I136" s="192"/>
      <c r="J136" s="193">
        <f>BK136</f>
        <v>0</v>
      </c>
      <c r="K136" s="189"/>
      <c r="L136" s="194"/>
      <c r="M136" s="195"/>
      <c r="N136" s="196"/>
      <c r="O136" s="196"/>
      <c r="P136" s="197">
        <f>P137+P141+P148+P198+P223+P228</f>
        <v>0</v>
      </c>
      <c r="Q136" s="196"/>
      <c r="R136" s="197">
        <f>R137+R141+R148+R198+R223+R228</f>
        <v>4.5224630999999995</v>
      </c>
      <c r="S136" s="196"/>
      <c r="T136" s="198">
        <f>T137+T141+T148+T198+T223+T228</f>
        <v>0.17999999999999999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99" t="s">
        <v>84</v>
      </c>
      <c r="AT136" s="200" t="s">
        <v>73</v>
      </c>
      <c r="AU136" s="200" t="s">
        <v>74</v>
      </c>
      <c r="AY136" s="199" t="s">
        <v>140</v>
      </c>
      <c r="BK136" s="201">
        <f>BK137+BK141+BK148+BK198+BK223+BK228</f>
        <v>0</v>
      </c>
    </row>
    <row r="137" s="12" customFormat="1" ht="22.8" customHeight="1">
      <c r="A137" s="12"/>
      <c r="B137" s="188"/>
      <c r="C137" s="189"/>
      <c r="D137" s="190" t="s">
        <v>73</v>
      </c>
      <c r="E137" s="202" t="s">
        <v>224</v>
      </c>
      <c r="F137" s="202" t="s">
        <v>225</v>
      </c>
      <c r="G137" s="189"/>
      <c r="H137" s="189"/>
      <c r="I137" s="192"/>
      <c r="J137" s="203">
        <f>BK137</f>
        <v>0</v>
      </c>
      <c r="K137" s="189"/>
      <c r="L137" s="194"/>
      <c r="M137" s="195"/>
      <c r="N137" s="196"/>
      <c r="O137" s="196"/>
      <c r="P137" s="197">
        <f>SUM(P138:P140)</f>
        <v>0</v>
      </c>
      <c r="Q137" s="196"/>
      <c r="R137" s="197">
        <f>SUM(R138:R140)</f>
        <v>0</v>
      </c>
      <c r="S137" s="196"/>
      <c r="T137" s="198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99" t="s">
        <v>84</v>
      </c>
      <c r="AT137" s="200" t="s">
        <v>73</v>
      </c>
      <c r="AU137" s="200" t="s">
        <v>82</v>
      </c>
      <c r="AY137" s="199" t="s">
        <v>140</v>
      </c>
      <c r="BK137" s="201">
        <f>SUM(BK138:BK140)</f>
        <v>0</v>
      </c>
    </row>
    <row r="138" s="2" customFormat="1" ht="37.8" customHeight="1">
      <c r="A138" s="38"/>
      <c r="B138" s="39"/>
      <c r="C138" s="204" t="s">
        <v>226</v>
      </c>
      <c r="D138" s="204" t="s">
        <v>144</v>
      </c>
      <c r="E138" s="205" t="s">
        <v>227</v>
      </c>
      <c r="F138" s="206" t="s">
        <v>228</v>
      </c>
      <c r="G138" s="207" t="s">
        <v>229</v>
      </c>
      <c r="H138" s="208">
        <v>1</v>
      </c>
      <c r="I138" s="209"/>
      <c r="J138" s="210">
        <f>ROUND(I138*H138,2)</f>
        <v>0</v>
      </c>
      <c r="K138" s="206" t="s">
        <v>148</v>
      </c>
      <c r="L138" s="44"/>
      <c r="M138" s="211" t="s">
        <v>19</v>
      </c>
      <c r="N138" s="212" t="s">
        <v>45</v>
      </c>
      <c r="O138" s="84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230</v>
      </c>
      <c r="AT138" s="215" t="s">
        <v>144</v>
      </c>
      <c r="AU138" s="215" t="s">
        <v>84</v>
      </c>
      <c r="AY138" s="17" t="s">
        <v>140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82</v>
      </c>
      <c r="BK138" s="216">
        <f>ROUND(I138*H138,2)</f>
        <v>0</v>
      </c>
      <c r="BL138" s="17" t="s">
        <v>230</v>
      </c>
      <c r="BM138" s="215" t="s">
        <v>231</v>
      </c>
    </row>
    <row r="139" s="2" customFormat="1">
      <c r="A139" s="38"/>
      <c r="B139" s="39"/>
      <c r="C139" s="40"/>
      <c r="D139" s="217" t="s">
        <v>151</v>
      </c>
      <c r="E139" s="40"/>
      <c r="F139" s="218" t="s">
        <v>232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151</v>
      </c>
      <c r="AU139" s="17" t="s">
        <v>84</v>
      </c>
    </row>
    <row r="140" s="2" customFormat="1" ht="16.5" customHeight="1">
      <c r="A140" s="38"/>
      <c r="B140" s="39"/>
      <c r="C140" s="234" t="s">
        <v>233</v>
      </c>
      <c r="D140" s="234" t="s">
        <v>162</v>
      </c>
      <c r="E140" s="235" t="s">
        <v>234</v>
      </c>
      <c r="F140" s="236" t="s">
        <v>235</v>
      </c>
      <c r="G140" s="237" t="s">
        <v>236</v>
      </c>
      <c r="H140" s="238">
        <v>1</v>
      </c>
      <c r="I140" s="239"/>
      <c r="J140" s="240">
        <f>ROUND(I140*H140,2)</f>
        <v>0</v>
      </c>
      <c r="K140" s="236" t="s">
        <v>19</v>
      </c>
      <c r="L140" s="241"/>
      <c r="M140" s="242" t="s">
        <v>19</v>
      </c>
      <c r="N140" s="243" t="s">
        <v>45</v>
      </c>
      <c r="O140" s="84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5" t="s">
        <v>237</v>
      </c>
      <c r="AT140" s="215" t="s">
        <v>162</v>
      </c>
      <c r="AU140" s="215" t="s">
        <v>84</v>
      </c>
      <c r="AY140" s="17" t="s">
        <v>140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82</v>
      </c>
      <c r="BK140" s="216">
        <f>ROUND(I140*H140,2)</f>
        <v>0</v>
      </c>
      <c r="BL140" s="17" t="s">
        <v>230</v>
      </c>
      <c r="BM140" s="215" t="s">
        <v>238</v>
      </c>
    </row>
    <row r="141" s="12" customFormat="1" ht="22.8" customHeight="1">
      <c r="A141" s="12"/>
      <c r="B141" s="188"/>
      <c r="C141" s="189"/>
      <c r="D141" s="190" t="s">
        <v>73</v>
      </c>
      <c r="E141" s="202" t="s">
        <v>239</v>
      </c>
      <c r="F141" s="202" t="s">
        <v>240</v>
      </c>
      <c r="G141" s="189"/>
      <c r="H141" s="189"/>
      <c r="I141" s="192"/>
      <c r="J141" s="203">
        <f>BK141</f>
        <v>0</v>
      </c>
      <c r="K141" s="189"/>
      <c r="L141" s="194"/>
      <c r="M141" s="195"/>
      <c r="N141" s="196"/>
      <c r="O141" s="196"/>
      <c r="P141" s="197">
        <f>SUM(P142:P147)</f>
        <v>0</v>
      </c>
      <c r="Q141" s="196"/>
      <c r="R141" s="197">
        <f>SUM(R142:R147)</f>
        <v>0.039419999999999997</v>
      </c>
      <c r="S141" s="196"/>
      <c r="T141" s="198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99" t="s">
        <v>84</v>
      </c>
      <c r="AT141" s="200" t="s">
        <v>73</v>
      </c>
      <c r="AU141" s="200" t="s">
        <v>82</v>
      </c>
      <c r="AY141" s="199" t="s">
        <v>140</v>
      </c>
      <c r="BK141" s="201">
        <f>SUM(BK142:BK147)</f>
        <v>0</v>
      </c>
    </row>
    <row r="142" s="2" customFormat="1" ht="33" customHeight="1">
      <c r="A142" s="38"/>
      <c r="B142" s="39"/>
      <c r="C142" s="204" t="s">
        <v>241</v>
      </c>
      <c r="D142" s="204" t="s">
        <v>144</v>
      </c>
      <c r="E142" s="205" t="s">
        <v>242</v>
      </c>
      <c r="F142" s="206" t="s">
        <v>243</v>
      </c>
      <c r="G142" s="207" t="s">
        <v>158</v>
      </c>
      <c r="H142" s="208">
        <v>43.799999999999997</v>
      </c>
      <c r="I142" s="209"/>
      <c r="J142" s="210">
        <f>ROUND(I142*H142,2)</f>
        <v>0</v>
      </c>
      <c r="K142" s="206" t="s">
        <v>148</v>
      </c>
      <c r="L142" s="44"/>
      <c r="M142" s="211" t="s">
        <v>19</v>
      </c>
      <c r="N142" s="212" t="s">
        <v>45</v>
      </c>
      <c r="O142" s="84"/>
      <c r="P142" s="213">
        <f>O142*H142</f>
        <v>0</v>
      </c>
      <c r="Q142" s="213">
        <v>0.00089999999999999998</v>
      </c>
      <c r="R142" s="213">
        <f>Q142*H142</f>
        <v>0.039419999999999997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230</v>
      </c>
      <c r="AT142" s="215" t="s">
        <v>144</v>
      </c>
      <c r="AU142" s="215" t="s">
        <v>84</v>
      </c>
      <c r="AY142" s="17" t="s">
        <v>140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82</v>
      </c>
      <c r="BK142" s="216">
        <f>ROUND(I142*H142,2)</f>
        <v>0</v>
      </c>
      <c r="BL142" s="17" t="s">
        <v>230</v>
      </c>
      <c r="BM142" s="215" t="s">
        <v>244</v>
      </c>
    </row>
    <row r="143" s="2" customFormat="1">
      <c r="A143" s="38"/>
      <c r="B143" s="39"/>
      <c r="C143" s="40"/>
      <c r="D143" s="217" t="s">
        <v>151</v>
      </c>
      <c r="E143" s="40"/>
      <c r="F143" s="218" t="s">
        <v>245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151</v>
      </c>
      <c r="AU143" s="17" t="s">
        <v>84</v>
      </c>
    </row>
    <row r="144" s="2" customFormat="1" ht="49.05" customHeight="1">
      <c r="A144" s="38"/>
      <c r="B144" s="39"/>
      <c r="C144" s="204" t="s">
        <v>246</v>
      </c>
      <c r="D144" s="204" t="s">
        <v>144</v>
      </c>
      <c r="E144" s="205" t="s">
        <v>247</v>
      </c>
      <c r="F144" s="206" t="s">
        <v>248</v>
      </c>
      <c r="G144" s="207" t="s">
        <v>198</v>
      </c>
      <c r="H144" s="208">
        <v>0.039</v>
      </c>
      <c r="I144" s="209"/>
      <c r="J144" s="210">
        <f>ROUND(I144*H144,2)</f>
        <v>0</v>
      </c>
      <c r="K144" s="206" t="s">
        <v>148</v>
      </c>
      <c r="L144" s="44"/>
      <c r="M144" s="211" t="s">
        <v>19</v>
      </c>
      <c r="N144" s="212" t="s">
        <v>45</v>
      </c>
      <c r="O144" s="84"/>
      <c r="P144" s="213">
        <f>O144*H144</f>
        <v>0</v>
      </c>
      <c r="Q144" s="213">
        <v>0</v>
      </c>
      <c r="R144" s="213">
        <f>Q144*H144</f>
        <v>0</v>
      </c>
      <c r="S144" s="213">
        <v>0</v>
      </c>
      <c r="T144" s="21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5" t="s">
        <v>230</v>
      </c>
      <c r="AT144" s="215" t="s">
        <v>144</v>
      </c>
      <c r="AU144" s="215" t="s">
        <v>84</v>
      </c>
      <c r="AY144" s="17" t="s">
        <v>140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82</v>
      </c>
      <c r="BK144" s="216">
        <f>ROUND(I144*H144,2)</f>
        <v>0</v>
      </c>
      <c r="BL144" s="17" t="s">
        <v>230</v>
      </c>
      <c r="BM144" s="215" t="s">
        <v>249</v>
      </c>
    </row>
    <row r="145" s="2" customFormat="1">
      <c r="A145" s="38"/>
      <c r="B145" s="39"/>
      <c r="C145" s="40"/>
      <c r="D145" s="217" t="s">
        <v>151</v>
      </c>
      <c r="E145" s="40"/>
      <c r="F145" s="218" t="s">
        <v>250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151</v>
      </c>
      <c r="AU145" s="17" t="s">
        <v>84</v>
      </c>
    </row>
    <row r="146" s="2" customFormat="1" ht="49.05" customHeight="1">
      <c r="A146" s="38"/>
      <c r="B146" s="39"/>
      <c r="C146" s="204" t="s">
        <v>141</v>
      </c>
      <c r="D146" s="204" t="s">
        <v>144</v>
      </c>
      <c r="E146" s="205" t="s">
        <v>251</v>
      </c>
      <c r="F146" s="206" t="s">
        <v>252</v>
      </c>
      <c r="G146" s="207" t="s">
        <v>198</v>
      </c>
      <c r="H146" s="208">
        <v>0.039</v>
      </c>
      <c r="I146" s="209"/>
      <c r="J146" s="210">
        <f>ROUND(I146*H146,2)</f>
        <v>0</v>
      </c>
      <c r="K146" s="206" t="s">
        <v>148</v>
      </c>
      <c r="L146" s="44"/>
      <c r="M146" s="211" t="s">
        <v>19</v>
      </c>
      <c r="N146" s="212" t="s">
        <v>45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230</v>
      </c>
      <c r="AT146" s="215" t="s">
        <v>144</v>
      </c>
      <c r="AU146" s="215" t="s">
        <v>84</v>
      </c>
      <c r="AY146" s="17" t="s">
        <v>140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82</v>
      </c>
      <c r="BK146" s="216">
        <f>ROUND(I146*H146,2)</f>
        <v>0</v>
      </c>
      <c r="BL146" s="17" t="s">
        <v>230</v>
      </c>
      <c r="BM146" s="215" t="s">
        <v>253</v>
      </c>
    </row>
    <row r="147" s="2" customFormat="1">
      <c r="A147" s="38"/>
      <c r="B147" s="39"/>
      <c r="C147" s="40"/>
      <c r="D147" s="217" t="s">
        <v>151</v>
      </c>
      <c r="E147" s="40"/>
      <c r="F147" s="218" t="s">
        <v>254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151</v>
      </c>
      <c r="AU147" s="17" t="s">
        <v>84</v>
      </c>
    </row>
    <row r="148" s="12" customFormat="1" ht="22.8" customHeight="1">
      <c r="A148" s="12"/>
      <c r="B148" s="188"/>
      <c r="C148" s="189"/>
      <c r="D148" s="190" t="s">
        <v>73</v>
      </c>
      <c r="E148" s="202" t="s">
        <v>255</v>
      </c>
      <c r="F148" s="202" t="s">
        <v>256</v>
      </c>
      <c r="G148" s="189"/>
      <c r="H148" s="189"/>
      <c r="I148" s="192"/>
      <c r="J148" s="203">
        <f>BK148</f>
        <v>0</v>
      </c>
      <c r="K148" s="189"/>
      <c r="L148" s="194"/>
      <c r="M148" s="195"/>
      <c r="N148" s="196"/>
      <c r="O148" s="196"/>
      <c r="P148" s="197">
        <f>SUM(P149:P197)</f>
        <v>0</v>
      </c>
      <c r="Q148" s="196"/>
      <c r="R148" s="197">
        <f>SUM(R149:R197)</f>
        <v>3.6405113999999998</v>
      </c>
      <c r="S148" s="196"/>
      <c r="T148" s="198">
        <f>SUM(T149:T197)</f>
        <v>0.17999999999999999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9" t="s">
        <v>84</v>
      </c>
      <c r="AT148" s="200" t="s">
        <v>73</v>
      </c>
      <c r="AU148" s="200" t="s">
        <v>82</v>
      </c>
      <c r="AY148" s="199" t="s">
        <v>140</v>
      </c>
      <c r="BK148" s="201">
        <f>SUM(BK149:BK197)</f>
        <v>0</v>
      </c>
    </row>
    <row r="149" s="2" customFormat="1" ht="37.8" customHeight="1">
      <c r="A149" s="38"/>
      <c r="B149" s="39"/>
      <c r="C149" s="204" t="s">
        <v>82</v>
      </c>
      <c r="D149" s="204" t="s">
        <v>144</v>
      </c>
      <c r="E149" s="205" t="s">
        <v>257</v>
      </c>
      <c r="F149" s="206" t="s">
        <v>258</v>
      </c>
      <c r="G149" s="207" t="s">
        <v>229</v>
      </c>
      <c r="H149" s="208">
        <v>30</v>
      </c>
      <c r="I149" s="209"/>
      <c r="J149" s="210">
        <f>ROUND(I149*H149,2)</f>
        <v>0</v>
      </c>
      <c r="K149" s="206" t="s">
        <v>148</v>
      </c>
      <c r="L149" s="44"/>
      <c r="M149" s="211" t="s">
        <v>19</v>
      </c>
      <c r="N149" s="212" t="s">
        <v>45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0.0060000000000000001</v>
      </c>
      <c r="T149" s="214">
        <f>S149*H149</f>
        <v>0.17999999999999999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230</v>
      </c>
      <c r="AT149" s="215" t="s">
        <v>144</v>
      </c>
      <c r="AU149" s="215" t="s">
        <v>84</v>
      </c>
      <c r="AY149" s="17" t="s">
        <v>140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82</v>
      </c>
      <c r="BK149" s="216">
        <f>ROUND(I149*H149,2)</f>
        <v>0</v>
      </c>
      <c r="BL149" s="17" t="s">
        <v>230</v>
      </c>
      <c r="BM149" s="215" t="s">
        <v>259</v>
      </c>
    </row>
    <row r="150" s="2" customFormat="1">
      <c r="A150" s="38"/>
      <c r="B150" s="39"/>
      <c r="C150" s="40"/>
      <c r="D150" s="217" t="s">
        <v>151</v>
      </c>
      <c r="E150" s="40"/>
      <c r="F150" s="218" t="s">
        <v>260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151</v>
      </c>
      <c r="AU150" s="17" t="s">
        <v>84</v>
      </c>
    </row>
    <row r="151" s="13" customFormat="1">
      <c r="A151" s="13"/>
      <c r="B151" s="222"/>
      <c r="C151" s="223"/>
      <c r="D151" s="224" t="s">
        <v>153</v>
      </c>
      <c r="E151" s="225" t="s">
        <v>19</v>
      </c>
      <c r="F151" s="226" t="s">
        <v>261</v>
      </c>
      <c r="G151" s="223"/>
      <c r="H151" s="227">
        <v>30</v>
      </c>
      <c r="I151" s="228"/>
      <c r="J151" s="223"/>
      <c r="K151" s="223"/>
      <c r="L151" s="229"/>
      <c r="M151" s="230"/>
      <c r="N151" s="231"/>
      <c r="O151" s="231"/>
      <c r="P151" s="231"/>
      <c r="Q151" s="231"/>
      <c r="R151" s="231"/>
      <c r="S151" s="231"/>
      <c r="T151" s="23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3" t="s">
        <v>153</v>
      </c>
      <c r="AU151" s="233" t="s">
        <v>84</v>
      </c>
      <c r="AV151" s="13" t="s">
        <v>84</v>
      </c>
      <c r="AW151" s="13" t="s">
        <v>36</v>
      </c>
      <c r="AX151" s="13" t="s">
        <v>82</v>
      </c>
      <c r="AY151" s="233" t="s">
        <v>140</v>
      </c>
    </row>
    <row r="152" s="2" customFormat="1" ht="33" customHeight="1">
      <c r="A152" s="38"/>
      <c r="B152" s="39"/>
      <c r="C152" s="204" t="s">
        <v>262</v>
      </c>
      <c r="D152" s="204" t="s">
        <v>144</v>
      </c>
      <c r="E152" s="205" t="s">
        <v>263</v>
      </c>
      <c r="F152" s="206" t="s">
        <v>264</v>
      </c>
      <c r="G152" s="207" t="s">
        <v>147</v>
      </c>
      <c r="H152" s="208">
        <v>94.170000000000002</v>
      </c>
      <c r="I152" s="209"/>
      <c r="J152" s="210">
        <f>ROUND(I152*H152,2)</f>
        <v>0</v>
      </c>
      <c r="K152" s="206" t="s">
        <v>148</v>
      </c>
      <c r="L152" s="44"/>
      <c r="M152" s="211" t="s">
        <v>19</v>
      </c>
      <c r="N152" s="212" t="s">
        <v>45</v>
      </c>
      <c r="O152" s="84"/>
      <c r="P152" s="213">
        <f>O152*H152</f>
        <v>0</v>
      </c>
      <c r="Q152" s="213">
        <v>0.00025999999999999998</v>
      </c>
      <c r="R152" s="213">
        <f>Q152*H152</f>
        <v>0.024484199999999998</v>
      </c>
      <c r="S152" s="213">
        <v>0</v>
      </c>
      <c r="T152" s="21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5" t="s">
        <v>230</v>
      </c>
      <c r="AT152" s="215" t="s">
        <v>144</v>
      </c>
      <c r="AU152" s="215" t="s">
        <v>84</v>
      </c>
      <c r="AY152" s="17" t="s">
        <v>140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7" t="s">
        <v>82</v>
      </c>
      <c r="BK152" s="216">
        <f>ROUND(I152*H152,2)</f>
        <v>0</v>
      </c>
      <c r="BL152" s="17" t="s">
        <v>230</v>
      </c>
      <c r="BM152" s="215" t="s">
        <v>265</v>
      </c>
    </row>
    <row r="153" s="2" customFormat="1">
      <c r="A153" s="38"/>
      <c r="B153" s="39"/>
      <c r="C153" s="40"/>
      <c r="D153" s="217" t="s">
        <v>151</v>
      </c>
      <c r="E153" s="40"/>
      <c r="F153" s="218" t="s">
        <v>266</v>
      </c>
      <c r="G153" s="40"/>
      <c r="H153" s="40"/>
      <c r="I153" s="219"/>
      <c r="J153" s="40"/>
      <c r="K153" s="40"/>
      <c r="L153" s="44"/>
      <c r="M153" s="220"/>
      <c r="N153" s="221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151</v>
      </c>
      <c r="AU153" s="17" t="s">
        <v>84</v>
      </c>
    </row>
    <row r="154" s="14" customFormat="1">
      <c r="A154" s="14"/>
      <c r="B154" s="244"/>
      <c r="C154" s="245"/>
      <c r="D154" s="224" t="s">
        <v>153</v>
      </c>
      <c r="E154" s="246" t="s">
        <v>19</v>
      </c>
      <c r="F154" s="247" t="s">
        <v>185</v>
      </c>
      <c r="G154" s="245"/>
      <c r="H154" s="246" t="s">
        <v>19</v>
      </c>
      <c r="I154" s="248"/>
      <c r="J154" s="245"/>
      <c r="K154" s="245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153</v>
      </c>
      <c r="AU154" s="253" t="s">
        <v>84</v>
      </c>
      <c r="AV154" s="14" t="s">
        <v>82</v>
      </c>
      <c r="AW154" s="14" t="s">
        <v>36</v>
      </c>
      <c r="AX154" s="14" t="s">
        <v>74</v>
      </c>
      <c r="AY154" s="253" t="s">
        <v>140</v>
      </c>
    </row>
    <row r="155" s="13" customFormat="1">
      <c r="A155" s="13"/>
      <c r="B155" s="222"/>
      <c r="C155" s="223"/>
      <c r="D155" s="224" t="s">
        <v>153</v>
      </c>
      <c r="E155" s="225" t="s">
        <v>19</v>
      </c>
      <c r="F155" s="226" t="s">
        <v>186</v>
      </c>
      <c r="G155" s="223"/>
      <c r="H155" s="227">
        <v>42.899999999999999</v>
      </c>
      <c r="I155" s="228"/>
      <c r="J155" s="223"/>
      <c r="K155" s="223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153</v>
      </c>
      <c r="AU155" s="233" t="s">
        <v>84</v>
      </c>
      <c r="AV155" s="13" t="s">
        <v>84</v>
      </c>
      <c r="AW155" s="13" t="s">
        <v>36</v>
      </c>
      <c r="AX155" s="13" t="s">
        <v>74</v>
      </c>
      <c r="AY155" s="233" t="s">
        <v>140</v>
      </c>
    </row>
    <row r="156" s="14" customFormat="1">
      <c r="A156" s="14"/>
      <c r="B156" s="244"/>
      <c r="C156" s="245"/>
      <c r="D156" s="224" t="s">
        <v>153</v>
      </c>
      <c r="E156" s="246" t="s">
        <v>19</v>
      </c>
      <c r="F156" s="247" t="s">
        <v>187</v>
      </c>
      <c r="G156" s="245"/>
      <c r="H156" s="246" t="s">
        <v>19</v>
      </c>
      <c r="I156" s="248"/>
      <c r="J156" s="245"/>
      <c r="K156" s="245"/>
      <c r="L156" s="249"/>
      <c r="M156" s="250"/>
      <c r="N156" s="251"/>
      <c r="O156" s="251"/>
      <c r="P156" s="251"/>
      <c r="Q156" s="251"/>
      <c r="R156" s="251"/>
      <c r="S156" s="251"/>
      <c r="T156" s="25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3" t="s">
        <v>153</v>
      </c>
      <c r="AU156" s="253" t="s">
        <v>84</v>
      </c>
      <c r="AV156" s="14" t="s">
        <v>82</v>
      </c>
      <c r="AW156" s="14" t="s">
        <v>36</v>
      </c>
      <c r="AX156" s="14" t="s">
        <v>74</v>
      </c>
      <c r="AY156" s="253" t="s">
        <v>140</v>
      </c>
    </row>
    <row r="157" s="13" customFormat="1">
      <c r="A157" s="13"/>
      <c r="B157" s="222"/>
      <c r="C157" s="223"/>
      <c r="D157" s="224" t="s">
        <v>153</v>
      </c>
      <c r="E157" s="225" t="s">
        <v>19</v>
      </c>
      <c r="F157" s="226" t="s">
        <v>188</v>
      </c>
      <c r="G157" s="223"/>
      <c r="H157" s="227">
        <v>5.2800000000000002</v>
      </c>
      <c r="I157" s="228"/>
      <c r="J157" s="223"/>
      <c r="K157" s="223"/>
      <c r="L157" s="229"/>
      <c r="M157" s="230"/>
      <c r="N157" s="231"/>
      <c r="O157" s="231"/>
      <c r="P157" s="231"/>
      <c r="Q157" s="231"/>
      <c r="R157" s="231"/>
      <c r="S157" s="231"/>
      <c r="T157" s="23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3" t="s">
        <v>153</v>
      </c>
      <c r="AU157" s="233" t="s">
        <v>84</v>
      </c>
      <c r="AV157" s="13" t="s">
        <v>84</v>
      </c>
      <c r="AW157" s="13" t="s">
        <v>36</v>
      </c>
      <c r="AX157" s="13" t="s">
        <v>74</v>
      </c>
      <c r="AY157" s="233" t="s">
        <v>140</v>
      </c>
    </row>
    <row r="158" s="14" customFormat="1">
      <c r="A158" s="14"/>
      <c r="B158" s="244"/>
      <c r="C158" s="245"/>
      <c r="D158" s="224" t="s">
        <v>153</v>
      </c>
      <c r="E158" s="246" t="s">
        <v>19</v>
      </c>
      <c r="F158" s="247" t="s">
        <v>189</v>
      </c>
      <c r="G158" s="245"/>
      <c r="H158" s="246" t="s">
        <v>19</v>
      </c>
      <c r="I158" s="248"/>
      <c r="J158" s="245"/>
      <c r="K158" s="245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153</v>
      </c>
      <c r="AU158" s="253" t="s">
        <v>84</v>
      </c>
      <c r="AV158" s="14" t="s">
        <v>82</v>
      </c>
      <c r="AW158" s="14" t="s">
        <v>36</v>
      </c>
      <c r="AX158" s="14" t="s">
        <v>74</v>
      </c>
      <c r="AY158" s="253" t="s">
        <v>140</v>
      </c>
    </row>
    <row r="159" s="13" customFormat="1">
      <c r="A159" s="13"/>
      <c r="B159" s="222"/>
      <c r="C159" s="223"/>
      <c r="D159" s="224" t="s">
        <v>153</v>
      </c>
      <c r="E159" s="225" t="s">
        <v>19</v>
      </c>
      <c r="F159" s="226" t="s">
        <v>190</v>
      </c>
      <c r="G159" s="223"/>
      <c r="H159" s="227">
        <v>40.950000000000003</v>
      </c>
      <c r="I159" s="228"/>
      <c r="J159" s="223"/>
      <c r="K159" s="223"/>
      <c r="L159" s="229"/>
      <c r="M159" s="230"/>
      <c r="N159" s="231"/>
      <c r="O159" s="231"/>
      <c r="P159" s="231"/>
      <c r="Q159" s="231"/>
      <c r="R159" s="231"/>
      <c r="S159" s="231"/>
      <c r="T159" s="23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3" t="s">
        <v>153</v>
      </c>
      <c r="AU159" s="233" t="s">
        <v>84</v>
      </c>
      <c r="AV159" s="13" t="s">
        <v>84</v>
      </c>
      <c r="AW159" s="13" t="s">
        <v>36</v>
      </c>
      <c r="AX159" s="13" t="s">
        <v>74</v>
      </c>
      <c r="AY159" s="233" t="s">
        <v>140</v>
      </c>
    </row>
    <row r="160" s="14" customFormat="1">
      <c r="A160" s="14"/>
      <c r="B160" s="244"/>
      <c r="C160" s="245"/>
      <c r="D160" s="224" t="s">
        <v>153</v>
      </c>
      <c r="E160" s="246" t="s">
        <v>19</v>
      </c>
      <c r="F160" s="247" t="s">
        <v>191</v>
      </c>
      <c r="G160" s="245"/>
      <c r="H160" s="246" t="s">
        <v>19</v>
      </c>
      <c r="I160" s="248"/>
      <c r="J160" s="245"/>
      <c r="K160" s="245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153</v>
      </c>
      <c r="AU160" s="253" t="s">
        <v>84</v>
      </c>
      <c r="AV160" s="14" t="s">
        <v>82</v>
      </c>
      <c r="AW160" s="14" t="s">
        <v>36</v>
      </c>
      <c r="AX160" s="14" t="s">
        <v>74</v>
      </c>
      <c r="AY160" s="253" t="s">
        <v>140</v>
      </c>
    </row>
    <row r="161" s="13" customFormat="1">
      <c r="A161" s="13"/>
      <c r="B161" s="222"/>
      <c r="C161" s="223"/>
      <c r="D161" s="224" t="s">
        <v>153</v>
      </c>
      <c r="E161" s="225" t="s">
        <v>19</v>
      </c>
      <c r="F161" s="226" t="s">
        <v>192</v>
      </c>
      <c r="G161" s="223"/>
      <c r="H161" s="227">
        <v>5.04</v>
      </c>
      <c r="I161" s="228"/>
      <c r="J161" s="223"/>
      <c r="K161" s="223"/>
      <c r="L161" s="229"/>
      <c r="M161" s="230"/>
      <c r="N161" s="231"/>
      <c r="O161" s="231"/>
      <c r="P161" s="231"/>
      <c r="Q161" s="231"/>
      <c r="R161" s="231"/>
      <c r="S161" s="231"/>
      <c r="T161" s="23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3" t="s">
        <v>153</v>
      </c>
      <c r="AU161" s="233" t="s">
        <v>84</v>
      </c>
      <c r="AV161" s="13" t="s">
        <v>84</v>
      </c>
      <c r="AW161" s="13" t="s">
        <v>36</v>
      </c>
      <c r="AX161" s="13" t="s">
        <v>74</v>
      </c>
      <c r="AY161" s="233" t="s">
        <v>140</v>
      </c>
    </row>
    <row r="162" s="15" customFormat="1">
      <c r="A162" s="15"/>
      <c r="B162" s="254"/>
      <c r="C162" s="255"/>
      <c r="D162" s="224" t="s">
        <v>153</v>
      </c>
      <c r="E162" s="256" t="s">
        <v>19</v>
      </c>
      <c r="F162" s="257" t="s">
        <v>193</v>
      </c>
      <c r="G162" s="255"/>
      <c r="H162" s="258">
        <v>94.170000000000002</v>
      </c>
      <c r="I162" s="259"/>
      <c r="J162" s="255"/>
      <c r="K162" s="255"/>
      <c r="L162" s="260"/>
      <c r="M162" s="261"/>
      <c r="N162" s="262"/>
      <c r="O162" s="262"/>
      <c r="P162" s="262"/>
      <c r="Q162" s="262"/>
      <c r="R162" s="262"/>
      <c r="S162" s="262"/>
      <c r="T162" s="263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4" t="s">
        <v>153</v>
      </c>
      <c r="AU162" s="264" t="s">
        <v>84</v>
      </c>
      <c r="AV162" s="15" t="s">
        <v>149</v>
      </c>
      <c r="AW162" s="15" t="s">
        <v>36</v>
      </c>
      <c r="AX162" s="15" t="s">
        <v>82</v>
      </c>
      <c r="AY162" s="264" t="s">
        <v>140</v>
      </c>
    </row>
    <row r="163" s="2" customFormat="1" ht="24.15" customHeight="1">
      <c r="A163" s="38"/>
      <c r="B163" s="39"/>
      <c r="C163" s="234" t="s">
        <v>267</v>
      </c>
      <c r="D163" s="234" t="s">
        <v>162</v>
      </c>
      <c r="E163" s="235" t="s">
        <v>268</v>
      </c>
      <c r="F163" s="236" t="s">
        <v>269</v>
      </c>
      <c r="G163" s="237" t="s">
        <v>147</v>
      </c>
      <c r="H163" s="238">
        <v>94.170000000000002</v>
      </c>
      <c r="I163" s="239"/>
      <c r="J163" s="240">
        <f>ROUND(I163*H163,2)</f>
        <v>0</v>
      </c>
      <c r="K163" s="236" t="s">
        <v>148</v>
      </c>
      <c r="L163" s="241"/>
      <c r="M163" s="242" t="s">
        <v>19</v>
      </c>
      <c r="N163" s="243" t="s">
        <v>45</v>
      </c>
      <c r="O163" s="84"/>
      <c r="P163" s="213">
        <f>O163*H163</f>
        <v>0</v>
      </c>
      <c r="Q163" s="213">
        <v>0.037960000000000001</v>
      </c>
      <c r="R163" s="213">
        <f>Q163*H163</f>
        <v>3.5746932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237</v>
      </c>
      <c r="AT163" s="215" t="s">
        <v>162</v>
      </c>
      <c r="AU163" s="215" t="s">
        <v>84</v>
      </c>
      <c r="AY163" s="17" t="s">
        <v>140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82</v>
      </c>
      <c r="BK163" s="216">
        <f>ROUND(I163*H163,2)</f>
        <v>0</v>
      </c>
      <c r="BL163" s="17" t="s">
        <v>230</v>
      </c>
      <c r="BM163" s="215" t="s">
        <v>270</v>
      </c>
    </row>
    <row r="164" s="2" customFormat="1" ht="16.5" customHeight="1">
      <c r="A164" s="38"/>
      <c r="B164" s="39"/>
      <c r="C164" s="234" t="s">
        <v>230</v>
      </c>
      <c r="D164" s="234" t="s">
        <v>162</v>
      </c>
      <c r="E164" s="235" t="s">
        <v>271</v>
      </c>
      <c r="F164" s="236" t="s">
        <v>272</v>
      </c>
      <c r="G164" s="237" t="s">
        <v>236</v>
      </c>
      <c r="H164" s="238">
        <v>240</v>
      </c>
      <c r="I164" s="239"/>
      <c r="J164" s="240">
        <f>ROUND(I164*H164,2)</f>
        <v>0</v>
      </c>
      <c r="K164" s="236" t="s">
        <v>19</v>
      </c>
      <c r="L164" s="241"/>
      <c r="M164" s="242" t="s">
        <v>19</v>
      </c>
      <c r="N164" s="243" t="s">
        <v>45</v>
      </c>
      <c r="O164" s="84"/>
      <c r="P164" s="213">
        <f>O164*H164</f>
        <v>0</v>
      </c>
      <c r="Q164" s="213">
        <v>0</v>
      </c>
      <c r="R164" s="213">
        <f>Q164*H164</f>
        <v>0</v>
      </c>
      <c r="S164" s="213">
        <v>0</v>
      </c>
      <c r="T164" s="21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5" t="s">
        <v>237</v>
      </c>
      <c r="AT164" s="215" t="s">
        <v>162</v>
      </c>
      <c r="AU164" s="215" t="s">
        <v>84</v>
      </c>
      <c r="AY164" s="17" t="s">
        <v>140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82</v>
      </c>
      <c r="BK164" s="216">
        <f>ROUND(I164*H164,2)</f>
        <v>0</v>
      </c>
      <c r="BL164" s="17" t="s">
        <v>230</v>
      </c>
      <c r="BM164" s="215" t="s">
        <v>273</v>
      </c>
    </row>
    <row r="165" s="13" customFormat="1">
      <c r="A165" s="13"/>
      <c r="B165" s="222"/>
      <c r="C165" s="223"/>
      <c r="D165" s="224" t="s">
        <v>153</v>
      </c>
      <c r="E165" s="225" t="s">
        <v>19</v>
      </c>
      <c r="F165" s="226" t="s">
        <v>274</v>
      </c>
      <c r="G165" s="223"/>
      <c r="H165" s="227">
        <v>240</v>
      </c>
      <c r="I165" s="228"/>
      <c r="J165" s="223"/>
      <c r="K165" s="223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153</v>
      </c>
      <c r="AU165" s="233" t="s">
        <v>84</v>
      </c>
      <c r="AV165" s="13" t="s">
        <v>84</v>
      </c>
      <c r="AW165" s="13" t="s">
        <v>36</v>
      </c>
      <c r="AX165" s="13" t="s">
        <v>82</v>
      </c>
      <c r="AY165" s="233" t="s">
        <v>140</v>
      </c>
    </row>
    <row r="166" s="2" customFormat="1" ht="24.15" customHeight="1">
      <c r="A166" s="38"/>
      <c r="B166" s="39"/>
      <c r="C166" s="234" t="s">
        <v>275</v>
      </c>
      <c r="D166" s="234" t="s">
        <v>162</v>
      </c>
      <c r="E166" s="235" t="s">
        <v>276</v>
      </c>
      <c r="F166" s="236" t="s">
        <v>277</v>
      </c>
      <c r="G166" s="237" t="s">
        <v>278</v>
      </c>
      <c r="H166" s="238">
        <v>4.7999999999999998</v>
      </c>
      <c r="I166" s="239"/>
      <c r="J166" s="240">
        <f>ROUND(I166*H166,2)</f>
        <v>0</v>
      </c>
      <c r="K166" s="236" t="s">
        <v>148</v>
      </c>
      <c r="L166" s="241"/>
      <c r="M166" s="242" t="s">
        <v>19</v>
      </c>
      <c r="N166" s="243" t="s">
        <v>45</v>
      </c>
      <c r="O166" s="84"/>
      <c r="P166" s="213">
        <f>O166*H166</f>
        <v>0</v>
      </c>
      <c r="Q166" s="213">
        <v>0.00093999999999999997</v>
      </c>
      <c r="R166" s="213">
        <f>Q166*H166</f>
        <v>0.0045119999999999995</v>
      </c>
      <c r="S166" s="213">
        <v>0</v>
      </c>
      <c r="T166" s="21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15" t="s">
        <v>237</v>
      </c>
      <c r="AT166" s="215" t="s">
        <v>162</v>
      </c>
      <c r="AU166" s="215" t="s">
        <v>84</v>
      </c>
      <c r="AY166" s="17" t="s">
        <v>140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82</v>
      </c>
      <c r="BK166" s="216">
        <f>ROUND(I166*H166,2)</f>
        <v>0</v>
      </c>
      <c r="BL166" s="17" t="s">
        <v>230</v>
      </c>
      <c r="BM166" s="215" t="s">
        <v>279</v>
      </c>
    </row>
    <row r="167" s="13" customFormat="1">
      <c r="A167" s="13"/>
      <c r="B167" s="222"/>
      <c r="C167" s="223"/>
      <c r="D167" s="224" t="s">
        <v>153</v>
      </c>
      <c r="E167" s="225" t="s">
        <v>19</v>
      </c>
      <c r="F167" s="226" t="s">
        <v>280</v>
      </c>
      <c r="G167" s="223"/>
      <c r="H167" s="227">
        <v>4.7999999999999998</v>
      </c>
      <c r="I167" s="228"/>
      <c r="J167" s="223"/>
      <c r="K167" s="223"/>
      <c r="L167" s="229"/>
      <c r="M167" s="230"/>
      <c r="N167" s="231"/>
      <c r="O167" s="231"/>
      <c r="P167" s="231"/>
      <c r="Q167" s="231"/>
      <c r="R167" s="231"/>
      <c r="S167" s="231"/>
      <c r="T167" s="23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3" t="s">
        <v>153</v>
      </c>
      <c r="AU167" s="233" t="s">
        <v>84</v>
      </c>
      <c r="AV167" s="13" t="s">
        <v>84</v>
      </c>
      <c r="AW167" s="13" t="s">
        <v>36</v>
      </c>
      <c r="AX167" s="13" t="s">
        <v>82</v>
      </c>
      <c r="AY167" s="233" t="s">
        <v>140</v>
      </c>
    </row>
    <row r="168" s="2" customFormat="1" ht="33" customHeight="1">
      <c r="A168" s="38"/>
      <c r="B168" s="39"/>
      <c r="C168" s="204" t="s">
        <v>84</v>
      </c>
      <c r="D168" s="204" t="s">
        <v>144</v>
      </c>
      <c r="E168" s="205" t="s">
        <v>281</v>
      </c>
      <c r="F168" s="206" t="s">
        <v>282</v>
      </c>
      <c r="G168" s="207" t="s">
        <v>158</v>
      </c>
      <c r="H168" s="208">
        <v>43.799999999999997</v>
      </c>
      <c r="I168" s="209"/>
      <c r="J168" s="210">
        <f>ROUND(I168*H168,2)</f>
        <v>0</v>
      </c>
      <c r="K168" s="206" t="s">
        <v>148</v>
      </c>
      <c r="L168" s="44"/>
      <c r="M168" s="211" t="s">
        <v>19</v>
      </c>
      <c r="N168" s="212" t="s">
        <v>45</v>
      </c>
      <c r="O168" s="84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230</v>
      </c>
      <c r="AT168" s="215" t="s">
        <v>144</v>
      </c>
      <c r="AU168" s="215" t="s">
        <v>84</v>
      </c>
      <c r="AY168" s="17" t="s">
        <v>140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82</v>
      </c>
      <c r="BK168" s="216">
        <f>ROUND(I168*H168,2)</f>
        <v>0</v>
      </c>
      <c r="BL168" s="17" t="s">
        <v>230</v>
      </c>
      <c r="BM168" s="215" t="s">
        <v>283</v>
      </c>
    </row>
    <row r="169" s="2" customFormat="1">
      <c r="A169" s="38"/>
      <c r="B169" s="39"/>
      <c r="C169" s="40"/>
      <c r="D169" s="217" t="s">
        <v>151</v>
      </c>
      <c r="E169" s="40"/>
      <c r="F169" s="218" t="s">
        <v>284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151</v>
      </c>
      <c r="AU169" s="17" t="s">
        <v>84</v>
      </c>
    </row>
    <row r="170" s="13" customFormat="1">
      <c r="A170" s="13"/>
      <c r="B170" s="222"/>
      <c r="C170" s="223"/>
      <c r="D170" s="224" t="s">
        <v>153</v>
      </c>
      <c r="E170" s="225" t="s">
        <v>19</v>
      </c>
      <c r="F170" s="226" t="s">
        <v>285</v>
      </c>
      <c r="G170" s="223"/>
      <c r="H170" s="227">
        <v>19.5</v>
      </c>
      <c r="I170" s="228"/>
      <c r="J170" s="223"/>
      <c r="K170" s="223"/>
      <c r="L170" s="229"/>
      <c r="M170" s="230"/>
      <c r="N170" s="231"/>
      <c r="O170" s="231"/>
      <c r="P170" s="231"/>
      <c r="Q170" s="231"/>
      <c r="R170" s="231"/>
      <c r="S170" s="231"/>
      <c r="T170" s="23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3" t="s">
        <v>153</v>
      </c>
      <c r="AU170" s="233" t="s">
        <v>84</v>
      </c>
      <c r="AV170" s="13" t="s">
        <v>84</v>
      </c>
      <c r="AW170" s="13" t="s">
        <v>36</v>
      </c>
      <c r="AX170" s="13" t="s">
        <v>74</v>
      </c>
      <c r="AY170" s="233" t="s">
        <v>140</v>
      </c>
    </row>
    <row r="171" s="13" customFormat="1">
      <c r="A171" s="13"/>
      <c r="B171" s="222"/>
      <c r="C171" s="223"/>
      <c r="D171" s="224" t="s">
        <v>153</v>
      </c>
      <c r="E171" s="225" t="s">
        <v>19</v>
      </c>
      <c r="F171" s="226" t="s">
        <v>286</v>
      </c>
      <c r="G171" s="223"/>
      <c r="H171" s="227">
        <v>2.3999999999999999</v>
      </c>
      <c r="I171" s="228"/>
      <c r="J171" s="223"/>
      <c r="K171" s="223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153</v>
      </c>
      <c r="AU171" s="233" t="s">
        <v>84</v>
      </c>
      <c r="AV171" s="13" t="s">
        <v>84</v>
      </c>
      <c r="AW171" s="13" t="s">
        <v>36</v>
      </c>
      <c r="AX171" s="13" t="s">
        <v>74</v>
      </c>
      <c r="AY171" s="233" t="s">
        <v>140</v>
      </c>
    </row>
    <row r="172" s="13" customFormat="1">
      <c r="A172" s="13"/>
      <c r="B172" s="222"/>
      <c r="C172" s="223"/>
      <c r="D172" s="224" t="s">
        <v>153</v>
      </c>
      <c r="E172" s="225" t="s">
        <v>19</v>
      </c>
      <c r="F172" s="226" t="s">
        <v>285</v>
      </c>
      <c r="G172" s="223"/>
      <c r="H172" s="227">
        <v>19.5</v>
      </c>
      <c r="I172" s="228"/>
      <c r="J172" s="223"/>
      <c r="K172" s="223"/>
      <c r="L172" s="229"/>
      <c r="M172" s="230"/>
      <c r="N172" s="231"/>
      <c r="O172" s="231"/>
      <c r="P172" s="231"/>
      <c r="Q172" s="231"/>
      <c r="R172" s="231"/>
      <c r="S172" s="231"/>
      <c r="T172" s="23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3" t="s">
        <v>153</v>
      </c>
      <c r="AU172" s="233" t="s">
        <v>84</v>
      </c>
      <c r="AV172" s="13" t="s">
        <v>84</v>
      </c>
      <c r="AW172" s="13" t="s">
        <v>36</v>
      </c>
      <c r="AX172" s="13" t="s">
        <v>74</v>
      </c>
      <c r="AY172" s="233" t="s">
        <v>140</v>
      </c>
    </row>
    <row r="173" s="13" customFormat="1">
      <c r="A173" s="13"/>
      <c r="B173" s="222"/>
      <c r="C173" s="223"/>
      <c r="D173" s="224" t="s">
        <v>153</v>
      </c>
      <c r="E173" s="225" t="s">
        <v>19</v>
      </c>
      <c r="F173" s="226" t="s">
        <v>286</v>
      </c>
      <c r="G173" s="223"/>
      <c r="H173" s="227">
        <v>2.3999999999999999</v>
      </c>
      <c r="I173" s="228"/>
      <c r="J173" s="223"/>
      <c r="K173" s="223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153</v>
      </c>
      <c r="AU173" s="233" t="s">
        <v>84</v>
      </c>
      <c r="AV173" s="13" t="s">
        <v>84</v>
      </c>
      <c r="AW173" s="13" t="s">
        <v>36</v>
      </c>
      <c r="AX173" s="13" t="s">
        <v>74</v>
      </c>
      <c r="AY173" s="233" t="s">
        <v>140</v>
      </c>
    </row>
    <row r="174" s="15" customFormat="1">
      <c r="A174" s="15"/>
      <c r="B174" s="254"/>
      <c r="C174" s="255"/>
      <c r="D174" s="224" t="s">
        <v>153</v>
      </c>
      <c r="E174" s="256" t="s">
        <v>19</v>
      </c>
      <c r="F174" s="257" t="s">
        <v>193</v>
      </c>
      <c r="G174" s="255"/>
      <c r="H174" s="258">
        <v>43.799999999999997</v>
      </c>
      <c r="I174" s="259"/>
      <c r="J174" s="255"/>
      <c r="K174" s="255"/>
      <c r="L174" s="260"/>
      <c r="M174" s="261"/>
      <c r="N174" s="262"/>
      <c r="O174" s="262"/>
      <c r="P174" s="262"/>
      <c r="Q174" s="262"/>
      <c r="R174" s="262"/>
      <c r="S174" s="262"/>
      <c r="T174" s="263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4" t="s">
        <v>153</v>
      </c>
      <c r="AU174" s="264" t="s">
        <v>84</v>
      </c>
      <c r="AV174" s="15" t="s">
        <v>149</v>
      </c>
      <c r="AW174" s="15" t="s">
        <v>36</v>
      </c>
      <c r="AX174" s="15" t="s">
        <v>82</v>
      </c>
      <c r="AY174" s="264" t="s">
        <v>140</v>
      </c>
    </row>
    <row r="175" s="2" customFormat="1" ht="16.5" customHeight="1">
      <c r="A175" s="38"/>
      <c r="B175" s="39"/>
      <c r="C175" s="234" t="s">
        <v>287</v>
      </c>
      <c r="D175" s="234" t="s">
        <v>162</v>
      </c>
      <c r="E175" s="235" t="s">
        <v>288</v>
      </c>
      <c r="F175" s="236" t="s">
        <v>289</v>
      </c>
      <c r="G175" s="237" t="s">
        <v>147</v>
      </c>
      <c r="H175" s="238">
        <v>24.638000000000002</v>
      </c>
      <c r="I175" s="239"/>
      <c r="J175" s="240">
        <f>ROUND(I175*H175,2)</f>
        <v>0</v>
      </c>
      <c r="K175" s="236" t="s">
        <v>19</v>
      </c>
      <c r="L175" s="241"/>
      <c r="M175" s="242" t="s">
        <v>19</v>
      </c>
      <c r="N175" s="243" t="s">
        <v>45</v>
      </c>
      <c r="O175" s="84"/>
      <c r="P175" s="213">
        <f>O175*H175</f>
        <v>0</v>
      </c>
      <c r="Q175" s="213">
        <v>0</v>
      </c>
      <c r="R175" s="213">
        <f>Q175*H175</f>
        <v>0</v>
      </c>
      <c r="S175" s="213">
        <v>0</v>
      </c>
      <c r="T175" s="21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5" t="s">
        <v>237</v>
      </c>
      <c r="AT175" s="215" t="s">
        <v>162</v>
      </c>
      <c r="AU175" s="215" t="s">
        <v>84</v>
      </c>
      <c r="AY175" s="17" t="s">
        <v>140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82</v>
      </c>
      <c r="BK175" s="216">
        <f>ROUND(I175*H175,2)</f>
        <v>0</v>
      </c>
      <c r="BL175" s="17" t="s">
        <v>230</v>
      </c>
      <c r="BM175" s="215" t="s">
        <v>290</v>
      </c>
    </row>
    <row r="176" s="13" customFormat="1">
      <c r="A176" s="13"/>
      <c r="B176" s="222"/>
      <c r="C176" s="223"/>
      <c r="D176" s="224" t="s">
        <v>153</v>
      </c>
      <c r="E176" s="225" t="s">
        <v>19</v>
      </c>
      <c r="F176" s="226" t="s">
        <v>291</v>
      </c>
      <c r="G176" s="223"/>
      <c r="H176" s="227">
        <v>19.710000000000001</v>
      </c>
      <c r="I176" s="228"/>
      <c r="J176" s="223"/>
      <c r="K176" s="223"/>
      <c r="L176" s="229"/>
      <c r="M176" s="230"/>
      <c r="N176" s="231"/>
      <c r="O176" s="231"/>
      <c r="P176" s="231"/>
      <c r="Q176" s="231"/>
      <c r="R176" s="231"/>
      <c r="S176" s="231"/>
      <c r="T176" s="23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3" t="s">
        <v>153</v>
      </c>
      <c r="AU176" s="233" t="s">
        <v>84</v>
      </c>
      <c r="AV176" s="13" t="s">
        <v>84</v>
      </c>
      <c r="AW176" s="13" t="s">
        <v>36</v>
      </c>
      <c r="AX176" s="13" t="s">
        <v>82</v>
      </c>
      <c r="AY176" s="233" t="s">
        <v>140</v>
      </c>
    </row>
    <row r="177" s="13" customFormat="1">
      <c r="A177" s="13"/>
      <c r="B177" s="222"/>
      <c r="C177" s="223"/>
      <c r="D177" s="224" t="s">
        <v>153</v>
      </c>
      <c r="E177" s="223"/>
      <c r="F177" s="226" t="s">
        <v>292</v>
      </c>
      <c r="G177" s="223"/>
      <c r="H177" s="227">
        <v>24.638000000000002</v>
      </c>
      <c r="I177" s="228"/>
      <c r="J177" s="223"/>
      <c r="K177" s="223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153</v>
      </c>
      <c r="AU177" s="233" t="s">
        <v>84</v>
      </c>
      <c r="AV177" s="13" t="s">
        <v>84</v>
      </c>
      <c r="AW177" s="13" t="s">
        <v>4</v>
      </c>
      <c r="AX177" s="13" t="s">
        <v>82</v>
      </c>
      <c r="AY177" s="233" t="s">
        <v>140</v>
      </c>
    </row>
    <row r="178" s="2" customFormat="1" ht="49.05" customHeight="1">
      <c r="A178" s="38"/>
      <c r="B178" s="39"/>
      <c r="C178" s="204" t="s">
        <v>293</v>
      </c>
      <c r="D178" s="204" t="s">
        <v>144</v>
      </c>
      <c r="E178" s="205" t="s">
        <v>294</v>
      </c>
      <c r="F178" s="206" t="s">
        <v>295</v>
      </c>
      <c r="G178" s="207" t="s">
        <v>158</v>
      </c>
      <c r="H178" s="208">
        <v>216.59999999999999</v>
      </c>
      <c r="I178" s="209"/>
      <c r="J178" s="210">
        <f>ROUND(I178*H178,2)</f>
        <v>0</v>
      </c>
      <c r="K178" s="206" t="s">
        <v>148</v>
      </c>
      <c r="L178" s="44"/>
      <c r="M178" s="211" t="s">
        <v>19</v>
      </c>
      <c r="N178" s="212" t="s">
        <v>45</v>
      </c>
      <c r="O178" s="84"/>
      <c r="P178" s="213">
        <f>O178*H178</f>
        <v>0</v>
      </c>
      <c r="Q178" s="213">
        <v>0.00012</v>
      </c>
      <c r="R178" s="213">
        <f>Q178*H178</f>
        <v>0.025992000000000001</v>
      </c>
      <c r="S178" s="213">
        <v>0</v>
      </c>
      <c r="T178" s="21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230</v>
      </c>
      <c r="AT178" s="215" t="s">
        <v>144</v>
      </c>
      <c r="AU178" s="215" t="s">
        <v>84</v>
      </c>
      <c r="AY178" s="17" t="s">
        <v>140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82</v>
      </c>
      <c r="BK178" s="216">
        <f>ROUND(I178*H178,2)</f>
        <v>0</v>
      </c>
      <c r="BL178" s="17" t="s">
        <v>230</v>
      </c>
      <c r="BM178" s="215" t="s">
        <v>296</v>
      </c>
    </row>
    <row r="179" s="2" customFormat="1">
      <c r="A179" s="38"/>
      <c r="B179" s="39"/>
      <c r="C179" s="40"/>
      <c r="D179" s="217" t="s">
        <v>151</v>
      </c>
      <c r="E179" s="40"/>
      <c r="F179" s="218" t="s">
        <v>297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151</v>
      </c>
      <c r="AU179" s="17" t="s">
        <v>84</v>
      </c>
    </row>
    <row r="180" s="14" customFormat="1">
      <c r="A180" s="14"/>
      <c r="B180" s="244"/>
      <c r="C180" s="245"/>
      <c r="D180" s="224" t="s">
        <v>153</v>
      </c>
      <c r="E180" s="246" t="s">
        <v>19</v>
      </c>
      <c r="F180" s="247" t="s">
        <v>185</v>
      </c>
      <c r="G180" s="245"/>
      <c r="H180" s="246" t="s">
        <v>19</v>
      </c>
      <c r="I180" s="248"/>
      <c r="J180" s="245"/>
      <c r="K180" s="245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153</v>
      </c>
      <c r="AU180" s="253" t="s">
        <v>84</v>
      </c>
      <c r="AV180" s="14" t="s">
        <v>82</v>
      </c>
      <c r="AW180" s="14" t="s">
        <v>36</v>
      </c>
      <c r="AX180" s="14" t="s">
        <v>74</v>
      </c>
      <c r="AY180" s="253" t="s">
        <v>140</v>
      </c>
    </row>
    <row r="181" s="13" customFormat="1">
      <c r="A181" s="13"/>
      <c r="B181" s="222"/>
      <c r="C181" s="223"/>
      <c r="D181" s="224" t="s">
        <v>153</v>
      </c>
      <c r="E181" s="225" t="s">
        <v>19</v>
      </c>
      <c r="F181" s="226" t="s">
        <v>298</v>
      </c>
      <c r="G181" s="223"/>
      <c r="H181" s="227">
        <v>96.200000000000003</v>
      </c>
      <c r="I181" s="228"/>
      <c r="J181" s="223"/>
      <c r="K181" s="223"/>
      <c r="L181" s="229"/>
      <c r="M181" s="230"/>
      <c r="N181" s="231"/>
      <c r="O181" s="231"/>
      <c r="P181" s="231"/>
      <c r="Q181" s="231"/>
      <c r="R181" s="231"/>
      <c r="S181" s="231"/>
      <c r="T181" s="23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3" t="s">
        <v>153</v>
      </c>
      <c r="AU181" s="233" t="s">
        <v>84</v>
      </c>
      <c r="AV181" s="13" t="s">
        <v>84</v>
      </c>
      <c r="AW181" s="13" t="s">
        <v>36</v>
      </c>
      <c r="AX181" s="13" t="s">
        <v>74</v>
      </c>
      <c r="AY181" s="233" t="s">
        <v>140</v>
      </c>
    </row>
    <row r="182" s="14" customFormat="1">
      <c r="A182" s="14"/>
      <c r="B182" s="244"/>
      <c r="C182" s="245"/>
      <c r="D182" s="224" t="s">
        <v>153</v>
      </c>
      <c r="E182" s="246" t="s">
        <v>19</v>
      </c>
      <c r="F182" s="247" t="s">
        <v>187</v>
      </c>
      <c r="G182" s="245"/>
      <c r="H182" s="246" t="s">
        <v>19</v>
      </c>
      <c r="I182" s="248"/>
      <c r="J182" s="245"/>
      <c r="K182" s="245"/>
      <c r="L182" s="249"/>
      <c r="M182" s="250"/>
      <c r="N182" s="251"/>
      <c r="O182" s="251"/>
      <c r="P182" s="251"/>
      <c r="Q182" s="251"/>
      <c r="R182" s="251"/>
      <c r="S182" s="251"/>
      <c r="T182" s="25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3" t="s">
        <v>153</v>
      </c>
      <c r="AU182" s="253" t="s">
        <v>84</v>
      </c>
      <c r="AV182" s="14" t="s">
        <v>82</v>
      </c>
      <c r="AW182" s="14" t="s">
        <v>36</v>
      </c>
      <c r="AX182" s="14" t="s">
        <v>74</v>
      </c>
      <c r="AY182" s="253" t="s">
        <v>140</v>
      </c>
    </row>
    <row r="183" s="13" customFormat="1">
      <c r="A183" s="13"/>
      <c r="B183" s="222"/>
      <c r="C183" s="223"/>
      <c r="D183" s="224" t="s">
        <v>153</v>
      </c>
      <c r="E183" s="225" t="s">
        <v>19</v>
      </c>
      <c r="F183" s="226" t="s">
        <v>299</v>
      </c>
      <c r="G183" s="223"/>
      <c r="H183" s="227">
        <v>13.6</v>
      </c>
      <c r="I183" s="228"/>
      <c r="J183" s="223"/>
      <c r="K183" s="223"/>
      <c r="L183" s="229"/>
      <c r="M183" s="230"/>
      <c r="N183" s="231"/>
      <c r="O183" s="231"/>
      <c r="P183" s="231"/>
      <c r="Q183" s="231"/>
      <c r="R183" s="231"/>
      <c r="S183" s="231"/>
      <c r="T183" s="23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3" t="s">
        <v>153</v>
      </c>
      <c r="AU183" s="233" t="s">
        <v>84</v>
      </c>
      <c r="AV183" s="13" t="s">
        <v>84</v>
      </c>
      <c r="AW183" s="13" t="s">
        <v>36</v>
      </c>
      <c r="AX183" s="13" t="s">
        <v>74</v>
      </c>
      <c r="AY183" s="233" t="s">
        <v>140</v>
      </c>
    </row>
    <row r="184" s="14" customFormat="1">
      <c r="A184" s="14"/>
      <c r="B184" s="244"/>
      <c r="C184" s="245"/>
      <c r="D184" s="224" t="s">
        <v>153</v>
      </c>
      <c r="E184" s="246" t="s">
        <v>19</v>
      </c>
      <c r="F184" s="247" t="s">
        <v>189</v>
      </c>
      <c r="G184" s="245"/>
      <c r="H184" s="246" t="s">
        <v>19</v>
      </c>
      <c r="I184" s="248"/>
      <c r="J184" s="245"/>
      <c r="K184" s="245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153</v>
      </c>
      <c r="AU184" s="253" t="s">
        <v>84</v>
      </c>
      <c r="AV184" s="14" t="s">
        <v>82</v>
      </c>
      <c r="AW184" s="14" t="s">
        <v>36</v>
      </c>
      <c r="AX184" s="14" t="s">
        <v>74</v>
      </c>
      <c r="AY184" s="253" t="s">
        <v>140</v>
      </c>
    </row>
    <row r="185" s="13" customFormat="1">
      <c r="A185" s="13"/>
      <c r="B185" s="222"/>
      <c r="C185" s="223"/>
      <c r="D185" s="224" t="s">
        <v>153</v>
      </c>
      <c r="E185" s="225" t="s">
        <v>19</v>
      </c>
      <c r="F185" s="226" t="s">
        <v>300</v>
      </c>
      <c r="G185" s="223"/>
      <c r="H185" s="227">
        <v>93.599999999999994</v>
      </c>
      <c r="I185" s="228"/>
      <c r="J185" s="223"/>
      <c r="K185" s="223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153</v>
      </c>
      <c r="AU185" s="233" t="s">
        <v>84</v>
      </c>
      <c r="AV185" s="13" t="s">
        <v>84</v>
      </c>
      <c r="AW185" s="13" t="s">
        <v>36</v>
      </c>
      <c r="AX185" s="13" t="s">
        <v>74</v>
      </c>
      <c r="AY185" s="233" t="s">
        <v>140</v>
      </c>
    </row>
    <row r="186" s="14" customFormat="1">
      <c r="A186" s="14"/>
      <c r="B186" s="244"/>
      <c r="C186" s="245"/>
      <c r="D186" s="224" t="s">
        <v>153</v>
      </c>
      <c r="E186" s="246" t="s">
        <v>19</v>
      </c>
      <c r="F186" s="247" t="s">
        <v>191</v>
      </c>
      <c r="G186" s="245"/>
      <c r="H186" s="246" t="s">
        <v>19</v>
      </c>
      <c r="I186" s="248"/>
      <c r="J186" s="245"/>
      <c r="K186" s="245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153</v>
      </c>
      <c r="AU186" s="253" t="s">
        <v>84</v>
      </c>
      <c r="AV186" s="14" t="s">
        <v>82</v>
      </c>
      <c r="AW186" s="14" t="s">
        <v>36</v>
      </c>
      <c r="AX186" s="14" t="s">
        <v>74</v>
      </c>
      <c r="AY186" s="253" t="s">
        <v>140</v>
      </c>
    </row>
    <row r="187" s="13" customFormat="1">
      <c r="A187" s="13"/>
      <c r="B187" s="222"/>
      <c r="C187" s="223"/>
      <c r="D187" s="224" t="s">
        <v>153</v>
      </c>
      <c r="E187" s="225" t="s">
        <v>19</v>
      </c>
      <c r="F187" s="226" t="s">
        <v>301</v>
      </c>
      <c r="G187" s="223"/>
      <c r="H187" s="227">
        <v>13.199999999999999</v>
      </c>
      <c r="I187" s="228"/>
      <c r="J187" s="223"/>
      <c r="K187" s="223"/>
      <c r="L187" s="229"/>
      <c r="M187" s="230"/>
      <c r="N187" s="231"/>
      <c r="O187" s="231"/>
      <c r="P187" s="231"/>
      <c r="Q187" s="231"/>
      <c r="R187" s="231"/>
      <c r="S187" s="231"/>
      <c r="T187" s="23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3" t="s">
        <v>153</v>
      </c>
      <c r="AU187" s="233" t="s">
        <v>84</v>
      </c>
      <c r="AV187" s="13" t="s">
        <v>84</v>
      </c>
      <c r="AW187" s="13" t="s">
        <v>36</v>
      </c>
      <c r="AX187" s="13" t="s">
        <v>74</v>
      </c>
      <c r="AY187" s="233" t="s">
        <v>140</v>
      </c>
    </row>
    <row r="188" s="15" customFormat="1">
      <c r="A188" s="15"/>
      <c r="B188" s="254"/>
      <c r="C188" s="255"/>
      <c r="D188" s="224" t="s">
        <v>153</v>
      </c>
      <c r="E188" s="256" t="s">
        <v>19</v>
      </c>
      <c r="F188" s="257" t="s">
        <v>193</v>
      </c>
      <c r="G188" s="255"/>
      <c r="H188" s="258">
        <v>216.59999999999997</v>
      </c>
      <c r="I188" s="259"/>
      <c r="J188" s="255"/>
      <c r="K188" s="255"/>
      <c r="L188" s="260"/>
      <c r="M188" s="261"/>
      <c r="N188" s="262"/>
      <c r="O188" s="262"/>
      <c r="P188" s="262"/>
      <c r="Q188" s="262"/>
      <c r="R188" s="262"/>
      <c r="S188" s="262"/>
      <c r="T188" s="263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4" t="s">
        <v>153</v>
      </c>
      <c r="AU188" s="264" t="s">
        <v>84</v>
      </c>
      <c r="AV188" s="15" t="s">
        <v>149</v>
      </c>
      <c r="AW188" s="15" t="s">
        <v>36</v>
      </c>
      <c r="AX188" s="15" t="s">
        <v>82</v>
      </c>
      <c r="AY188" s="264" t="s">
        <v>140</v>
      </c>
    </row>
    <row r="189" s="2" customFormat="1" ht="16.5" customHeight="1">
      <c r="A189" s="38"/>
      <c r="B189" s="39"/>
      <c r="C189" s="204" t="s">
        <v>302</v>
      </c>
      <c r="D189" s="204" t="s">
        <v>144</v>
      </c>
      <c r="E189" s="205" t="s">
        <v>303</v>
      </c>
      <c r="F189" s="206" t="s">
        <v>304</v>
      </c>
      <c r="G189" s="207" t="s">
        <v>147</v>
      </c>
      <c r="H189" s="208">
        <v>94.170000000000002</v>
      </c>
      <c r="I189" s="209"/>
      <c r="J189" s="210">
        <f>ROUND(I189*H189,2)</f>
        <v>0</v>
      </c>
      <c r="K189" s="206" t="s">
        <v>19</v>
      </c>
      <c r="L189" s="44"/>
      <c r="M189" s="211" t="s">
        <v>19</v>
      </c>
      <c r="N189" s="212" t="s">
        <v>45</v>
      </c>
      <c r="O189" s="84"/>
      <c r="P189" s="213">
        <f>O189*H189</f>
        <v>0</v>
      </c>
      <c r="Q189" s="213">
        <v>0</v>
      </c>
      <c r="R189" s="213">
        <f>Q189*H189</f>
        <v>0</v>
      </c>
      <c r="S189" s="213">
        <v>0</v>
      </c>
      <c r="T189" s="21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15" t="s">
        <v>230</v>
      </c>
      <c r="AT189" s="215" t="s">
        <v>144</v>
      </c>
      <c r="AU189" s="215" t="s">
        <v>84</v>
      </c>
      <c r="AY189" s="17" t="s">
        <v>140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7" t="s">
        <v>82</v>
      </c>
      <c r="BK189" s="216">
        <f>ROUND(I189*H189,2)</f>
        <v>0</v>
      </c>
      <c r="BL189" s="17" t="s">
        <v>230</v>
      </c>
      <c r="BM189" s="215" t="s">
        <v>305</v>
      </c>
    </row>
    <row r="190" s="14" customFormat="1">
      <c r="A190" s="14"/>
      <c r="B190" s="244"/>
      <c r="C190" s="245"/>
      <c r="D190" s="224" t="s">
        <v>153</v>
      </c>
      <c r="E190" s="246" t="s">
        <v>19</v>
      </c>
      <c r="F190" s="247" t="s">
        <v>306</v>
      </c>
      <c r="G190" s="245"/>
      <c r="H190" s="246" t="s">
        <v>19</v>
      </c>
      <c r="I190" s="248"/>
      <c r="J190" s="245"/>
      <c r="K190" s="245"/>
      <c r="L190" s="249"/>
      <c r="M190" s="250"/>
      <c r="N190" s="251"/>
      <c r="O190" s="251"/>
      <c r="P190" s="251"/>
      <c r="Q190" s="251"/>
      <c r="R190" s="251"/>
      <c r="S190" s="251"/>
      <c r="T190" s="25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3" t="s">
        <v>153</v>
      </c>
      <c r="AU190" s="253" t="s">
        <v>84</v>
      </c>
      <c r="AV190" s="14" t="s">
        <v>82</v>
      </c>
      <c r="AW190" s="14" t="s">
        <v>36</v>
      </c>
      <c r="AX190" s="14" t="s">
        <v>74</v>
      </c>
      <c r="AY190" s="253" t="s">
        <v>140</v>
      </c>
    </row>
    <row r="191" s="13" customFormat="1">
      <c r="A191" s="13"/>
      <c r="B191" s="222"/>
      <c r="C191" s="223"/>
      <c r="D191" s="224" t="s">
        <v>153</v>
      </c>
      <c r="E191" s="225" t="s">
        <v>19</v>
      </c>
      <c r="F191" s="226" t="s">
        <v>307</v>
      </c>
      <c r="G191" s="223"/>
      <c r="H191" s="227">
        <v>94.170000000000002</v>
      </c>
      <c r="I191" s="228"/>
      <c r="J191" s="223"/>
      <c r="K191" s="223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153</v>
      </c>
      <c r="AU191" s="233" t="s">
        <v>84</v>
      </c>
      <c r="AV191" s="13" t="s">
        <v>84</v>
      </c>
      <c r="AW191" s="13" t="s">
        <v>36</v>
      </c>
      <c r="AX191" s="13" t="s">
        <v>82</v>
      </c>
      <c r="AY191" s="233" t="s">
        <v>140</v>
      </c>
    </row>
    <row r="192" s="2" customFormat="1" ht="44.25" customHeight="1">
      <c r="A192" s="38"/>
      <c r="B192" s="39"/>
      <c r="C192" s="204" t="s">
        <v>308</v>
      </c>
      <c r="D192" s="204" t="s">
        <v>144</v>
      </c>
      <c r="E192" s="205" t="s">
        <v>309</v>
      </c>
      <c r="F192" s="206" t="s">
        <v>310</v>
      </c>
      <c r="G192" s="207" t="s">
        <v>158</v>
      </c>
      <c r="H192" s="208">
        <v>216.59999999999999</v>
      </c>
      <c r="I192" s="209"/>
      <c r="J192" s="210">
        <f>ROUND(I192*H192,2)</f>
        <v>0</v>
      </c>
      <c r="K192" s="206" t="s">
        <v>148</v>
      </c>
      <c r="L192" s="44"/>
      <c r="M192" s="211" t="s">
        <v>19</v>
      </c>
      <c r="N192" s="212" t="s">
        <v>45</v>
      </c>
      <c r="O192" s="84"/>
      <c r="P192" s="213">
        <f>O192*H192</f>
        <v>0</v>
      </c>
      <c r="Q192" s="213">
        <v>5.0000000000000002E-05</v>
      </c>
      <c r="R192" s="213">
        <f>Q192*H192</f>
        <v>0.010830000000000001</v>
      </c>
      <c r="S192" s="213">
        <v>0</v>
      </c>
      <c r="T192" s="21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230</v>
      </c>
      <c r="AT192" s="215" t="s">
        <v>144</v>
      </c>
      <c r="AU192" s="215" t="s">
        <v>84</v>
      </c>
      <c r="AY192" s="17" t="s">
        <v>140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82</v>
      </c>
      <c r="BK192" s="216">
        <f>ROUND(I192*H192,2)</f>
        <v>0</v>
      </c>
      <c r="BL192" s="17" t="s">
        <v>230</v>
      </c>
      <c r="BM192" s="215" t="s">
        <v>311</v>
      </c>
    </row>
    <row r="193" s="2" customFormat="1">
      <c r="A193" s="38"/>
      <c r="B193" s="39"/>
      <c r="C193" s="40"/>
      <c r="D193" s="217" t="s">
        <v>151</v>
      </c>
      <c r="E193" s="40"/>
      <c r="F193" s="218" t="s">
        <v>312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151</v>
      </c>
      <c r="AU193" s="17" t="s">
        <v>84</v>
      </c>
    </row>
    <row r="194" s="2" customFormat="1" ht="49.05" customHeight="1">
      <c r="A194" s="38"/>
      <c r="B194" s="39"/>
      <c r="C194" s="204" t="s">
        <v>313</v>
      </c>
      <c r="D194" s="204" t="s">
        <v>144</v>
      </c>
      <c r="E194" s="205" t="s">
        <v>314</v>
      </c>
      <c r="F194" s="206" t="s">
        <v>315</v>
      </c>
      <c r="G194" s="207" t="s">
        <v>198</v>
      </c>
      <c r="H194" s="208">
        <v>3.641</v>
      </c>
      <c r="I194" s="209"/>
      <c r="J194" s="210">
        <f>ROUND(I194*H194,2)</f>
        <v>0</v>
      </c>
      <c r="K194" s="206" t="s">
        <v>148</v>
      </c>
      <c r="L194" s="44"/>
      <c r="M194" s="211" t="s">
        <v>19</v>
      </c>
      <c r="N194" s="212" t="s">
        <v>45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230</v>
      </c>
      <c r="AT194" s="215" t="s">
        <v>144</v>
      </c>
      <c r="AU194" s="215" t="s">
        <v>84</v>
      </c>
      <c r="AY194" s="17" t="s">
        <v>140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82</v>
      </c>
      <c r="BK194" s="216">
        <f>ROUND(I194*H194,2)</f>
        <v>0</v>
      </c>
      <c r="BL194" s="17" t="s">
        <v>230</v>
      </c>
      <c r="BM194" s="215" t="s">
        <v>316</v>
      </c>
    </row>
    <row r="195" s="2" customFormat="1">
      <c r="A195" s="38"/>
      <c r="B195" s="39"/>
      <c r="C195" s="40"/>
      <c r="D195" s="217" t="s">
        <v>151</v>
      </c>
      <c r="E195" s="40"/>
      <c r="F195" s="218" t="s">
        <v>317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151</v>
      </c>
      <c r="AU195" s="17" t="s">
        <v>84</v>
      </c>
    </row>
    <row r="196" s="2" customFormat="1" ht="49.05" customHeight="1">
      <c r="A196" s="38"/>
      <c r="B196" s="39"/>
      <c r="C196" s="204" t="s">
        <v>318</v>
      </c>
      <c r="D196" s="204" t="s">
        <v>144</v>
      </c>
      <c r="E196" s="205" t="s">
        <v>319</v>
      </c>
      <c r="F196" s="206" t="s">
        <v>320</v>
      </c>
      <c r="G196" s="207" t="s">
        <v>198</v>
      </c>
      <c r="H196" s="208">
        <v>3.641</v>
      </c>
      <c r="I196" s="209"/>
      <c r="J196" s="210">
        <f>ROUND(I196*H196,2)</f>
        <v>0</v>
      </c>
      <c r="K196" s="206" t="s">
        <v>148</v>
      </c>
      <c r="L196" s="44"/>
      <c r="M196" s="211" t="s">
        <v>19</v>
      </c>
      <c r="N196" s="212" t="s">
        <v>45</v>
      </c>
      <c r="O196" s="84"/>
      <c r="P196" s="213">
        <f>O196*H196</f>
        <v>0</v>
      </c>
      <c r="Q196" s="213">
        <v>0</v>
      </c>
      <c r="R196" s="213">
        <f>Q196*H196</f>
        <v>0</v>
      </c>
      <c r="S196" s="213">
        <v>0</v>
      </c>
      <c r="T196" s="21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5" t="s">
        <v>230</v>
      </c>
      <c r="AT196" s="215" t="s">
        <v>144</v>
      </c>
      <c r="AU196" s="215" t="s">
        <v>84</v>
      </c>
      <c r="AY196" s="17" t="s">
        <v>140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82</v>
      </c>
      <c r="BK196" s="216">
        <f>ROUND(I196*H196,2)</f>
        <v>0</v>
      </c>
      <c r="BL196" s="17" t="s">
        <v>230</v>
      </c>
      <c r="BM196" s="215" t="s">
        <v>321</v>
      </c>
    </row>
    <row r="197" s="2" customFormat="1">
      <c r="A197" s="38"/>
      <c r="B197" s="39"/>
      <c r="C197" s="40"/>
      <c r="D197" s="217" t="s">
        <v>151</v>
      </c>
      <c r="E197" s="40"/>
      <c r="F197" s="218" t="s">
        <v>322</v>
      </c>
      <c r="G197" s="40"/>
      <c r="H197" s="40"/>
      <c r="I197" s="219"/>
      <c r="J197" s="40"/>
      <c r="K197" s="40"/>
      <c r="L197" s="44"/>
      <c r="M197" s="220"/>
      <c r="N197" s="221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151</v>
      </c>
      <c r="AU197" s="17" t="s">
        <v>84</v>
      </c>
    </row>
    <row r="198" s="12" customFormat="1" ht="22.8" customHeight="1">
      <c r="A198" s="12"/>
      <c r="B198" s="188"/>
      <c r="C198" s="189"/>
      <c r="D198" s="190" t="s">
        <v>73</v>
      </c>
      <c r="E198" s="202" t="s">
        <v>323</v>
      </c>
      <c r="F198" s="202" t="s">
        <v>324</v>
      </c>
      <c r="G198" s="189"/>
      <c r="H198" s="189"/>
      <c r="I198" s="192"/>
      <c r="J198" s="203">
        <f>BK198</f>
        <v>0</v>
      </c>
      <c r="K198" s="189"/>
      <c r="L198" s="194"/>
      <c r="M198" s="195"/>
      <c r="N198" s="196"/>
      <c r="O198" s="196"/>
      <c r="P198" s="197">
        <f>SUM(P199:P222)</f>
        <v>0</v>
      </c>
      <c r="Q198" s="196"/>
      <c r="R198" s="197">
        <f>SUM(R199:R222)</f>
        <v>0.28947539999999999</v>
      </c>
      <c r="S198" s="196"/>
      <c r="T198" s="198">
        <f>SUM(T199:T222)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99" t="s">
        <v>84</v>
      </c>
      <c r="AT198" s="200" t="s">
        <v>73</v>
      </c>
      <c r="AU198" s="200" t="s">
        <v>82</v>
      </c>
      <c r="AY198" s="199" t="s">
        <v>140</v>
      </c>
      <c r="BK198" s="201">
        <f>SUM(BK199:BK222)</f>
        <v>0</v>
      </c>
    </row>
    <row r="199" s="2" customFormat="1" ht="24.15" customHeight="1">
      <c r="A199" s="38"/>
      <c r="B199" s="39"/>
      <c r="C199" s="204" t="s">
        <v>325</v>
      </c>
      <c r="D199" s="204" t="s">
        <v>144</v>
      </c>
      <c r="E199" s="205" t="s">
        <v>326</v>
      </c>
      <c r="F199" s="206" t="s">
        <v>327</v>
      </c>
      <c r="G199" s="207" t="s">
        <v>229</v>
      </c>
      <c r="H199" s="208">
        <v>1</v>
      </c>
      <c r="I199" s="209"/>
      <c r="J199" s="210">
        <f>ROUND(I199*H199,2)</f>
        <v>0</v>
      </c>
      <c r="K199" s="206" t="s">
        <v>148</v>
      </c>
      <c r="L199" s="44"/>
      <c r="M199" s="211" t="s">
        <v>19</v>
      </c>
      <c r="N199" s="212" t="s">
        <v>45</v>
      </c>
      <c r="O199" s="84"/>
      <c r="P199" s="213">
        <f>O199*H199</f>
        <v>0</v>
      </c>
      <c r="Q199" s="213">
        <v>0</v>
      </c>
      <c r="R199" s="213">
        <f>Q199*H199</f>
        <v>0</v>
      </c>
      <c r="S199" s="213">
        <v>0</v>
      </c>
      <c r="T199" s="21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15" t="s">
        <v>230</v>
      </c>
      <c r="AT199" s="215" t="s">
        <v>144</v>
      </c>
      <c r="AU199" s="215" t="s">
        <v>84</v>
      </c>
      <c r="AY199" s="17" t="s">
        <v>140</v>
      </c>
      <c r="BE199" s="216">
        <f>IF(N199="základní",J199,0)</f>
        <v>0</v>
      </c>
      <c r="BF199" s="216">
        <f>IF(N199="snížená",J199,0)</f>
        <v>0</v>
      </c>
      <c r="BG199" s="216">
        <f>IF(N199="zákl. přenesená",J199,0)</f>
        <v>0</v>
      </c>
      <c r="BH199" s="216">
        <f>IF(N199="sníž. přenesená",J199,0)</f>
        <v>0</v>
      </c>
      <c r="BI199" s="216">
        <f>IF(N199="nulová",J199,0)</f>
        <v>0</v>
      </c>
      <c r="BJ199" s="17" t="s">
        <v>82</v>
      </c>
      <c r="BK199" s="216">
        <f>ROUND(I199*H199,2)</f>
        <v>0</v>
      </c>
      <c r="BL199" s="17" t="s">
        <v>230</v>
      </c>
      <c r="BM199" s="215" t="s">
        <v>328</v>
      </c>
    </row>
    <row r="200" s="2" customFormat="1">
      <c r="A200" s="38"/>
      <c r="B200" s="39"/>
      <c r="C200" s="40"/>
      <c r="D200" s="217" t="s">
        <v>151</v>
      </c>
      <c r="E200" s="40"/>
      <c r="F200" s="218" t="s">
        <v>329</v>
      </c>
      <c r="G200" s="40"/>
      <c r="H200" s="40"/>
      <c r="I200" s="219"/>
      <c r="J200" s="40"/>
      <c r="K200" s="40"/>
      <c r="L200" s="44"/>
      <c r="M200" s="220"/>
      <c r="N200" s="221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151</v>
      </c>
      <c r="AU200" s="17" t="s">
        <v>84</v>
      </c>
    </row>
    <row r="201" s="14" customFormat="1">
      <c r="A201" s="14"/>
      <c r="B201" s="244"/>
      <c r="C201" s="245"/>
      <c r="D201" s="224" t="s">
        <v>153</v>
      </c>
      <c r="E201" s="246" t="s">
        <v>19</v>
      </c>
      <c r="F201" s="247" t="s">
        <v>330</v>
      </c>
      <c r="G201" s="245"/>
      <c r="H201" s="246" t="s">
        <v>19</v>
      </c>
      <c r="I201" s="248"/>
      <c r="J201" s="245"/>
      <c r="K201" s="245"/>
      <c r="L201" s="249"/>
      <c r="M201" s="250"/>
      <c r="N201" s="251"/>
      <c r="O201" s="251"/>
      <c r="P201" s="251"/>
      <c r="Q201" s="251"/>
      <c r="R201" s="251"/>
      <c r="S201" s="251"/>
      <c r="T201" s="25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3" t="s">
        <v>153</v>
      </c>
      <c r="AU201" s="253" t="s">
        <v>84</v>
      </c>
      <c r="AV201" s="14" t="s">
        <v>82</v>
      </c>
      <c r="AW201" s="14" t="s">
        <v>36</v>
      </c>
      <c r="AX201" s="14" t="s">
        <v>74</v>
      </c>
      <c r="AY201" s="253" t="s">
        <v>140</v>
      </c>
    </row>
    <row r="202" s="13" customFormat="1">
      <c r="A202" s="13"/>
      <c r="B202" s="222"/>
      <c r="C202" s="223"/>
      <c r="D202" s="224" t="s">
        <v>153</v>
      </c>
      <c r="E202" s="225" t="s">
        <v>19</v>
      </c>
      <c r="F202" s="226" t="s">
        <v>82</v>
      </c>
      <c r="G202" s="223"/>
      <c r="H202" s="227">
        <v>1</v>
      </c>
      <c r="I202" s="228"/>
      <c r="J202" s="223"/>
      <c r="K202" s="223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153</v>
      </c>
      <c r="AU202" s="233" t="s">
        <v>84</v>
      </c>
      <c r="AV202" s="13" t="s">
        <v>84</v>
      </c>
      <c r="AW202" s="13" t="s">
        <v>36</v>
      </c>
      <c r="AX202" s="13" t="s">
        <v>82</v>
      </c>
      <c r="AY202" s="233" t="s">
        <v>140</v>
      </c>
    </row>
    <row r="203" s="2" customFormat="1" ht="24.15" customHeight="1">
      <c r="A203" s="38"/>
      <c r="B203" s="39"/>
      <c r="C203" s="234" t="s">
        <v>331</v>
      </c>
      <c r="D203" s="234" t="s">
        <v>162</v>
      </c>
      <c r="E203" s="235" t="s">
        <v>332</v>
      </c>
      <c r="F203" s="236" t="s">
        <v>333</v>
      </c>
      <c r="G203" s="237" t="s">
        <v>147</v>
      </c>
      <c r="H203" s="238">
        <v>7.2599999999999998</v>
      </c>
      <c r="I203" s="239"/>
      <c r="J203" s="240">
        <f>ROUND(I203*H203,2)</f>
        <v>0</v>
      </c>
      <c r="K203" s="236" t="s">
        <v>19</v>
      </c>
      <c r="L203" s="241"/>
      <c r="M203" s="242" t="s">
        <v>19</v>
      </c>
      <c r="N203" s="243" t="s">
        <v>45</v>
      </c>
      <c r="O203" s="84"/>
      <c r="P203" s="213">
        <f>O203*H203</f>
        <v>0</v>
      </c>
      <c r="Q203" s="213">
        <v>0.038289999999999998</v>
      </c>
      <c r="R203" s="213">
        <f>Q203*H203</f>
        <v>0.27798539999999999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237</v>
      </c>
      <c r="AT203" s="215" t="s">
        <v>162</v>
      </c>
      <c r="AU203" s="215" t="s">
        <v>84</v>
      </c>
      <c r="AY203" s="17" t="s">
        <v>140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82</v>
      </c>
      <c r="BK203" s="216">
        <f>ROUND(I203*H203,2)</f>
        <v>0</v>
      </c>
      <c r="BL203" s="17" t="s">
        <v>230</v>
      </c>
      <c r="BM203" s="215" t="s">
        <v>334</v>
      </c>
    </row>
    <row r="204" s="13" customFormat="1">
      <c r="A204" s="13"/>
      <c r="B204" s="222"/>
      <c r="C204" s="223"/>
      <c r="D204" s="224" t="s">
        <v>153</v>
      </c>
      <c r="E204" s="225" t="s">
        <v>19</v>
      </c>
      <c r="F204" s="226" t="s">
        <v>335</v>
      </c>
      <c r="G204" s="223"/>
      <c r="H204" s="227">
        <v>7.2599999999999998</v>
      </c>
      <c r="I204" s="228"/>
      <c r="J204" s="223"/>
      <c r="K204" s="223"/>
      <c r="L204" s="229"/>
      <c r="M204" s="230"/>
      <c r="N204" s="231"/>
      <c r="O204" s="231"/>
      <c r="P204" s="231"/>
      <c r="Q204" s="231"/>
      <c r="R204" s="231"/>
      <c r="S204" s="231"/>
      <c r="T204" s="23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3" t="s">
        <v>153</v>
      </c>
      <c r="AU204" s="233" t="s">
        <v>84</v>
      </c>
      <c r="AV204" s="13" t="s">
        <v>84</v>
      </c>
      <c r="AW204" s="13" t="s">
        <v>36</v>
      </c>
      <c r="AX204" s="13" t="s">
        <v>82</v>
      </c>
      <c r="AY204" s="233" t="s">
        <v>140</v>
      </c>
    </row>
    <row r="205" s="2" customFormat="1" ht="24.15" customHeight="1">
      <c r="A205" s="38"/>
      <c r="B205" s="39"/>
      <c r="C205" s="204" t="s">
        <v>336</v>
      </c>
      <c r="D205" s="204" t="s">
        <v>144</v>
      </c>
      <c r="E205" s="205" t="s">
        <v>337</v>
      </c>
      <c r="F205" s="206" t="s">
        <v>338</v>
      </c>
      <c r="G205" s="207" t="s">
        <v>229</v>
      </c>
      <c r="H205" s="208">
        <v>2</v>
      </c>
      <c r="I205" s="209"/>
      <c r="J205" s="210">
        <f>ROUND(I205*H205,2)</f>
        <v>0</v>
      </c>
      <c r="K205" s="206" t="s">
        <v>148</v>
      </c>
      <c r="L205" s="44"/>
      <c r="M205" s="211" t="s">
        <v>19</v>
      </c>
      <c r="N205" s="212" t="s">
        <v>45</v>
      </c>
      <c r="O205" s="84"/>
      <c r="P205" s="213">
        <f>O205*H205</f>
        <v>0</v>
      </c>
      <c r="Q205" s="213">
        <v>0</v>
      </c>
      <c r="R205" s="213">
        <f>Q205*H205</f>
        <v>0</v>
      </c>
      <c r="S205" s="213">
        <v>0</v>
      </c>
      <c r="T205" s="21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15" t="s">
        <v>230</v>
      </c>
      <c r="AT205" s="215" t="s">
        <v>144</v>
      </c>
      <c r="AU205" s="215" t="s">
        <v>84</v>
      </c>
      <c r="AY205" s="17" t="s">
        <v>140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7" t="s">
        <v>82</v>
      </c>
      <c r="BK205" s="216">
        <f>ROUND(I205*H205,2)</f>
        <v>0</v>
      </c>
      <c r="BL205" s="17" t="s">
        <v>230</v>
      </c>
      <c r="BM205" s="215" t="s">
        <v>339</v>
      </c>
    </row>
    <row r="206" s="2" customFormat="1">
      <c r="A206" s="38"/>
      <c r="B206" s="39"/>
      <c r="C206" s="40"/>
      <c r="D206" s="217" t="s">
        <v>151</v>
      </c>
      <c r="E206" s="40"/>
      <c r="F206" s="218" t="s">
        <v>340</v>
      </c>
      <c r="G206" s="40"/>
      <c r="H206" s="40"/>
      <c r="I206" s="219"/>
      <c r="J206" s="40"/>
      <c r="K206" s="40"/>
      <c r="L206" s="44"/>
      <c r="M206" s="220"/>
      <c r="N206" s="221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151</v>
      </c>
      <c r="AU206" s="17" t="s">
        <v>84</v>
      </c>
    </row>
    <row r="207" s="2" customFormat="1" ht="16.5" customHeight="1">
      <c r="A207" s="38"/>
      <c r="B207" s="39"/>
      <c r="C207" s="234" t="s">
        <v>341</v>
      </c>
      <c r="D207" s="234" t="s">
        <v>162</v>
      </c>
      <c r="E207" s="235" t="s">
        <v>342</v>
      </c>
      <c r="F207" s="236" t="s">
        <v>343</v>
      </c>
      <c r="G207" s="237" t="s">
        <v>229</v>
      </c>
      <c r="H207" s="238">
        <v>2</v>
      </c>
      <c r="I207" s="239"/>
      <c r="J207" s="240">
        <f>ROUND(I207*H207,2)</f>
        <v>0</v>
      </c>
      <c r="K207" s="236" t="s">
        <v>148</v>
      </c>
      <c r="L207" s="241"/>
      <c r="M207" s="242" t="s">
        <v>19</v>
      </c>
      <c r="N207" s="243" t="s">
        <v>45</v>
      </c>
      <c r="O207" s="84"/>
      <c r="P207" s="213">
        <f>O207*H207</f>
        <v>0</v>
      </c>
      <c r="Q207" s="213">
        <v>0.0023999999999999998</v>
      </c>
      <c r="R207" s="213">
        <f>Q207*H207</f>
        <v>0.0047999999999999996</v>
      </c>
      <c r="S207" s="213">
        <v>0</v>
      </c>
      <c r="T207" s="21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5" t="s">
        <v>237</v>
      </c>
      <c r="AT207" s="215" t="s">
        <v>162</v>
      </c>
      <c r="AU207" s="215" t="s">
        <v>84</v>
      </c>
      <c r="AY207" s="17" t="s">
        <v>140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82</v>
      </c>
      <c r="BK207" s="216">
        <f>ROUND(I207*H207,2)</f>
        <v>0</v>
      </c>
      <c r="BL207" s="17" t="s">
        <v>230</v>
      </c>
      <c r="BM207" s="215" t="s">
        <v>344</v>
      </c>
    </row>
    <row r="208" s="2" customFormat="1" ht="24.15" customHeight="1">
      <c r="A208" s="38"/>
      <c r="B208" s="39"/>
      <c r="C208" s="204" t="s">
        <v>345</v>
      </c>
      <c r="D208" s="204" t="s">
        <v>144</v>
      </c>
      <c r="E208" s="205" t="s">
        <v>346</v>
      </c>
      <c r="F208" s="206" t="s">
        <v>347</v>
      </c>
      <c r="G208" s="207" t="s">
        <v>229</v>
      </c>
      <c r="H208" s="208">
        <v>2</v>
      </c>
      <c r="I208" s="209"/>
      <c r="J208" s="210">
        <f>ROUND(I208*H208,2)</f>
        <v>0</v>
      </c>
      <c r="K208" s="206" t="s">
        <v>148</v>
      </c>
      <c r="L208" s="44"/>
      <c r="M208" s="211" t="s">
        <v>19</v>
      </c>
      <c r="N208" s="212" t="s">
        <v>45</v>
      </c>
      <c r="O208" s="84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230</v>
      </c>
      <c r="AT208" s="215" t="s">
        <v>144</v>
      </c>
      <c r="AU208" s="215" t="s">
        <v>84</v>
      </c>
      <c r="AY208" s="17" t="s">
        <v>140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82</v>
      </c>
      <c r="BK208" s="216">
        <f>ROUND(I208*H208,2)</f>
        <v>0</v>
      </c>
      <c r="BL208" s="17" t="s">
        <v>230</v>
      </c>
      <c r="BM208" s="215" t="s">
        <v>348</v>
      </c>
    </row>
    <row r="209" s="2" customFormat="1">
      <c r="A209" s="38"/>
      <c r="B209" s="39"/>
      <c r="C209" s="40"/>
      <c r="D209" s="217" t="s">
        <v>151</v>
      </c>
      <c r="E209" s="40"/>
      <c r="F209" s="218" t="s">
        <v>349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151</v>
      </c>
      <c r="AU209" s="17" t="s">
        <v>84</v>
      </c>
    </row>
    <row r="210" s="2" customFormat="1" ht="16.5" customHeight="1">
      <c r="A210" s="38"/>
      <c r="B210" s="39"/>
      <c r="C210" s="234" t="s">
        <v>350</v>
      </c>
      <c r="D210" s="234" t="s">
        <v>162</v>
      </c>
      <c r="E210" s="235" t="s">
        <v>351</v>
      </c>
      <c r="F210" s="236" t="s">
        <v>352</v>
      </c>
      <c r="G210" s="237" t="s">
        <v>229</v>
      </c>
      <c r="H210" s="238">
        <v>2</v>
      </c>
      <c r="I210" s="239"/>
      <c r="J210" s="240">
        <f>ROUND(I210*H210,2)</f>
        <v>0</v>
      </c>
      <c r="K210" s="236" t="s">
        <v>148</v>
      </c>
      <c r="L210" s="241"/>
      <c r="M210" s="242" t="s">
        <v>19</v>
      </c>
      <c r="N210" s="243" t="s">
        <v>45</v>
      </c>
      <c r="O210" s="84"/>
      <c r="P210" s="213">
        <f>O210*H210</f>
        <v>0</v>
      </c>
      <c r="Q210" s="213">
        <v>0.00021000000000000001</v>
      </c>
      <c r="R210" s="213">
        <f>Q210*H210</f>
        <v>0.00042000000000000002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237</v>
      </c>
      <c r="AT210" s="215" t="s">
        <v>162</v>
      </c>
      <c r="AU210" s="215" t="s">
        <v>84</v>
      </c>
      <c r="AY210" s="17" t="s">
        <v>140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82</v>
      </c>
      <c r="BK210" s="216">
        <f>ROUND(I210*H210,2)</f>
        <v>0</v>
      </c>
      <c r="BL210" s="17" t="s">
        <v>230</v>
      </c>
      <c r="BM210" s="215" t="s">
        <v>353</v>
      </c>
    </row>
    <row r="211" s="2" customFormat="1" ht="24.15" customHeight="1">
      <c r="A211" s="38"/>
      <c r="B211" s="39"/>
      <c r="C211" s="204" t="s">
        <v>354</v>
      </c>
      <c r="D211" s="204" t="s">
        <v>144</v>
      </c>
      <c r="E211" s="205" t="s">
        <v>355</v>
      </c>
      <c r="F211" s="206" t="s">
        <v>356</v>
      </c>
      <c r="G211" s="207" t="s">
        <v>229</v>
      </c>
      <c r="H211" s="208">
        <v>2</v>
      </c>
      <c r="I211" s="209"/>
      <c r="J211" s="210">
        <f>ROUND(I211*H211,2)</f>
        <v>0</v>
      </c>
      <c r="K211" s="206" t="s">
        <v>148</v>
      </c>
      <c r="L211" s="44"/>
      <c r="M211" s="211" t="s">
        <v>19</v>
      </c>
      <c r="N211" s="212" t="s">
        <v>45</v>
      </c>
      <c r="O211" s="84"/>
      <c r="P211" s="213">
        <f>O211*H211</f>
        <v>0</v>
      </c>
      <c r="Q211" s="213">
        <v>0</v>
      </c>
      <c r="R211" s="213">
        <f>Q211*H211</f>
        <v>0</v>
      </c>
      <c r="S211" s="213">
        <v>0</v>
      </c>
      <c r="T211" s="21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5" t="s">
        <v>230</v>
      </c>
      <c r="AT211" s="215" t="s">
        <v>144</v>
      </c>
      <c r="AU211" s="215" t="s">
        <v>84</v>
      </c>
      <c r="AY211" s="17" t="s">
        <v>140</v>
      </c>
      <c r="BE211" s="216">
        <f>IF(N211="základní",J211,0)</f>
        <v>0</v>
      </c>
      <c r="BF211" s="216">
        <f>IF(N211="snížená",J211,0)</f>
        <v>0</v>
      </c>
      <c r="BG211" s="216">
        <f>IF(N211="zákl. přenesená",J211,0)</f>
        <v>0</v>
      </c>
      <c r="BH211" s="216">
        <f>IF(N211="sníž. přenesená",J211,0)</f>
        <v>0</v>
      </c>
      <c r="BI211" s="216">
        <f>IF(N211="nulová",J211,0)</f>
        <v>0</v>
      </c>
      <c r="BJ211" s="17" t="s">
        <v>82</v>
      </c>
      <c r="BK211" s="216">
        <f>ROUND(I211*H211,2)</f>
        <v>0</v>
      </c>
      <c r="BL211" s="17" t="s">
        <v>230</v>
      </c>
      <c r="BM211" s="215" t="s">
        <v>357</v>
      </c>
    </row>
    <row r="212" s="2" customFormat="1">
      <c r="A212" s="38"/>
      <c r="B212" s="39"/>
      <c r="C212" s="40"/>
      <c r="D212" s="217" t="s">
        <v>151</v>
      </c>
      <c r="E212" s="40"/>
      <c r="F212" s="218" t="s">
        <v>358</v>
      </c>
      <c r="G212" s="40"/>
      <c r="H212" s="40"/>
      <c r="I212" s="219"/>
      <c r="J212" s="40"/>
      <c r="K212" s="40"/>
      <c r="L212" s="44"/>
      <c r="M212" s="220"/>
      <c r="N212" s="221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151</v>
      </c>
      <c r="AU212" s="17" t="s">
        <v>84</v>
      </c>
    </row>
    <row r="213" s="2" customFormat="1" ht="16.5" customHeight="1">
      <c r="A213" s="38"/>
      <c r="B213" s="39"/>
      <c r="C213" s="234" t="s">
        <v>359</v>
      </c>
      <c r="D213" s="234" t="s">
        <v>162</v>
      </c>
      <c r="E213" s="235" t="s">
        <v>360</v>
      </c>
      <c r="F213" s="236" t="s">
        <v>361</v>
      </c>
      <c r="G213" s="237" t="s">
        <v>229</v>
      </c>
      <c r="H213" s="238">
        <v>2</v>
      </c>
      <c r="I213" s="239"/>
      <c r="J213" s="240">
        <f>ROUND(I213*H213,2)</f>
        <v>0</v>
      </c>
      <c r="K213" s="236" t="s">
        <v>148</v>
      </c>
      <c r="L213" s="241"/>
      <c r="M213" s="242" t="s">
        <v>19</v>
      </c>
      <c r="N213" s="243" t="s">
        <v>45</v>
      </c>
      <c r="O213" s="84"/>
      <c r="P213" s="213">
        <f>O213*H213</f>
        <v>0</v>
      </c>
      <c r="Q213" s="213">
        <v>0.0022000000000000001</v>
      </c>
      <c r="R213" s="213">
        <f>Q213*H213</f>
        <v>0.0044000000000000003</v>
      </c>
      <c r="S213" s="213">
        <v>0</v>
      </c>
      <c r="T213" s="21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15" t="s">
        <v>237</v>
      </c>
      <c r="AT213" s="215" t="s">
        <v>162</v>
      </c>
      <c r="AU213" s="215" t="s">
        <v>84</v>
      </c>
      <c r="AY213" s="17" t="s">
        <v>140</v>
      </c>
      <c r="BE213" s="216">
        <f>IF(N213="základní",J213,0)</f>
        <v>0</v>
      </c>
      <c r="BF213" s="216">
        <f>IF(N213="snížená",J213,0)</f>
        <v>0</v>
      </c>
      <c r="BG213" s="216">
        <f>IF(N213="zákl. přenesená",J213,0)</f>
        <v>0</v>
      </c>
      <c r="BH213" s="216">
        <f>IF(N213="sníž. přenesená",J213,0)</f>
        <v>0</v>
      </c>
      <c r="BI213" s="216">
        <f>IF(N213="nulová",J213,0)</f>
        <v>0</v>
      </c>
      <c r="BJ213" s="17" t="s">
        <v>82</v>
      </c>
      <c r="BK213" s="216">
        <f>ROUND(I213*H213,2)</f>
        <v>0</v>
      </c>
      <c r="BL213" s="17" t="s">
        <v>230</v>
      </c>
      <c r="BM213" s="215" t="s">
        <v>362</v>
      </c>
    </row>
    <row r="214" s="2" customFormat="1" ht="49.05" customHeight="1">
      <c r="A214" s="38"/>
      <c r="B214" s="39"/>
      <c r="C214" s="204" t="s">
        <v>363</v>
      </c>
      <c r="D214" s="204" t="s">
        <v>144</v>
      </c>
      <c r="E214" s="205" t="s">
        <v>294</v>
      </c>
      <c r="F214" s="206" t="s">
        <v>295</v>
      </c>
      <c r="G214" s="207" t="s">
        <v>158</v>
      </c>
      <c r="H214" s="208">
        <v>11</v>
      </c>
      <c r="I214" s="209"/>
      <c r="J214" s="210">
        <f>ROUND(I214*H214,2)</f>
        <v>0</v>
      </c>
      <c r="K214" s="206" t="s">
        <v>148</v>
      </c>
      <c r="L214" s="44"/>
      <c r="M214" s="211" t="s">
        <v>19</v>
      </c>
      <c r="N214" s="212" t="s">
        <v>45</v>
      </c>
      <c r="O214" s="84"/>
      <c r="P214" s="213">
        <f>O214*H214</f>
        <v>0</v>
      </c>
      <c r="Q214" s="213">
        <v>0.00012</v>
      </c>
      <c r="R214" s="213">
        <f>Q214*H214</f>
        <v>0.00132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230</v>
      </c>
      <c r="AT214" s="215" t="s">
        <v>144</v>
      </c>
      <c r="AU214" s="215" t="s">
        <v>84</v>
      </c>
      <c r="AY214" s="17" t="s">
        <v>140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82</v>
      </c>
      <c r="BK214" s="216">
        <f>ROUND(I214*H214,2)</f>
        <v>0</v>
      </c>
      <c r="BL214" s="17" t="s">
        <v>230</v>
      </c>
      <c r="BM214" s="215" t="s">
        <v>364</v>
      </c>
    </row>
    <row r="215" s="2" customFormat="1">
      <c r="A215" s="38"/>
      <c r="B215" s="39"/>
      <c r="C215" s="40"/>
      <c r="D215" s="217" t="s">
        <v>151</v>
      </c>
      <c r="E215" s="40"/>
      <c r="F215" s="218" t="s">
        <v>297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151</v>
      </c>
      <c r="AU215" s="17" t="s">
        <v>84</v>
      </c>
    </row>
    <row r="216" s="13" customFormat="1">
      <c r="A216" s="13"/>
      <c r="B216" s="222"/>
      <c r="C216" s="223"/>
      <c r="D216" s="224" t="s">
        <v>153</v>
      </c>
      <c r="E216" s="225" t="s">
        <v>19</v>
      </c>
      <c r="F216" s="226" t="s">
        <v>365</v>
      </c>
      <c r="G216" s="223"/>
      <c r="H216" s="227">
        <v>11</v>
      </c>
      <c r="I216" s="228"/>
      <c r="J216" s="223"/>
      <c r="K216" s="223"/>
      <c r="L216" s="229"/>
      <c r="M216" s="230"/>
      <c r="N216" s="231"/>
      <c r="O216" s="231"/>
      <c r="P216" s="231"/>
      <c r="Q216" s="231"/>
      <c r="R216" s="231"/>
      <c r="S216" s="231"/>
      <c r="T216" s="23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3" t="s">
        <v>153</v>
      </c>
      <c r="AU216" s="233" t="s">
        <v>84</v>
      </c>
      <c r="AV216" s="13" t="s">
        <v>84</v>
      </c>
      <c r="AW216" s="13" t="s">
        <v>36</v>
      </c>
      <c r="AX216" s="13" t="s">
        <v>82</v>
      </c>
      <c r="AY216" s="233" t="s">
        <v>140</v>
      </c>
    </row>
    <row r="217" s="2" customFormat="1" ht="44.25" customHeight="1">
      <c r="A217" s="38"/>
      <c r="B217" s="39"/>
      <c r="C217" s="204" t="s">
        <v>366</v>
      </c>
      <c r="D217" s="204" t="s">
        <v>144</v>
      </c>
      <c r="E217" s="205" t="s">
        <v>309</v>
      </c>
      <c r="F217" s="206" t="s">
        <v>310</v>
      </c>
      <c r="G217" s="207" t="s">
        <v>158</v>
      </c>
      <c r="H217" s="208">
        <v>11</v>
      </c>
      <c r="I217" s="209"/>
      <c r="J217" s="210">
        <f>ROUND(I217*H217,2)</f>
        <v>0</v>
      </c>
      <c r="K217" s="206" t="s">
        <v>148</v>
      </c>
      <c r="L217" s="44"/>
      <c r="M217" s="211" t="s">
        <v>19</v>
      </c>
      <c r="N217" s="212" t="s">
        <v>45</v>
      </c>
      <c r="O217" s="84"/>
      <c r="P217" s="213">
        <f>O217*H217</f>
        <v>0</v>
      </c>
      <c r="Q217" s="213">
        <v>5.0000000000000002E-05</v>
      </c>
      <c r="R217" s="213">
        <f>Q217*H217</f>
        <v>0.00055000000000000003</v>
      </c>
      <c r="S217" s="213">
        <v>0</v>
      </c>
      <c r="T217" s="21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5" t="s">
        <v>230</v>
      </c>
      <c r="AT217" s="215" t="s">
        <v>144</v>
      </c>
      <c r="AU217" s="215" t="s">
        <v>84</v>
      </c>
      <c r="AY217" s="17" t="s">
        <v>140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82</v>
      </c>
      <c r="BK217" s="216">
        <f>ROUND(I217*H217,2)</f>
        <v>0</v>
      </c>
      <c r="BL217" s="17" t="s">
        <v>230</v>
      </c>
      <c r="BM217" s="215" t="s">
        <v>367</v>
      </c>
    </row>
    <row r="218" s="2" customFormat="1">
      <c r="A218" s="38"/>
      <c r="B218" s="39"/>
      <c r="C218" s="40"/>
      <c r="D218" s="217" t="s">
        <v>151</v>
      </c>
      <c r="E218" s="40"/>
      <c r="F218" s="218" t="s">
        <v>312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151</v>
      </c>
      <c r="AU218" s="17" t="s">
        <v>84</v>
      </c>
    </row>
    <row r="219" s="2" customFormat="1" ht="49.05" customHeight="1">
      <c r="A219" s="38"/>
      <c r="B219" s="39"/>
      <c r="C219" s="204" t="s">
        <v>237</v>
      </c>
      <c r="D219" s="204" t="s">
        <v>144</v>
      </c>
      <c r="E219" s="205" t="s">
        <v>368</v>
      </c>
      <c r="F219" s="206" t="s">
        <v>369</v>
      </c>
      <c r="G219" s="207" t="s">
        <v>198</v>
      </c>
      <c r="H219" s="208">
        <v>0.28899999999999998</v>
      </c>
      <c r="I219" s="209"/>
      <c r="J219" s="210">
        <f>ROUND(I219*H219,2)</f>
        <v>0</v>
      </c>
      <c r="K219" s="206" t="s">
        <v>148</v>
      </c>
      <c r="L219" s="44"/>
      <c r="M219" s="211" t="s">
        <v>19</v>
      </c>
      <c r="N219" s="212" t="s">
        <v>45</v>
      </c>
      <c r="O219" s="84"/>
      <c r="P219" s="213">
        <f>O219*H219</f>
        <v>0</v>
      </c>
      <c r="Q219" s="213">
        <v>0</v>
      </c>
      <c r="R219" s="213">
        <f>Q219*H219</f>
        <v>0</v>
      </c>
      <c r="S219" s="213">
        <v>0</v>
      </c>
      <c r="T219" s="21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230</v>
      </c>
      <c r="AT219" s="215" t="s">
        <v>144</v>
      </c>
      <c r="AU219" s="215" t="s">
        <v>84</v>
      </c>
      <c r="AY219" s="17" t="s">
        <v>140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82</v>
      </c>
      <c r="BK219" s="216">
        <f>ROUND(I219*H219,2)</f>
        <v>0</v>
      </c>
      <c r="BL219" s="17" t="s">
        <v>230</v>
      </c>
      <c r="BM219" s="215" t="s">
        <v>370</v>
      </c>
    </row>
    <row r="220" s="2" customFormat="1">
      <c r="A220" s="38"/>
      <c r="B220" s="39"/>
      <c r="C220" s="40"/>
      <c r="D220" s="217" t="s">
        <v>151</v>
      </c>
      <c r="E220" s="40"/>
      <c r="F220" s="218" t="s">
        <v>371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151</v>
      </c>
      <c r="AU220" s="17" t="s">
        <v>84</v>
      </c>
    </row>
    <row r="221" s="2" customFormat="1" ht="49.05" customHeight="1">
      <c r="A221" s="38"/>
      <c r="B221" s="39"/>
      <c r="C221" s="204" t="s">
        <v>372</v>
      </c>
      <c r="D221" s="204" t="s">
        <v>144</v>
      </c>
      <c r="E221" s="205" t="s">
        <v>373</v>
      </c>
      <c r="F221" s="206" t="s">
        <v>374</v>
      </c>
      <c r="G221" s="207" t="s">
        <v>198</v>
      </c>
      <c r="H221" s="208">
        <v>0.28899999999999998</v>
      </c>
      <c r="I221" s="209"/>
      <c r="J221" s="210">
        <f>ROUND(I221*H221,2)</f>
        <v>0</v>
      </c>
      <c r="K221" s="206" t="s">
        <v>148</v>
      </c>
      <c r="L221" s="44"/>
      <c r="M221" s="211" t="s">
        <v>19</v>
      </c>
      <c r="N221" s="212" t="s">
        <v>45</v>
      </c>
      <c r="O221" s="84"/>
      <c r="P221" s="213">
        <f>O221*H221</f>
        <v>0</v>
      </c>
      <c r="Q221" s="213">
        <v>0</v>
      </c>
      <c r="R221" s="213">
        <f>Q221*H221</f>
        <v>0</v>
      </c>
      <c r="S221" s="213">
        <v>0</v>
      </c>
      <c r="T221" s="21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5" t="s">
        <v>230</v>
      </c>
      <c r="AT221" s="215" t="s">
        <v>144</v>
      </c>
      <c r="AU221" s="215" t="s">
        <v>84</v>
      </c>
      <c r="AY221" s="17" t="s">
        <v>140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82</v>
      </c>
      <c r="BK221" s="216">
        <f>ROUND(I221*H221,2)</f>
        <v>0</v>
      </c>
      <c r="BL221" s="17" t="s">
        <v>230</v>
      </c>
      <c r="BM221" s="215" t="s">
        <v>375</v>
      </c>
    </row>
    <row r="222" s="2" customFormat="1">
      <c r="A222" s="38"/>
      <c r="B222" s="39"/>
      <c r="C222" s="40"/>
      <c r="D222" s="217" t="s">
        <v>151</v>
      </c>
      <c r="E222" s="40"/>
      <c r="F222" s="218" t="s">
        <v>376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151</v>
      </c>
      <c r="AU222" s="17" t="s">
        <v>84</v>
      </c>
    </row>
    <row r="223" s="12" customFormat="1" ht="22.8" customHeight="1">
      <c r="A223" s="12"/>
      <c r="B223" s="188"/>
      <c r="C223" s="189"/>
      <c r="D223" s="190" t="s">
        <v>73</v>
      </c>
      <c r="E223" s="202" t="s">
        <v>377</v>
      </c>
      <c r="F223" s="202" t="s">
        <v>378</v>
      </c>
      <c r="G223" s="189"/>
      <c r="H223" s="189"/>
      <c r="I223" s="192"/>
      <c r="J223" s="203">
        <f>BK223</f>
        <v>0</v>
      </c>
      <c r="K223" s="189"/>
      <c r="L223" s="194"/>
      <c r="M223" s="195"/>
      <c r="N223" s="196"/>
      <c r="O223" s="196"/>
      <c r="P223" s="197">
        <f>SUM(P224:P227)</f>
        <v>0</v>
      </c>
      <c r="Q223" s="196"/>
      <c r="R223" s="197">
        <f>SUM(R224:R227)</f>
        <v>0.047760300000000006</v>
      </c>
      <c r="S223" s="196"/>
      <c r="T223" s="198">
        <f>SUM(T224:T227)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199" t="s">
        <v>84</v>
      </c>
      <c r="AT223" s="200" t="s">
        <v>73</v>
      </c>
      <c r="AU223" s="200" t="s">
        <v>82</v>
      </c>
      <c r="AY223" s="199" t="s">
        <v>140</v>
      </c>
      <c r="BK223" s="201">
        <f>SUM(BK224:BK227)</f>
        <v>0</v>
      </c>
    </row>
    <row r="224" s="2" customFormat="1" ht="33" customHeight="1">
      <c r="A224" s="38"/>
      <c r="B224" s="39"/>
      <c r="C224" s="204" t="s">
        <v>379</v>
      </c>
      <c r="D224" s="204" t="s">
        <v>144</v>
      </c>
      <c r="E224" s="205" t="s">
        <v>380</v>
      </c>
      <c r="F224" s="206" t="s">
        <v>381</v>
      </c>
      <c r="G224" s="207" t="s">
        <v>147</v>
      </c>
      <c r="H224" s="208">
        <v>97.469999999999999</v>
      </c>
      <c r="I224" s="209"/>
      <c r="J224" s="210">
        <f>ROUND(I224*H224,2)</f>
        <v>0</v>
      </c>
      <c r="K224" s="206" t="s">
        <v>148</v>
      </c>
      <c r="L224" s="44"/>
      <c r="M224" s="211" t="s">
        <v>19</v>
      </c>
      <c r="N224" s="212" t="s">
        <v>45</v>
      </c>
      <c r="O224" s="84"/>
      <c r="P224" s="213">
        <f>O224*H224</f>
        <v>0</v>
      </c>
      <c r="Q224" s="213">
        <v>0.00020000000000000001</v>
      </c>
      <c r="R224" s="213">
        <f>Q224*H224</f>
        <v>0.019494000000000001</v>
      </c>
      <c r="S224" s="213">
        <v>0</v>
      </c>
      <c r="T224" s="21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15" t="s">
        <v>230</v>
      </c>
      <c r="AT224" s="215" t="s">
        <v>144</v>
      </c>
      <c r="AU224" s="215" t="s">
        <v>84</v>
      </c>
      <c r="AY224" s="17" t="s">
        <v>140</v>
      </c>
      <c r="BE224" s="216">
        <f>IF(N224="základní",J224,0)</f>
        <v>0</v>
      </c>
      <c r="BF224" s="216">
        <f>IF(N224="snížená",J224,0)</f>
        <v>0</v>
      </c>
      <c r="BG224" s="216">
        <f>IF(N224="zákl. přenesená",J224,0)</f>
        <v>0</v>
      </c>
      <c r="BH224" s="216">
        <f>IF(N224="sníž. přenesená",J224,0)</f>
        <v>0</v>
      </c>
      <c r="BI224" s="216">
        <f>IF(N224="nulová",J224,0)</f>
        <v>0</v>
      </c>
      <c r="BJ224" s="17" t="s">
        <v>82</v>
      </c>
      <c r="BK224" s="216">
        <f>ROUND(I224*H224,2)</f>
        <v>0</v>
      </c>
      <c r="BL224" s="17" t="s">
        <v>230</v>
      </c>
      <c r="BM224" s="215" t="s">
        <v>382</v>
      </c>
    </row>
    <row r="225" s="2" customFormat="1">
      <c r="A225" s="38"/>
      <c r="B225" s="39"/>
      <c r="C225" s="40"/>
      <c r="D225" s="217" t="s">
        <v>151</v>
      </c>
      <c r="E225" s="40"/>
      <c r="F225" s="218" t="s">
        <v>383</v>
      </c>
      <c r="G225" s="40"/>
      <c r="H225" s="40"/>
      <c r="I225" s="219"/>
      <c r="J225" s="40"/>
      <c r="K225" s="40"/>
      <c r="L225" s="44"/>
      <c r="M225" s="220"/>
      <c r="N225" s="221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151</v>
      </c>
      <c r="AU225" s="17" t="s">
        <v>84</v>
      </c>
    </row>
    <row r="226" s="2" customFormat="1" ht="37.8" customHeight="1">
      <c r="A226" s="38"/>
      <c r="B226" s="39"/>
      <c r="C226" s="204" t="s">
        <v>384</v>
      </c>
      <c r="D226" s="204" t="s">
        <v>144</v>
      </c>
      <c r="E226" s="205" t="s">
        <v>385</v>
      </c>
      <c r="F226" s="206" t="s">
        <v>386</v>
      </c>
      <c r="G226" s="207" t="s">
        <v>147</v>
      </c>
      <c r="H226" s="208">
        <v>97.469999999999999</v>
      </c>
      <c r="I226" s="209"/>
      <c r="J226" s="210">
        <f>ROUND(I226*H226,2)</f>
        <v>0</v>
      </c>
      <c r="K226" s="206" t="s">
        <v>148</v>
      </c>
      <c r="L226" s="44"/>
      <c r="M226" s="211" t="s">
        <v>19</v>
      </c>
      <c r="N226" s="212" t="s">
        <v>45</v>
      </c>
      <c r="O226" s="84"/>
      <c r="P226" s="213">
        <f>O226*H226</f>
        <v>0</v>
      </c>
      <c r="Q226" s="213">
        <v>0.00029</v>
      </c>
      <c r="R226" s="213">
        <f>Q226*H226</f>
        <v>0.028266300000000001</v>
      </c>
      <c r="S226" s="213">
        <v>0</v>
      </c>
      <c r="T226" s="21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230</v>
      </c>
      <c r="AT226" s="215" t="s">
        <v>144</v>
      </c>
      <c r="AU226" s="215" t="s">
        <v>84</v>
      </c>
      <c r="AY226" s="17" t="s">
        <v>140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82</v>
      </c>
      <c r="BK226" s="216">
        <f>ROUND(I226*H226,2)</f>
        <v>0</v>
      </c>
      <c r="BL226" s="17" t="s">
        <v>230</v>
      </c>
      <c r="BM226" s="215" t="s">
        <v>387</v>
      </c>
    </row>
    <row r="227" s="2" customFormat="1">
      <c r="A227" s="38"/>
      <c r="B227" s="39"/>
      <c r="C227" s="40"/>
      <c r="D227" s="217" t="s">
        <v>151</v>
      </c>
      <c r="E227" s="40"/>
      <c r="F227" s="218" t="s">
        <v>388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151</v>
      </c>
      <c r="AU227" s="17" t="s">
        <v>84</v>
      </c>
    </row>
    <row r="228" s="12" customFormat="1" ht="22.8" customHeight="1">
      <c r="A228" s="12"/>
      <c r="B228" s="188"/>
      <c r="C228" s="189"/>
      <c r="D228" s="190" t="s">
        <v>73</v>
      </c>
      <c r="E228" s="202" t="s">
        <v>389</v>
      </c>
      <c r="F228" s="202" t="s">
        <v>390</v>
      </c>
      <c r="G228" s="189"/>
      <c r="H228" s="189"/>
      <c r="I228" s="192"/>
      <c r="J228" s="203">
        <f>BK228</f>
        <v>0</v>
      </c>
      <c r="K228" s="189"/>
      <c r="L228" s="194"/>
      <c r="M228" s="195"/>
      <c r="N228" s="196"/>
      <c r="O228" s="196"/>
      <c r="P228" s="197">
        <f>SUM(P229:P240)</f>
        <v>0</v>
      </c>
      <c r="Q228" s="196"/>
      <c r="R228" s="197">
        <f>SUM(R229:R240)</f>
        <v>0.50529599999999997</v>
      </c>
      <c r="S228" s="196"/>
      <c r="T228" s="198">
        <f>SUM(T229:T240)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99" t="s">
        <v>84</v>
      </c>
      <c r="AT228" s="200" t="s">
        <v>73</v>
      </c>
      <c r="AU228" s="200" t="s">
        <v>82</v>
      </c>
      <c r="AY228" s="199" t="s">
        <v>140</v>
      </c>
      <c r="BK228" s="201">
        <f>SUM(BK229:BK240)</f>
        <v>0</v>
      </c>
    </row>
    <row r="229" s="2" customFormat="1" ht="37.8" customHeight="1">
      <c r="A229" s="38"/>
      <c r="B229" s="39"/>
      <c r="C229" s="204" t="s">
        <v>391</v>
      </c>
      <c r="D229" s="204" t="s">
        <v>144</v>
      </c>
      <c r="E229" s="205" t="s">
        <v>392</v>
      </c>
      <c r="F229" s="206" t="s">
        <v>393</v>
      </c>
      <c r="G229" s="207" t="s">
        <v>147</v>
      </c>
      <c r="H229" s="208">
        <v>14.52</v>
      </c>
      <c r="I229" s="209"/>
      <c r="J229" s="210">
        <f>ROUND(I229*H229,2)</f>
        <v>0</v>
      </c>
      <c r="K229" s="206" t="s">
        <v>148</v>
      </c>
      <c r="L229" s="44"/>
      <c r="M229" s="211" t="s">
        <v>19</v>
      </c>
      <c r="N229" s="212" t="s">
        <v>45</v>
      </c>
      <c r="O229" s="84"/>
      <c r="P229" s="213">
        <f>O229*H229</f>
        <v>0</v>
      </c>
      <c r="Q229" s="213">
        <v>0.034799999999999998</v>
      </c>
      <c r="R229" s="213">
        <f>Q229*H229</f>
        <v>0.50529599999999997</v>
      </c>
      <c r="S229" s="213">
        <v>0</v>
      </c>
      <c r="T229" s="21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5" t="s">
        <v>230</v>
      </c>
      <c r="AT229" s="215" t="s">
        <v>144</v>
      </c>
      <c r="AU229" s="215" t="s">
        <v>84</v>
      </c>
      <c r="AY229" s="17" t="s">
        <v>140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82</v>
      </c>
      <c r="BK229" s="216">
        <f>ROUND(I229*H229,2)</f>
        <v>0</v>
      </c>
      <c r="BL229" s="17" t="s">
        <v>230</v>
      </c>
      <c r="BM229" s="215" t="s">
        <v>394</v>
      </c>
    </row>
    <row r="230" s="2" customFormat="1">
      <c r="A230" s="38"/>
      <c r="B230" s="39"/>
      <c r="C230" s="40"/>
      <c r="D230" s="217" t="s">
        <v>151</v>
      </c>
      <c r="E230" s="40"/>
      <c r="F230" s="218" t="s">
        <v>395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151</v>
      </c>
      <c r="AU230" s="17" t="s">
        <v>84</v>
      </c>
    </row>
    <row r="231" s="14" customFormat="1">
      <c r="A231" s="14"/>
      <c r="B231" s="244"/>
      <c r="C231" s="245"/>
      <c r="D231" s="224" t="s">
        <v>153</v>
      </c>
      <c r="E231" s="246" t="s">
        <v>19</v>
      </c>
      <c r="F231" s="247" t="s">
        <v>396</v>
      </c>
      <c r="G231" s="245"/>
      <c r="H231" s="246" t="s">
        <v>19</v>
      </c>
      <c r="I231" s="248"/>
      <c r="J231" s="245"/>
      <c r="K231" s="245"/>
      <c r="L231" s="249"/>
      <c r="M231" s="250"/>
      <c r="N231" s="251"/>
      <c r="O231" s="251"/>
      <c r="P231" s="251"/>
      <c r="Q231" s="251"/>
      <c r="R231" s="251"/>
      <c r="S231" s="251"/>
      <c r="T231" s="252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3" t="s">
        <v>153</v>
      </c>
      <c r="AU231" s="253" t="s">
        <v>84</v>
      </c>
      <c r="AV231" s="14" t="s">
        <v>82</v>
      </c>
      <c r="AW231" s="14" t="s">
        <v>36</v>
      </c>
      <c r="AX231" s="14" t="s">
        <v>74</v>
      </c>
      <c r="AY231" s="253" t="s">
        <v>140</v>
      </c>
    </row>
    <row r="232" s="13" customFormat="1">
      <c r="A232" s="13"/>
      <c r="B232" s="222"/>
      <c r="C232" s="223"/>
      <c r="D232" s="224" t="s">
        <v>153</v>
      </c>
      <c r="E232" s="225" t="s">
        <v>19</v>
      </c>
      <c r="F232" s="226" t="s">
        <v>397</v>
      </c>
      <c r="G232" s="223"/>
      <c r="H232" s="227">
        <v>7.6799999999999997</v>
      </c>
      <c r="I232" s="228"/>
      <c r="J232" s="223"/>
      <c r="K232" s="223"/>
      <c r="L232" s="229"/>
      <c r="M232" s="230"/>
      <c r="N232" s="231"/>
      <c r="O232" s="231"/>
      <c r="P232" s="231"/>
      <c r="Q232" s="231"/>
      <c r="R232" s="231"/>
      <c r="S232" s="231"/>
      <c r="T232" s="23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3" t="s">
        <v>153</v>
      </c>
      <c r="AU232" s="233" t="s">
        <v>84</v>
      </c>
      <c r="AV232" s="13" t="s">
        <v>84</v>
      </c>
      <c r="AW232" s="13" t="s">
        <v>36</v>
      </c>
      <c r="AX232" s="13" t="s">
        <v>74</v>
      </c>
      <c r="AY232" s="233" t="s">
        <v>140</v>
      </c>
    </row>
    <row r="233" s="13" customFormat="1">
      <c r="A233" s="13"/>
      <c r="B233" s="222"/>
      <c r="C233" s="223"/>
      <c r="D233" s="224" t="s">
        <v>153</v>
      </c>
      <c r="E233" s="225" t="s">
        <v>19</v>
      </c>
      <c r="F233" s="226" t="s">
        <v>398</v>
      </c>
      <c r="G233" s="223"/>
      <c r="H233" s="227">
        <v>2.8799999999999999</v>
      </c>
      <c r="I233" s="228"/>
      <c r="J233" s="223"/>
      <c r="K233" s="223"/>
      <c r="L233" s="229"/>
      <c r="M233" s="230"/>
      <c r="N233" s="231"/>
      <c r="O233" s="231"/>
      <c r="P233" s="231"/>
      <c r="Q233" s="231"/>
      <c r="R233" s="231"/>
      <c r="S233" s="231"/>
      <c r="T233" s="23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3" t="s">
        <v>153</v>
      </c>
      <c r="AU233" s="233" t="s">
        <v>84</v>
      </c>
      <c r="AV233" s="13" t="s">
        <v>84</v>
      </c>
      <c r="AW233" s="13" t="s">
        <v>36</v>
      </c>
      <c r="AX233" s="13" t="s">
        <v>74</v>
      </c>
      <c r="AY233" s="233" t="s">
        <v>140</v>
      </c>
    </row>
    <row r="234" s="13" customFormat="1">
      <c r="A234" s="13"/>
      <c r="B234" s="222"/>
      <c r="C234" s="223"/>
      <c r="D234" s="224" t="s">
        <v>153</v>
      </c>
      <c r="E234" s="225" t="s">
        <v>19</v>
      </c>
      <c r="F234" s="226" t="s">
        <v>399</v>
      </c>
      <c r="G234" s="223"/>
      <c r="H234" s="227">
        <v>2.8799999999999999</v>
      </c>
      <c r="I234" s="228"/>
      <c r="J234" s="223"/>
      <c r="K234" s="223"/>
      <c r="L234" s="229"/>
      <c r="M234" s="230"/>
      <c r="N234" s="231"/>
      <c r="O234" s="231"/>
      <c r="P234" s="231"/>
      <c r="Q234" s="231"/>
      <c r="R234" s="231"/>
      <c r="S234" s="231"/>
      <c r="T234" s="23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3" t="s">
        <v>153</v>
      </c>
      <c r="AU234" s="233" t="s">
        <v>84</v>
      </c>
      <c r="AV234" s="13" t="s">
        <v>84</v>
      </c>
      <c r="AW234" s="13" t="s">
        <v>36</v>
      </c>
      <c r="AX234" s="13" t="s">
        <v>74</v>
      </c>
      <c r="AY234" s="233" t="s">
        <v>140</v>
      </c>
    </row>
    <row r="235" s="13" customFormat="1">
      <c r="A235" s="13"/>
      <c r="B235" s="222"/>
      <c r="C235" s="223"/>
      <c r="D235" s="224" t="s">
        <v>153</v>
      </c>
      <c r="E235" s="225" t="s">
        <v>19</v>
      </c>
      <c r="F235" s="226" t="s">
        <v>400</v>
      </c>
      <c r="G235" s="223"/>
      <c r="H235" s="227">
        <v>1.0800000000000001</v>
      </c>
      <c r="I235" s="228"/>
      <c r="J235" s="223"/>
      <c r="K235" s="223"/>
      <c r="L235" s="229"/>
      <c r="M235" s="230"/>
      <c r="N235" s="231"/>
      <c r="O235" s="231"/>
      <c r="P235" s="231"/>
      <c r="Q235" s="231"/>
      <c r="R235" s="231"/>
      <c r="S235" s="231"/>
      <c r="T235" s="23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3" t="s">
        <v>153</v>
      </c>
      <c r="AU235" s="233" t="s">
        <v>84</v>
      </c>
      <c r="AV235" s="13" t="s">
        <v>84</v>
      </c>
      <c r="AW235" s="13" t="s">
        <v>36</v>
      </c>
      <c r="AX235" s="13" t="s">
        <v>74</v>
      </c>
      <c r="AY235" s="233" t="s">
        <v>140</v>
      </c>
    </row>
    <row r="236" s="15" customFormat="1">
      <c r="A236" s="15"/>
      <c r="B236" s="254"/>
      <c r="C236" s="255"/>
      <c r="D236" s="224" t="s">
        <v>153</v>
      </c>
      <c r="E236" s="256" t="s">
        <v>19</v>
      </c>
      <c r="F236" s="257" t="s">
        <v>193</v>
      </c>
      <c r="G236" s="255"/>
      <c r="H236" s="258">
        <v>14.519999999999998</v>
      </c>
      <c r="I236" s="259"/>
      <c r="J236" s="255"/>
      <c r="K236" s="255"/>
      <c r="L236" s="260"/>
      <c r="M236" s="261"/>
      <c r="N236" s="262"/>
      <c r="O236" s="262"/>
      <c r="P236" s="262"/>
      <c r="Q236" s="262"/>
      <c r="R236" s="262"/>
      <c r="S236" s="262"/>
      <c r="T236" s="263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4" t="s">
        <v>153</v>
      </c>
      <c r="AU236" s="264" t="s">
        <v>84</v>
      </c>
      <c r="AV236" s="15" t="s">
        <v>149</v>
      </c>
      <c r="AW236" s="15" t="s">
        <v>36</v>
      </c>
      <c r="AX236" s="15" t="s">
        <v>82</v>
      </c>
      <c r="AY236" s="264" t="s">
        <v>140</v>
      </c>
    </row>
    <row r="237" s="2" customFormat="1" ht="44.25" customHeight="1">
      <c r="A237" s="38"/>
      <c r="B237" s="39"/>
      <c r="C237" s="204" t="s">
        <v>401</v>
      </c>
      <c r="D237" s="204" t="s">
        <v>144</v>
      </c>
      <c r="E237" s="205" t="s">
        <v>402</v>
      </c>
      <c r="F237" s="206" t="s">
        <v>403</v>
      </c>
      <c r="G237" s="207" t="s">
        <v>198</v>
      </c>
      <c r="H237" s="208">
        <v>0.505</v>
      </c>
      <c r="I237" s="209"/>
      <c r="J237" s="210">
        <f>ROUND(I237*H237,2)</f>
        <v>0</v>
      </c>
      <c r="K237" s="206" t="s">
        <v>148</v>
      </c>
      <c r="L237" s="44"/>
      <c r="M237" s="211" t="s">
        <v>19</v>
      </c>
      <c r="N237" s="212" t="s">
        <v>45</v>
      </c>
      <c r="O237" s="84"/>
      <c r="P237" s="213">
        <f>O237*H237</f>
        <v>0</v>
      </c>
      <c r="Q237" s="213">
        <v>0</v>
      </c>
      <c r="R237" s="213">
        <f>Q237*H237</f>
        <v>0</v>
      </c>
      <c r="S237" s="213">
        <v>0</v>
      </c>
      <c r="T237" s="21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230</v>
      </c>
      <c r="AT237" s="215" t="s">
        <v>144</v>
      </c>
      <c r="AU237" s="215" t="s">
        <v>84</v>
      </c>
      <c r="AY237" s="17" t="s">
        <v>140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82</v>
      </c>
      <c r="BK237" s="216">
        <f>ROUND(I237*H237,2)</f>
        <v>0</v>
      </c>
      <c r="BL237" s="17" t="s">
        <v>230</v>
      </c>
      <c r="BM237" s="215" t="s">
        <v>404</v>
      </c>
    </row>
    <row r="238" s="2" customFormat="1">
      <c r="A238" s="38"/>
      <c r="B238" s="39"/>
      <c r="C238" s="40"/>
      <c r="D238" s="217" t="s">
        <v>151</v>
      </c>
      <c r="E238" s="40"/>
      <c r="F238" s="218" t="s">
        <v>405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151</v>
      </c>
      <c r="AU238" s="17" t="s">
        <v>84</v>
      </c>
    </row>
    <row r="239" s="2" customFormat="1" ht="49.05" customHeight="1">
      <c r="A239" s="38"/>
      <c r="B239" s="39"/>
      <c r="C239" s="204" t="s">
        <v>406</v>
      </c>
      <c r="D239" s="204" t="s">
        <v>144</v>
      </c>
      <c r="E239" s="205" t="s">
        <v>407</v>
      </c>
      <c r="F239" s="206" t="s">
        <v>408</v>
      </c>
      <c r="G239" s="207" t="s">
        <v>198</v>
      </c>
      <c r="H239" s="208">
        <v>0.505</v>
      </c>
      <c r="I239" s="209"/>
      <c r="J239" s="210">
        <f>ROUND(I239*H239,2)</f>
        <v>0</v>
      </c>
      <c r="K239" s="206" t="s">
        <v>148</v>
      </c>
      <c r="L239" s="44"/>
      <c r="M239" s="211" t="s">
        <v>19</v>
      </c>
      <c r="N239" s="212" t="s">
        <v>45</v>
      </c>
      <c r="O239" s="84"/>
      <c r="P239" s="213">
        <f>O239*H239</f>
        <v>0</v>
      </c>
      <c r="Q239" s="213">
        <v>0</v>
      </c>
      <c r="R239" s="213">
        <f>Q239*H239</f>
        <v>0</v>
      </c>
      <c r="S239" s="213">
        <v>0</v>
      </c>
      <c r="T239" s="21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5" t="s">
        <v>230</v>
      </c>
      <c r="AT239" s="215" t="s">
        <v>144</v>
      </c>
      <c r="AU239" s="215" t="s">
        <v>84</v>
      </c>
      <c r="AY239" s="17" t="s">
        <v>140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82</v>
      </c>
      <c r="BK239" s="216">
        <f>ROUND(I239*H239,2)</f>
        <v>0</v>
      </c>
      <c r="BL239" s="17" t="s">
        <v>230</v>
      </c>
      <c r="BM239" s="215" t="s">
        <v>409</v>
      </c>
    </row>
    <row r="240" s="2" customFormat="1">
      <c r="A240" s="38"/>
      <c r="B240" s="39"/>
      <c r="C240" s="40"/>
      <c r="D240" s="217" t="s">
        <v>151</v>
      </c>
      <c r="E240" s="40"/>
      <c r="F240" s="218" t="s">
        <v>410</v>
      </c>
      <c r="G240" s="40"/>
      <c r="H240" s="40"/>
      <c r="I240" s="219"/>
      <c r="J240" s="40"/>
      <c r="K240" s="40"/>
      <c r="L240" s="44"/>
      <c r="M240" s="220"/>
      <c r="N240" s="221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151</v>
      </c>
      <c r="AU240" s="17" t="s">
        <v>84</v>
      </c>
    </row>
    <row r="241" s="12" customFormat="1" ht="25.92" customHeight="1">
      <c r="A241" s="12"/>
      <c r="B241" s="188"/>
      <c r="C241" s="189"/>
      <c r="D241" s="190" t="s">
        <v>73</v>
      </c>
      <c r="E241" s="191" t="s">
        <v>411</v>
      </c>
      <c r="F241" s="191" t="s">
        <v>412</v>
      </c>
      <c r="G241" s="189"/>
      <c r="H241" s="189"/>
      <c r="I241" s="192"/>
      <c r="J241" s="193">
        <f>BK241</f>
        <v>0</v>
      </c>
      <c r="K241" s="189"/>
      <c r="L241" s="194"/>
      <c r="M241" s="195"/>
      <c r="N241" s="196"/>
      <c r="O241" s="196"/>
      <c r="P241" s="197">
        <f>SUM(P242:P245)</f>
        <v>0</v>
      </c>
      <c r="Q241" s="196"/>
      <c r="R241" s="197">
        <f>SUM(R242:R245)</f>
        <v>0</v>
      </c>
      <c r="S241" s="196"/>
      <c r="T241" s="198">
        <f>SUM(T242:T245)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199" t="s">
        <v>149</v>
      </c>
      <c r="AT241" s="200" t="s">
        <v>73</v>
      </c>
      <c r="AU241" s="200" t="s">
        <v>74</v>
      </c>
      <c r="AY241" s="199" t="s">
        <v>140</v>
      </c>
      <c r="BK241" s="201">
        <f>SUM(BK242:BK245)</f>
        <v>0</v>
      </c>
    </row>
    <row r="242" s="2" customFormat="1" ht="24.15" customHeight="1">
      <c r="A242" s="38"/>
      <c r="B242" s="39"/>
      <c r="C242" s="204" t="s">
        <v>413</v>
      </c>
      <c r="D242" s="204" t="s">
        <v>144</v>
      </c>
      <c r="E242" s="205" t="s">
        <v>414</v>
      </c>
      <c r="F242" s="206" t="s">
        <v>415</v>
      </c>
      <c r="G242" s="207" t="s">
        <v>416</v>
      </c>
      <c r="H242" s="208">
        <v>90</v>
      </c>
      <c r="I242" s="209"/>
      <c r="J242" s="210">
        <f>ROUND(I242*H242,2)</f>
        <v>0</v>
      </c>
      <c r="K242" s="206" t="s">
        <v>148</v>
      </c>
      <c r="L242" s="44"/>
      <c r="M242" s="211" t="s">
        <v>19</v>
      </c>
      <c r="N242" s="212" t="s">
        <v>45</v>
      </c>
      <c r="O242" s="84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417</v>
      </c>
      <c r="AT242" s="215" t="s">
        <v>144</v>
      </c>
      <c r="AU242" s="215" t="s">
        <v>82</v>
      </c>
      <c r="AY242" s="17" t="s">
        <v>140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82</v>
      </c>
      <c r="BK242" s="216">
        <f>ROUND(I242*H242,2)</f>
        <v>0</v>
      </c>
      <c r="BL242" s="17" t="s">
        <v>417</v>
      </c>
      <c r="BM242" s="215" t="s">
        <v>418</v>
      </c>
    </row>
    <row r="243" s="2" customFormat="1">
      <c r="A243" s="38"/>
      <c r="B243" s="39"/>
      <c r="C243" s="40"/>
      <c r="D243" s="217" t="s">
        <v>151</v>
      </c>
      <c r="E243" s="40"/>
      <c r="F243" s="218" t="s">
        <v>419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151</v>
      </c>
      <c r="AU243" s="17" t="s">
        <v>82</v>
      </c>
    </row>
    <row r="244" s="14" customFormat="1">
      <c r="A244" s="14"/>
      <c r="B244" s="244"/>
      <c r="C244" s="245"/>
      <c r="D244" s="224" t="s">
        <v>153</v>
      </c>
      <c r="E244" s="246" t="s">
        <v>19</v>
      </c>
      <c r="F244" s="247" t="s">
        <v>420</v>
      </c>
      <c r="G244" s="245"/>
      <c r="H244" s="246" t="s">
        <v>19</v>
      </c>
      <c r="I244" s="248"/>
      <c r="J244" s="245"/>
      <c r="K244" s="245"/>
      <c r="L244" s="249"/>
      <c r="M244" s="250"/>
      <c r="N244" s="251"/>
      <c r="O244" s="251"/>
      <c r="P244" s="251"/>
      <c r="Q244" s="251"/>
      <c r="R244" s="251"/>
      <c r="S244" s="251"/>
      <c r="T244" s="25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3" t="s">
        <v>153</v>
      </c>
      <c r="AU244" s="253" t="s">
        <v>82</v>
      </c>
      <c r="AV244" s="14" t="s">
        <v>82</v>
      </c>
      <c r="AW244" s="14" t="s">
        <v>36</v>
      </c>
      <c r="AX244" s="14" t="s">
        <v>74</v>
      </c>
      <c r="AY244" s="253" t="s">
        <v>140</v>
      </c>
    </row>
    <row r="245" s="13" customFormat="1">
      <c r="A245" s="13"/>
      <c r="B245" s="222"/>
      <c r="C245" s="223"/>
      <c r="D245" s="224" t="s">
        <v>153</v>
      </c>
      <c r="E245" s="225" t="s">
        <v>19</v>
      </c>
      <c r="F245" s="226" t="s">
        <v>421</v>
      </c>
      <c r="G245" s="223"/>
      <c r="H245" s="227">
        <v>90</v>
      </c>
      <c r="I245" s="228"/>
      <c r="J245" s="223"/>
      <c r="K245" s="223"/>
      <c r="L245" s="229"/>
      <c r="M245" s="230"/>
      <c r="N245" s="231"/>
      <c r="O245" s="231"/>
      <c r="P245" s="231"/>
      <c r="Q245" s="231"/>
      <c r="R245" s="231"/>
      <c r="S245" s="231"/>
      <c r="T245" s="23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3" t="s">
        <v>153</v>
      </c>
      <c r="AU245" s="233" t="s">
        <v>82</v>
      </c>
      <c r="AV245" s="13" t="s">
        <v>84</v>
      </c>
      <c r="AW245" s="13" t="s">
        <v>36</v>
      </c>
      <c r="AX245" s="13" t="s">
        <v>82</v>
      </c>
      <c r="AY245" s="233" t="s">
        <v>140</v>
      </c>
    </row>
    <row r="246" s="12" customFormat="1" ht="25.92" customHeight="1">
      <c r="A246" s="12"/>
      <c r="B246" s="188"/>
      <c r="C246" s="189"/>
      <c r="D246" s="190" t="s">
        <v>73</v>
      </c>
      <c r="E246" s="191" t="s">
        <v>422</v>
      </c>
      <c r="F246" s="191" t="s">
        <v>423</v>
      </c>
      <c r="G246" s="189"/>
      <c r="H246" s="189"/>
      <c r="I246" s="192"/>
      <c r="J246" s="193">
        <f>BK246</f>
        <v>0</v>
      </c>
      <c r="K246" s="189"/>
      <c r="L246" s="194"/>
      <c r="M246" s="195"/>
      <c r="N246" s="196"/>
      <c r="O246" s="196"/>
      <c r="P246" s="197">
        <f>P247+P252+P257+P260</f>
        <v>0</v>
      </c>
      <c r="Q246" s="196"/>
      <c r="R246" s="197">
        <f>R247+R252+R257+R260</f>
        <v>0</v>
      </c>
      <c r="S246" s="196"/>
      <c r="T246" s="198">
        <f>T247+T252+T257+T260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99" t="s">
        <v>246</v>
      </c>
      <c r="AT246" s="200" t="s">
        <v>73</v>
      </c>
      <c r="AU246" s="200" t="s">
        <v>74</v>
      </c>
      <c r="AY246" s="199" t="s">
        <v>140</v>
      </c>
      <c r="BK246" s="201">
        <f>BK247+BK252+BK257+BK260</f>
        <v>0</v>
      </c>
    </row>
    <row r="247" s="12" customFormat="1" ht="22.8" customHeight="1">
      <c r="A247" s="12"/>
      <c r="B247" s="188"/>
      <c r="C247" s="189"/>
      <c r="D247" s="190" t="s">
        <v>73</v>
      </c>
      <c r="E247" s="202" t="s">
        <v>424</v>
      </c>
      <c r="F247" s="202" t="s">
        <v>425</v>
      </c>
      <c r="G247" s="189"/>
      <c r="H247" s="189"/>
      <c r="I247" s="192"/>
      <c r="J247" s="203">
        <f>BK247</f>
        <v>0</v>
      </c>
      <c r="K247" s="189"/>
      <c r="L247" s="194"/>
      <c r="M247" s="195"/>
      <c r="N247" s="196"/>
      <c r="O247" s="196"/>
      <c r="P247" s="197">
        <f>SUM(P248:P251)</f>
        <v>0</v>
      </c>
      <c r="Q247" s="196"/>
      <c r="R247" s="197">
        <f>SUM(R248:R251)</f>
        <v>0</v>
      </c>
      <c r="S247" s="196"/>
      <c r="T247" s="198">
        <f>SUM(T248:T251)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99" t="s">
        <v>246</v>
      </c>
      <c r="AT247" s="200" t="s">
        <v>73</v>
      </c>
      <c r="AU247" s="200" t="s">
        <v>82</v>
      </c>
      <c r="AY247" s="199" t="s">
        <v>140</v>
      </c>
      <c r="BK247" s="201">
        <f>SUM(BK248:BK251)</f>
        <v>0</v>
      </c>
    </row>
    <row r="248" s="2" customFormat="1" ht="16.5" customHeight="1">
      <c r="A248" s="38"/>
      <c r="B248" s="39"/>
      <c r="C248" s="204" t="s">
        <v>426</v>
      </c>
      <c r="D248" s="204" t="s">
        <v>144</v>
      </c>
      <c r="E248" s="205" t="s">
        <v>427</v>
      </c>
      <c r="F248" s="206" t="s">
        <v>428</v>
      </c>
      <c r="G248" s="207" t="s">
        <v>429</v>
      </c>
      <c r="H248" s="208">
        <v>1</v>
      </c>
      <c r="I248" s="209"/>
      <c r="J248" s="210">
        <f>ROUND(I248*H248,2)</f>
        <v>0</v>
      </c>
      <c r="K248" s="206" t="s">
        <v>148</v>
      </c>
      <c r="L248" s="44"/>
      <c r="M248" s="211" t="s">
        <v>19</v>
      </c>
      <c r="N248" s="212" t="s">
        <v>45</v>
      </c>
      <c r="O248" s="84"/>
      <c r="P248" s="213">
        <f>O248*H248</f>
        <v>0</v>
      </c>
      <c r="Q248" s="213">
        <v>0</v>
      </c>
      <c r="R248" s="213">
        <f>Q248*H248</f>
        <v>0</v>
      </c>
      <c r="S248" s="213">
        <v>0</v>
      </c>
      <c r="T248" s="214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15" t="s">
        <v>430</v>
      </c>
      <c r="AT248" s="215" t="s">
        <v>144</v>
      </c>
      <c r="AU248" s="215" t="s">
        <v>84</v>
      </c>
      <c r="AY248" s="17" t="s">
        <v>140</v>
      </c>
      <c r="BE248" s="216">
        <f>IF(N248="základní",J248,0)</f>
        <v>0</v>
      </c>
      <c r="BF248" s="216">
        <f>IF(N248="snížená",J248,0)</f>
        <v>0</v>
      </c>
      <c r="BG248" s="216">
        <f>IF(N248="zákl. přenesená",J248,0)</f>
        <v>0</v>
      </c>
      <c r="BH248" s="216">
        <f>IF(N248="sníž. přenesená",J248,0)</f>
        <v>0</v>
      </c>
      <c r="BI248" s="216">
        <f>IF(N248="nulová",J248,0)</f>
        <v>0</v>
      </c>
      <c r="BJ248" s="17" t="s">
        <v>82</v>
      </c>
      <c r="BK248" s="216">
        <f>ROUND(I248*H248,2)</f>
        <v>0</v>
      </c>
      <c r="BL248" s="17" t="s">
        <v>430</v>
      </c>
      <c r="BM248" s="215" t="s">
        <v>431</v>
      </c>
    </row>
    <row r="249" s="2" customFormat="1">
      <c r="A249" s="38"/>
      <c r="B249" s="39"/>
      <c r="C249" s="40"/>
      <c r="D249" s="217" t="s">
        <v>151</v>
      </c>
      <c r="E249" s="40"/>
      <c r="F249" s="218" t="s">
        <v>432</v>
      </c>
      <c r="G249" s="40"/>
      <c r="H249" s="40"/>
      <c r="I249" s="219"/>
      <c r="J249" s="40"/>
      <c r="K249" s="40"/>
      <c r="L249" s="44"/>
      <c r="M249" s="220"/>
      <c r="N249" s="221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151</v>
      </c>
      <c r="AU249" s="17" t="s">
        <v>84</v>
      </c>
    </row>
    <row r="250" s="2" customFormat="1" ht="16.5" customHeight="1">
      <c r="A250" s="38"/>
      <c r="B250" s="39"/>
      <c r="C250" s="204" t="s">
        <v>433</v>
      </c>
      <c r="D250" s="204" t="s">
        <v>144</v>
      </c>
      <c r="E250" s="205" t="s">
        <v>434</v>
      </c>
      <c r="F250" s="206" t="s">
        <v>435</v>
      </c>
      <c r="G250" s="207" t="s">
        <v>429</v>
      </c>
      <c r="H250" s="208">
        <v>1</v>
      </c>
      <c r="I250" s="209"/>
      <c r="J250" s="210">
        <f>ROUND(I250*H250,2)</f>
        <v>0</v>
      </c>
      <c r="K250" s="206" t="s">
        <v>148</v>
      </c>
      <c r="L250" s="44"/>
      <c r="M250" s="211" t="s">
        <v>19</v>
      </c>
      <c r="N250" s="212" t="s">
        <v>45</v>
      </c>
      <c r="O250" s="84"/>
      <c r="P250" s="213">
        <f>O250*H250</f>
        <v>0</v>
      </c>
      <c r="Q250" s="213">
        <v>0</v>
      </c>
      <c r="R250" s="213">
        <f>Q250*H250</f>
        <v>0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430</v>
      </c>
      <c r="AT250" s="215" t="s">
        <v>144</v>
      </c>
      <c r="AU250" s="215" t="s">
        <v>84</v>
      </c>
      <c r="AY250" s="17" t="s">
        <v>140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82</v>
      </c>
      <c r="BK250" s="216">
        <f>ROUND(I250*H250,2)</f>
        <v>0</v>
      </c>
      <c r="BL250" s="17" t="s">
        <v>430</v>
      </c>
      <c r="BM250" s="215" t="s">
        <v>436</v>
      </c>
    </row>
    <row r="251" s="2" customFormat="1">
      <c r="A251" s="38"/>
      <c r="B251" s="39"/>
      <c r="C251" s="40"/>
      <c r="D251" s="217" t="s">
        <v>151</v>
      </c>
      <c r="E251" s="40"/>
      <c r="F251" s="218" t="s">
        <v>437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151</v>
      </c>
      <c r="AU251" s="17" t="s">
        <v>84</v>
      </c>
    </row>
    <row r="252" s="12" customFormat="1" ht="22.8" customHeight="1">
      <c r="A252" s="12"/>
      <c r="B252" s="188"/>
      <c r="C252" s="189"/>
      <c r="D252" s="190" t="s">
        <v>73</v>
      </c>
      <c r="E252" s="202" t="s">
        <v>438</v>
      </c>
      <c r="F252" s="202" t="s">
        <v>439</v>
      </c>
      <c r="G252" s="189"/>
      <c r="H252" s="189"/>
      <c r="I252" s="192"/>
      <c r="J252" s="203">
        <f>BK252</f>
        <v>0</v>
      </c>
      <c r="K252" s="189"/>
      <c r="L252" s="194"/>
      <c r="M252" s="195"/>
      <c r="N252" s="196"/>
      <c r="O252" s="196"/>
      <c r="P252" s="197">
        <f>SUM(P253:P256)</f>
        <v>0</v>
      </c>
      <c r="Q252" s="196"/>
      <c r="R252" s="197">
        <f>SUM(R253:R256)</f>
        <v>0</v>
      </c>
      <c r="S252" s="196"/>
      <c r="T252" s="198">
        <f>SUM(T253:T256)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99" t="s">
        <v>246</v>
      </c>
      <c r="AT252" s="200" t="s">
        <v>73</v>
      </c>
      <c r="AU252" s="200" t="s">
        <v>82</v>
      </c>
      <c r="AY252" s="199" t="s">
        <v>140</v>
      </c>
      <c r="BK252" s="201">
        <f>SUM(BK253:BK256)</f>
        <v>0</v>
      </c>
    </row>
    <row r="253" s="2" customFormat="1" ht="16.5" customHeight="1">
      <c r="A253" s="38"/>
      <c r="B253" s="39"/>
      <c r="C253" s="204" t="s">
        <v>440</v>
      </c>
      <c r="D253" s="204" t="s">
        <v>144</v>
      </c>
      <c r="E253" s="205" t="s">
        <v>441</v>
      </c>
      <c r="F253" s="206" t="s">
        <v>439</v>
      </c>
      <c r="G253" s="207" t="s">
        <v>429</v>
      </c>
      <c r="H253" s="208">
        <v>1</v>
      </c>
      <c r="I253" s="209"/>
      <c r="J253" s="210">
        <f>ROUND(I253*H253,2)</f>
        <v>0</v>
      </c>
      <c r="K253" s="206" t="s">
        <v>148</v>
      </c>
      <c r="L253" s="44"/>
      <c r="M253" s="211" t="s">
        <v>19</v>
      </c>
      <c r="N253" s="212" t="s">
        <v>45</v>
      </c>
      <c r="O253" s="84"/>
      <c r="P253" s="213">
        <f>O253*H253</f>
        <v>0</v>
      </c>
      <c r="Q253" s="213">
        <v>0</v>
      </c>
      <c r="R253" s="213">
        <f>Q253*H253</f>
        <v>0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430</v>
      </c>
      <c r="AT253" s="215" t="s">
        <v>144</v>
      </c>
      <c r="AU253" s="215" t="s">
        <v>84</v>
      </c>
      <c r="AY253" s="17" t="s">
        <v>140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82</v>
      </c>
      <c r="BK253" s="216">
        <f>ROUND(I253*H253,2)</f>
        <v>0</v>
      </c>
      <c r="BL253" s="17" t="s">
        <v>430</v>
      </c>
      <c r="BM253" s="215" t="s">
        <v>442</v>
      </c>
    </row>
    <row r="254" s="2" customFormat="1">
      <c r="A254" s="38"/>
      <c r="B254" s="39"/>
      <c r="C254" s="40"/>
      <c r="D254" s="217" t="s">
        <v>151</v>
      </c>
      <c r="E254" s="40"/>
      <c r="F254" s="218" t="s">
        <v>443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151</v>
      </c>
      <c r="AU254" s="17" t="s">
        <v>84</v>
      </c>
    </row>
    <row r="255" s="2" customFormat="1" ht="16.5" customHeight="1">
      <c r="A255" s="38"/>
      <c r="B255" s="39"/>
      <c r="C255" s="204" t="s">
        <v>444</v>
      </c>
      <c r="D255" s="204" t="s">
        <v>144</v>
      </c>
      <c r="E255" s="205" t="s">
        <v>445</v>
      </c>
      <c r="F255" s="206" t="s">
        <v>446</v>
      </c>
      <c r="G255" s="207" t="s">
        <v>429</v>
      </c>
      <c r="H255" s="208">
        <v>1</v>
      </c>
      <c r="I255" s="209"/>
      <c r="J255" s="210">
        <f>ROUND(I255*H255,2)</f>
        <v>0</v>
      </c>
      <c r="K255" s="206" t="s">
        <v>148</v>
      </c>
      <c r="L255" s="44"/>
      <c r="M255" s="211" t="s">
        <v>19</v>
      </c>
      <c r="N255" s="212" t="s">
        <v>45</v>
      </c>
      <c r="O255" s="84"/>
      <c r="P255" s="213">
        <f>O255*H255</f>
        <v>0</v>
      </c>
      <c r="Q255" s="213">
        <v>0</v>
      </c>
      <c r="R255" s="213">
        <f>Q255*H255</f>
        <v>0</v>
      </c>
      <c r="S255" s="213">
        <v>0</v>
      </c>
      <c r="T255" s="21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5" t="s">
        <v>430</v>
      </c>
      <c r="AT255" s="215" t="s">
        <v>144</v>
      </c>
      <c r="AU255" s="215" t="s">
        <v>84</v>
      </c>
      <c r="AY255" s="17" t="s">
        <v>140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7" t="s">
        <v>82</v>
      </c>
      <c r="BK255" s="216">
        <f>ROUND(I255*H255,2)</f>
        <v>0</v>
      </c>
      <c r="BL255" s="17" t="s">
        <v>430</v>
      </c>
      <c r="BM255" s="215" t="s">
        <v>447</v>
      </c>
    </row>
    <row r="256" s="2" customFormat="1">
      <c r="A256" s="38"/>
      <c r="B256" s="39"/>
      <c r="C256" s="40"/>
      <c r="D256" s="217" t="s">
        <v>151</v>
      </c>
      <c r="E256" s="40"/>
      <c r="F256" s="218" t="s">
        <v>448</v>
      </c>
      <c r="G256" s="40"/>
      <c r="H256" s="40"/>
      <c r="I256" s="219"/>
      <c r="J256" s="40"/>
      <c r="K256" s="40"/>
      <c r="L256" s="44"/>
      <c r="M256" s="220"/>
      <c r="N256" s="221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151</v>
      </c>
      <c r="AU256" s="17" t="s">
        <v>84</v>
      </c>
    </row>
    <row r="257" s="12" customFormat="1" ht="22.8" customHeight="1">
      <c r="A257" s="12"/>
      <c r="B257" s="188"/>
      <c r="C257" s="189"/>
      <c r="D257" s="190" t="s">
        <v>73</v>
      </c>
      <c r="E257" s="202" t="s">
        <v>449</v>
      </c>
      <c r="F257" s="202" t="s">
        <v>450</v>
      </c>
      <c r="G257" s="189"/>
      <c r="H257" s="189"/>
      <c r="I257" s="192"/>
      <c r="J257" s="203">
        <f>BK257</f>
        <v>0</v>
      </c>
      <c r="K257" s="189"/>
      <c r="L257" s="194"/>
      <c r="M257" s="195"/>
      <c r="N257" s="196"/>
      <c r="O257" s="196"/>
      <c r="P257" s="197">
        <f>SUM(P258:P259)</f>
        <v>0</v>
      </c>
      <c r="Q257" s="196"/>
      <c r="R257" s="197">
        <f>SUM(R258:R259)</f>
        <v>0</v>
      </c>
      <c r="S257" s="196"/>
      <c r="T257" s="198">
        <f>SUM(T258:T259)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99" t="s">
        <v>246</v>
      </c>
      <c r="AT257" s="200" t="s">
        <v>73</v>
      </c>
      <c r="AU257" s="200" t="s">
        <v>82</v>
      </c>
      <c r="AY257" s="199" t="s">
        <v>140</v>
      </c>
      <c r="BK257" s="201">
        <f>SUM(BK258:BK259)</f>
        <v>0</v>
      </c>
    </row>
    <row r="258" s="2" customFormat="1" ht="16.5" customHeight="1">
      <c r="A258" s="38"/>
      <c r="B258" s="39"/>
      <c r="C258" s="204" t="s">
        <v>451</v>
      </c>
      <c r="D258" s="204" t="s">
        <v>144</v>
      </c>
      <c r="E258" s="205" t="s">
        <v>452</v>
      </c>
      <c r="F258" s="206" t="s">
        <v>453</v>
      </c>
      <c r="G258" s="207" t="s">
        <v>429</v>
      </c>
      <c r="H258" s="208">
        <v>1</v>
      </c>
      <c r="I258" s="209"/>
      <c r="J258" s="210">
        <f>ROUND(I258*H258,2)</f>
        <v>0</v>
      </c>
      <c r="K258" s="206" t="s">
        <v>148</v>
      </c>
      <c r="L258" s="44"/>
      <c r="M258" s="211" t="s">
        <v>19</v>
      </c>
      <c r="N258" s="212" t="s">
        <v>45</v>
      </c>
      <c r="O258" s="84"/>
      <c r="P258" s="213">
        <f>O258*H258</f>
        <v>0</v>
      </c>
      <c r="Q258" s="213">
        <v>0</v>
      </c>
      <c r="R258" s="213">
        <f>Q258*H258</f>
        <v>0</v>
      </c>
      <c r="S258" s="213">
        <v>0</v>
      </c>
      <c r="T258" s="21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5" t="s">
        <v>430</v>
      </c>
      <c r="AT258" s="215" t="s">
        <v>144</v>
      </c>
      <c r="AU258" s="215" t="s">
        <v>84</v>
      </c>
      <c r="AY258" s="17" t="s">
        <v>140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82</v>
      </c>
      <c r="BK258" s="216">
        <f>ROUND(I258*H258,2)</f>
        <v>0</v>
      </c>
      <c r="BL258" s="17" t="s">
        <v>430</v>
      </c>
      <c r="BM258" s="215" t="s">
        <v>454</v>
      </c>
    </row>
    <row r="259" s="2" customFormat="1">
      <c r="A259" s="38"/>
      <c r="B259" s="39"/>
      <c r="C259" s="40"/>
      <c r="D259" s="217" t="s">
        <v>151</v>
      </c>
      <c r="E259" s="40"/>
      <c r="F259" s="218" t="s">
        <v>455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151</v>
      </c>
      <c r="AU259" s="17" t="s">
        <v>84</v>
      </c>
    </row>
    <row r="260" s="12" customFormat="1" ht="22.8" customHeight="1">
      <c r="A260" s="12"/>
      <c r="B260" s="188"/>
      <c r="C260" s="189"/>
      <c r="D260" s="190" t="s">
        <v>73</v>
      </c>
      <c r="E260" s="202" t="s">
        <v>456</v>
      </c>
      <c r="F260" s="202" t="s">
        <v>457</v>
      </c>
      <c r="G260" s="189"/>
      <c r="H260" s="189"/>
      <c r="I260" s="192"/>
      <c r="J260" s="203">
        <f>BK260</f>
        <v>0</v>
      </c>
      <c r="K260" s="189"/>
      <c r="L260" s="194"/>
      <c r="M260" s="195"/>
      <c r="N260" s="196"/>
      <c r="O260" s="196"/>
      <c r="P260" s="197">
        <f>SUM(P261:P262)</f>
        <v>0</v>
      </c>
      <c r="Q260" s="196"/>
      <c r="R260" s="197">
        <f>SUM(R261:R262)</f>
        <v>0</v>
      </c>
      <c r="S260" s="196"/>
      <c r="T260" s="198">
        <f>SUM(T261:T262)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9" t="s">
        <v>246</v>
      </c>
      <c r="AT260" s="200" t="s">
        <v>73</v>
      </c>
      <c r="AU260" s="200" t="s">
        <v>82</v>
      </c>
      <c r="AY260" s="199" t="s">
        <v>140</v>
      </c>
      <c r="BK260" s="201">
        <f>SUM(BK261:BK262)</f>
        <v>0</v>
      </c>
    </row>
    <row r="261" s="2" customFormat="1" ht="21.75" customHeight="1">
      <c r="A261" s="38"/>
      <c r="B261" s="39"/>
      <c r="C261" s="204" t="s">
        <v>458</v>
      </c>
      <c r="D261" s="204" t="s">
        <v>144</v>
      </c>
      <c r="E261" s="205" t="s">
        <v>459</v>
      </c>
      <c r="F261" s="206" t="s">
        <v>460</v>
      </c>
      <c r="G261" s="207" t="s">
        <v>429</v>
      </c>
      <c r="H261" s="208">
        <v>1</v>
      </c>
      <c r="I261" s="209"/>
      <c r="J261" s="210">
        <f>ROUND(I261*H261,2)</f>
        <v>0</v>
      </c>
      <c r="K261" s="206" t="s">
        <v>148</v>
      </c>
      <c r="L261" s="44"/>
      <c r="M261" s="211" t="s">
        <v>19</v>
      </c>
      <c r="N261" s="212" t="s">
        <v>45</v>
      </c>
      <c r="O261" s="84"/>
      <c r="P261" s="213">
        <f>O261*H261</f>
        <v>0</v>
      </c>
      <c r="Q261" s="213">
        <v>0</v>
      </c>
      <c r="R261" s="213">
        <f>Q261*H261</f>
        <v>0</v>
      </c>
      <c r="S261" s="213">
        <v>0</v>
      </c>
      <c r="T261" s="214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5" t="s">
        <v>430</v>
      </c>
      <c r="AT261" s="215" t="s">
        <v>144</v>
      </c>
      <c r="AU261" s="215" t="s">
        <v>84</v>
      </c>
      <c r="AY261" s="17" t="s">
        <v>140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7" t="s">
        <v>82</v>
      </c>
      <c r="BK261" s="216">
        <f>ROUND(I261*H261,2)</f>
        <v>0</v>
      </c>
      <c r="BL261" s="17" t="s">
        <v>430</v>
      </c>
      <c r="BM261" s="215" t="s">
        <v>461</v>
      </c>
    </row>
    <row r="262" s="2" customFormat="1">
      <c r="A262" s="38"/>
      <c r="B262" s="39"/>
      <c r="C262" s="40"/>
      <c r="D262" s="217" t="s">
        <v>151</v>
      </c>
      <c r="E262" s="40"/>
      <c r="F262" s="218" t="s">
        <v>462</v>
      </c>
      <c r="G262" s="40"/>
      <c r="H262" s="40"/>
      <c r="I262" s="219"/>
      <c r="J262" s="40"/>
      <c r="K262" s="40"/>
      <c r="L262" s="44"/>
      <c r="M262" s="265"/>
      <c r="N262" s="266"/>
      <c r="O262" s="267"/>
      <c r="P262" s="267"/>
      <c r="Q262" s="267"/>
      <c r="R262" s="267"/>
      <c r="S262" s="267"/>
      <c r="T262" s="26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151</v>
      </c>
      <c r="AU262" s="17" t="s">
        <v>84</v>
      </c>
    </row>
    <row r="263" s="2" customFormat="1" ht="6.96" customHeight="1">
      <c r="A263" s="38"/>
      <c r="B263" s="59"/>
      <c r="C263" s="60"/>
      <c r="D263" s="60"/>
      <c r="E263" s="60"/>
      <c r="F263" s="60"/>
      <c r="G263" s="60"/>
      <c r="H263" s="60"/>
      <c r="I263" s="60"/>
      <c r="J263" s="60"/>
      <c r="K263" s="60"/>
      <c r="L263" s="44"/>
      <c r="M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</row>
  </sheetData>
  <sheetProtection sheet="1" autoFilter="0" formatColumns="0" formatRows="0" objects="1" scenarios="1" spinCount="100000" saltValue="RRJCSQrTU3/ggUuoEQ/NWNPbiC++8BCDDRn+VT4NZj0JzZRf/dhVeFbou+ZT0SXMrG9yNhPFy2Mw10IT4OMPTg==" hashValue="iBy5UU8LfV3hBFOrVCBU+ZMMP3kMRTNwbd2XbWob+Pc8HwuNjtr5YgSom80vgaOJniEOszozWhgAiSVuM/jYfg==" algorithmName="SHA-512" password="CC35"/>
  <autoFilter ref="C96:K262"/>
  <mergeCells count="9">
    <mergeCell ref="E7:H7"/>
    <mergeCell ref="E9:H9"/>
    <mergeCell ref="E18:H18"/>
    <mergeCell ref="E27:H27"/>
    <mergeCell ref="E48:H48"/>
    <mergeCell ref="E50:H50"/>
    <mergeCell ref="E87:H87"/>
    <mergeCell ref="E89:H89"/>
    <mergeCell ref="L2:V2"/>
  </mergeCells>
  <hyperlinks>
    <hyperlink ref="F101" r:id="rId1" display="https://podminky.urs.cz/item/CS_URS_2023_01/612325302"/>
    <hyperlink ref="F104" r:id="rId2" display="https://podminky.urs.cz/item/CS_URS_2023_01/622143004"/>
    <hyperlink ref="F109" r:id="rId3" display="https://podminky.urs.cz/item/CS_URS_2023_01/949101111"/>
    <hyperlink ref="F111" r:id="rId4" display="https://podminky.urs.cz/item/CS_URS_2023_01/952901111"/>
    <hyperlink ref="F113" r:id="rId5" display="https://podminky.urs.cz/item/CS_URS_2023_01/968062356"/>
    <hyperlink ref="F125" r:id="rId6" display="https://podminky.urs.cz/item/CS_URS_2023_01/997013213"/>
    <hyperlink ref="F127" r:id="rId7" display="https://podminky.urs.cz/item/CS_URS_2023_01/997013509"/>
    <hyperlink ref="F130" r:id="rId8" display="https://podminky.urs.cz/item/CS_URS_2023_01/997013511"/>
    <hyperlink ref="F132" r:id="rId9" display="https://podminky.urs.cz/item/CS_URS_2023_01/997013631"/>
    <hyperlink ref="F135" r:id="rId10" display="https://podminky.urs.cz/item/CS_URS_2023_01/998018002"/>
    <hyperlink ref="F139" r:id="rId11" display="https://podminky.urs.cz/item/CS_URS_2023_01/742320011"/>
    <hyperlink ref="F143" r:id="rId12" display="https://podminky.urs.cz/item/CS_URS_2023_01/764011621"/>
    <hyperlink ref="F145" r:id="rId13" display="https://podminky.urs.cz/item/CS_URS_2023_01/998764102"/>
    <hyperlink ref="F147" r:id="rId14" display="https://podminky.urs.cz/item/CS_URS_2023_01/998764181"/>
    <hyperlink ref="F150" r:id="rId15" display="https://podminky.urs.cz/item/CS_URS_2023_01/766441822"/>
    <hyperlink ref="F153" r:id="rId16" display="https://podminky.urs.cz/item/CS_URS_2023_01/766621212"/>
    <hyperlink ref="F169" r:id="rId17" display="https://podminky.urs.cz/item/CS_URS_2023_01/766694126"/>
    <hyperlink ref="F179" r:id="rId18" display="https://podminky.urs.cz/item/CS_URS_2023_01/766629315"/>
    <hyperlink ref="F193" r:id="rId19" display="https://podminky.urs.cz/item/CS_URS_2023_01/767627309"/>
    <hyperlink ref="F195" r:id="rId20" display="https://podminky.urs.cz/item/CS_URS_2023_01/998766102"/>
    <hyperlink ref="F197" r:id="rId21" display="https://podminky.urs.cz/item/CS_URS_2023_01/998766181"/>
    <hyperlink ref="F200" r:id="rId22" display="https://podminky.urs.cz/item/CS_URS_2023_01/767640222"/>
    <hyperlink ref="F206" r:id="rId23" display="https://podminky.urs.cz/item/CS_URS_2023_01/767649191"/>
    <hyperlink ref="F209" r:id="rId24" display="https://podminky.urs.cz/item/CS_URS_2023_01/767649193"/>
    <hyperlink ref="F212" r:id="rId25" display="https://podminky.urs.cz/item/CS_URS_2023_01/767649194"/>
    <hyperlink ref="F215" r:id="rId26" display="https://podminky.urs.cz/item/CS_URS_2023_01/766629315"/>
    <hyperlink ref="F218" r:id="rId27" display="https://podminky.urs.cz/item/CS_URS_2023_01/767627309"/>
    <hyperlink ref="F220" r:id="rId28" display="https://podminky.urs.cz/item/CS_URS_2023_01/998767102"/>
    <hyperlink ref="F222" r:id="rId29" display="https://podminky.urs.cz/item/CS_URS_2023_01/998767181"/>
    <hyperlink ref="F225" r:id="rId30" display="https://podminky.urs.cz/item/CS_URS_2023_01/784181103"/>
    <hyperlink ref="F227" r:id="rId31" display="https://podminky.urs.cz/item/CS_URS_2023_01/784221103"/>
    <hyperlink ref="F230" r:id="rId32" display="https://podminky.urs.cz/item/CS_URS_2023_01/787692523"/>
    <hyperlink ref="F238" r:id="rId33" display="https://podminky.urs.cz/item/CS_URS_2023_01/998787102"/>
    <hyperlink ref="F240" r:id="rId34" display="https://podminky.urs.cz/item/CS_URS_2023_01/998787181"/>
    <hyperlink ref="F243" r:id="rId35" display="https://podminky.urs.cz/item/CS_URS_2023_01/HZS1292"/>
    <hyperlink ref="F249" r:id="rId36" display="https://podminky.urs.cz/item/CS_URS_2023_01/011434000"/>
    <hyperlink ref="F251" r:id="rId37" display="https://podminky.urs.cz/item/CS_URS_2023_01/013244000"/>
    <hyperlink ref="F254" r:id="rId38" display="https://podminky.urs.cz/item/CS_URS_2023_01/030001000"/>
    <hyperlink ref="F256" r:id="rId39" display="https://podminky.urs.cz/item/CS_URS_2023_01/035103001"/>
    <hyperlink ref="F259" r:id="rId40" display="https://podminky.urs.cz/item/CS_URS_2023_01/065002000"/>
    <hyperlink ref="F262" r:id="rId41" display="https://podminky.urs.cz/item/CS_URS_2023_01/0721030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ZU - Jungmanova 1-3, výměna oken I.etapa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463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25. 4. 2023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ROUND(J95,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ROUND((SUM(BE95:BE251)),  2)</f>
        <v>0</v>
      </c>
      <c r="G33" s="38"/>
      <c r="H33" s="38"/>
      <c r="I33" s="148">
        <v>0.20999999999999999</v>
      </c>
      <c r="J33" s="147">
        <f>ROUND(((SUM(BE95:BE251))*I33),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ROUND((SUM(BF95:BF251)),  2)</f>
        <v>0</v>
      </c>
      <c r="G34" s="38"/>
      <c r="H34" s="38"/>
      <c r="I34" s="148">
        <v>0.12</v>
      </c>
      <c r="J34" s="147">
        <f>ROUND(((SUM(BF95:BF251))*I34),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ROUND((SUM(BG95:BG251)),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ROUND((SUM(BH95:BH251)),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ROUND((SUM(BI95:BI251)),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103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ZU - Jungmanova 1-3, výměna oken I.etapa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101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c - Kopeckého sady 17, dvorní(jižní) fasáda - D.1.b.15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25. 4. 2023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Západočeská univerzita v Plzni</v>
      </c>
      <c r="G54" s="40"/>
      <c r="H54" s="40"/>
      <c r="I54" s="32" t="s">
        <v>33</v>
      </c>
      <c r="J54" s="36" t="str">
        <f>E21</f>
        <v>HBH atelier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104</v>
      </c>
      <c r="D57" s="162"/>
      <c r="E57" s="162"/>
      <c r="F57" s="162"/>
      <c r="G57" s="162"/>
      <c r="H57" s="162"/>
      <c r="I57" s="162"/>
      <c r="J57" s="163" t="s">
        <v>105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J95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106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J96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108</v>
      </c>
      <c r="E61" s="174"/>
      <c r="F61" s="174"/>
      <c r="G61" s="174"/>
      <c r="H61" s="174"/>
      <c r="I61" s="174"/>
      <c r="J61" s="175">
        <f>J97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109</v>
      </c>
      <c r="E62" s="174"/>
      <c r="F62" s="174"/>
      <c r="G62" s="174"/>
      <c r="H62" s="174"/>
      <c r="I62" s="174"/>
      <c r="J62" s="175">
        <f>J106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110</v>
      </c>
      <c r="E63" s="174"/>
      <c r="F63" s="174"/>
      <c r="G63" s="174"/>
      <c r="H63" s="174"/>
      <c r="I63" s="174"/>
      <c r="J63" s="175">
        <f>J129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111</v>
      </c>
      <c r="E64" s="174"/>
      <c r="F64" s="174"/>
      <c r="G64" s="174"/>
      <c r="H64" s="174"/>
      <c r="I64" s="174"/>
      <c r="J64" s="175">
        <f>J139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112</v>
      </c>
      <c r="E65" s="168"/>
      <c r="F65" s="168"/>
      <c r="G65" s="168"/>
      <c r="H65" s="168"/>
      <c r="I65" s="168"/>
      <c r="J65" s="169">
        <f>J142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71"/>
      <c r="C66" s="172"/>
      <c r="D66" s="173" t="s">
        <v>114</v>
      </c>
      <c r="E66" s="174"/>
      <c r="F66" s="174"/>
      <c r="G66" s="174"/>
      <c r="H66" s="174"/>
      <c r="I66" s="174"/>
      <c r="J66" s="175">
        <f>J143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115</v>
      </c>
      <c r="E67" s="174"/>
      <c r="F67" s="174"/>
      <c r="G67" s="174"/>
      <c r="H67" s="174"/>
      <c r="I67" s="174"/>
      <c r="J67" s="175">
        <f>J150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116</v>
      </c>
      <c r="E68" s="174"/>
      <c r="F68" s="174"/>
      <c r="G68" s="174"/>
      <c r="H68" s="174"/>
      <c r="I68" s="174"/>
      <c r="J68" s="175">
        <f>J198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71"/>
      <c r="C69" s="172"/>
      <c r="D69" s="173" t="s">
        <v>117</v>
      </c>
      <c r="E69" s="174"/>
      <c r="F69" s="174"/>
      <c r="G69" s="174"/>
      <c r="H69" s="174"/>
      <c r="I69" s="174"/>
      <c r="J69" s="175">
        <f>J220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9.92" customHeight="1">
      <c r="A70" s="10"/>
      <c r="B70" s="171"/>
      <c r="C70" s="172"/>
      <c r="D70" s="173" t="s">
        <v>118</v>
      </c>
      <c r="E70" s="174"/>
      <c r="F70" s="174"/>
      <c r="G70" s="174"/>
      <c r="H70" s="174"/>
      <c r="I70" s="174"/>
      <c r="J70" s="175">
        <f>J225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9" customFormat="1" ht="24.96" customHeight="1">
      <c r="A71" s="9"/>
      <c r="B71" s="165"/>
      <c r="C71" s="166"/>
      <c r="D71" s="167" t="s">
        <v>119</v>
      </c>
      <c r="E71" s="168"/>
      <c r="F71" s="168"/>
      <c r="G71" s="168"/>
      <c r="H71" s="168"/>
      <c r="I71" s="168"/>
      <c r="J71" s="169">
        <f>J237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hidden="1" s="9" customFormat="1" ht="24.96" customHeight="1">
      <c r="A72" s="9"/>
      <c r="B72" s="165"/>
      <c r="C72" s="166"/>
      <c r="D72" s="167" t="s">
        <v>120</v>
      </c>
      <c r="E72" s="168"/>
      <c r="F72" s="168"/>
      <c r="G72" s="168"/>
      <c r="H72" s="168"/>
      <c r="I72" s="168"/>
      <c r="J72" s="169">
        <f>J242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hidden="1" s="10" customFormat="1" ht="19.92" customHeight="1">
      <c r="A73" s="10"/>
      <c r="B73" s="171"/>
      <c r="C73" s="172"/>
      <c r="D73" s="173" t="s">
        <v>121</v>
      </c>
      <c r="E73" s="174"/>
      <c r="F73" s="174"/>
      <c r="G73" s="174"/>
      <c r="H73" s="174"/>
      <c r="I73" s="174"/>
      <c r="J73" s="175">
        <f>J243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10" customFormat="1" ht="19.92" customHeight="1">
      <c r="A74" s="10"/>
      <c r="B74" s="171"/>
      <c r="C74" s="172"/>
      <c r="D74" s="173" t="s">
        <v>122</v>
      </c>
      <c r="E74" s="174"/>
      <c r="F74" s="174"/>
      <c r="G74" s="174"/>
      <c r="H74" s="174"/>
      <c r="I74" s="174"/>
      <c r="J74" s="175">
        <f>J246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9.92" customHeight="1">
      <c r="A75" s="10"/>
      <c r="B75" s="171"/>
      <c r="C75" s="172"/>
      <c r="D75" s="173" t="s">
        <v>123</v>
      </c>
      <c r="E75" s="174"/>
      <c r="F75" s="174"/>
      <c r="G75" s="174"/>
      <c r="H75" s="174"/>
      <c r="I75" s="174"/>
      <c r="J75" s="175">
        <f>J249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2" customFormat="1" ht="21.84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6.96" customHeight="1">
      <c r="A77" s="38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125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60" t="str">
        <f>E7</f>
        <v>ZU - Jungmanova 1-3, výměna oken I.etapa</v>
      </c>
      <c r="F85" s="32"/>
      <c r="G85" s="32"/>
      <c r="H85" s="32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69" t="str">
        <f>E9</f>
        <v>c - Kopeckého sady 17, dvorní(jižní) fasáda - D.1.b.15</v>
      </c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21</v>
      </c>
      <c r="D89" s="40"/>
      <c r="E89" s="40"/>
      <c r="F89" s="27" t="str">
        <f>F12</f>
        <v xml:space="preserve"> </v>
      </c>
      <c r="G89" s="40"/>
      <c r="H89" s="40"/>
      <c r="I89" s="32" t="s">
        <v>23</v>
      </c>
      <c r="J89" s="72" t="str">
        <f>IF(J12="","",J12)</f>
        <v>25. 4. 2023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25</v>
      </c>
      <c r="D91" s="40"/>
      <c r="E91" s="40"/>
      <c r="F91" s="27" t="str">
        <f>E15</f>
        <v>Západočeská univerzita v Plzni</v>
      </c>
      <c r="G91" s="40"/>
      <c r="H91" s="40"/>
      <c r="I91" s="32" t="s">
        <v>33</v>
      </c>
      <c r="J91" s="36" t="str">
        <f>E21</f>
        <v>HBH atelier s.r.o.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31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11" customFormat="1" ht="29.28" customHeight="1">
      <c r="A94" s="177"/>
      <c r="B94" s="178"/>
      <c r="C94" s="179" t="s">
        <v>126</v>
      </c>
      <c r="D94" s="180" t="s">
        <v>59</v>
      </c>
      <c r="E94" s="180" t="s">
        <v>55</v>
      </c>
      <c r="F94" s="180" t="s">
        <v>56</v>
      </c>
      <c r="G94" s="180" t="s">
        <v>127</v>
      </c>
      <c r="H94" s="180" t="s">
        <v>128</v>
      </c>
      <c r="I94" s="180" t="s">
        <v>129</v>
      </c>
      <c r="J94" s="180" t="s">
        <v>105</v>
      </c>
      <c r="K94" s="181" t="s">
        <v>130</v>
      </c>
      <c r="L94" s="182"/>
      <c r="M94" s="92" t="s">
        <v>19</v>
      </c>
      <c r="N94" s="93" t="s">
        <v>44</v>
      </c>
      <c r="O94" s="93" t="s">
        <v>131</v>
      </c>
      <c r="P94" s="93" t="s">
        <v>132</v>
      </c>
      <c r="Q94" s="93" t="s">
        <v>133</v>
      </c>
      <c r="R94" s="93" t="s">
        <v>134</v>
      </c>
      <c r="S94" s="93" t="s">
        <v>135</v>
      </c>
      <c r="T94" s="94" t="s">
        <v>136</v>
      </c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</row>
    <row r="95" s="2" customFormat="1" ht="22.8" customHeight="1">
      <c r="A95" s="38"/>
      <c r="B95" s="39"/>
      <c r="C95" s="99" t="s">
        <v>137</v>
      </c>
      <c r="D95" s="40"/>
      <c r="E95" s="40"/>
      <c r="F95" s="40"/>
      <c r="G95" s="40"/>
      <c r="H95" s="40"/>
      <c r="I95" s="40"/>
      <c r="J95" s="183">
        <f>BK95</f>
        <v>0</v>
      </c>
      <c r="K95" s="40"/>
      <c r="L95" s="44"/>
      <c r="M95" s="95"/>
      <c r="N95" s="184"/>
      <c r="O95" s="96"/>
      <c r="P95" s="185">
        <f>P96+P142+P237+P242</f>
        <v>0</v>
      </c>
      <c r="Q95" s="96"/>
      <c r="R95" s="185">
        <f>R96+R142+R237+R242</f>
        <v>2.2532039999999998</v>
      </c>
      <c r="S95" s="96"/>
      <c r="T95" s="186">
        <f>T96+T142+T237+T242</f>
        <v>1.3747800000000001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73</v>
      </c>
      <c r="AU95" s="17" t="s">
        <v>106</v>
      </c>
      <c r="BK95" s="187">
        <f>BK96+BK142+BK237+BK242</f>
        <v>0</v>
      </c>
    </row>
    <row r="96" s="12" customFormat="1" ht="25.92" customHeight="1">
      <c r="A96" s="12"/>
      <c r="B96" s="188"/>
      <c r="C96" s="189"/>
      <c r="D96" s="190" t="s">
        <v>73</v>
      </c>
      <c r="E96" s="191" t="s">
        <v>138</v>
      </c>
      <c r="F96" s="191" t="s">
        <v>139</v>
      </c>
      <c r="G96" s="189"/>
      <c r="H96" s="189"/>
      <c r="I96" s="192"/>
      <c r="J96" s="193">
        <f>BK96</f>
        <v>0</v>
      </c>
      <c r="K96" s="189"/>
      <c r="L96" s="194"/>
      <c r="M96" s="195"/>
      <c r="N96" s="196"/>
      <c r="O96" s="196"/>
      <c r="P96" s="197">
        <f>P97+P106+P129+P139</f>
        <v>0</v>
      </c>
      <c r="Q96" s="196"/>
      <c r="R96" s="197">
        <f>R97+R106+R129+R139</f>
        <v>0.7034767999999999</v>
      </c>
      <c r="S96" s="196"/>
      <c r="T96" s="198">
        <f>T97+T106+T129+T139</f>
        <v>1.3357800000000002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9" t="s">
        <v>82</v>
      </c>
      <c r="AT96" s="200" t="s">
        <v>73</v>
      </c>
      <c r="AU96" s="200" t="s">
        <v>74</v>
      </c>
      <c r="AY96" s="199" t="s">
        <v>140</v>
      </c>
      <c r="BK96" s="201">
        <f>BK97+BK106+BK129+BK139</f>
        <v>0</v>
      </c>
    </row>
    <row r="97" s="12" customFormat="1" ht="22.8" customHeight="1">
      <c r="A97" s="12"/>
      <c r="B97" s="188"/>
      <c r="C97" s="189"/>
      <c r="D97" s="190" t="s">
        <v>73</v>
      </c>
      <c r="E97" s="202" t="s">
        <v>141</v>
      </c>
      <c r="F97" s="202" t="s">
        <v>142</v>
      </c>
      <c r="G97" s="189"/>
      <c r="H97" s="189"/>
      <c r="I97" s="192"/>
      <c r="J97" s="203">
        <f>BK97</f>
        <v>0</v>
      </c>
      <c r="K97" s="189"/>
      <c r="L97" s="194"/>
      <c r="M97" s="195"/>
      <c r="N97" s="196"/>
      <c r="O97" s="196"/>
      <c r="P97" s="197">
        <f>SUM(P98:P105)</f>
        <v>0</v>
      </c>
      <c r="Q97" s="196"/>
      <c r="R97" s="197">
        <f>SUM(R98:R105)</f>
        <v>0.69097679999999995</v>
      </c>
      <c r="S97" s="196"/>
      <c r="T97" s="198">
        <f>SUM(T98:T105)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9" t="s">
        <v>82</v>
      </c>
      <c r="AT97" s="200" t="s">
        <v>73</v>
      </c>
      <c r="AU97" s="200" t="s">
        <v>82</v>
      </c>
      <c r="AY97" s="199" t="s">
        <v>140</v>
      </c>
      <c r="BK97" s="201">
        <f>SUM(BK98:BK105)</f>
        <v>0</v>
      </c>
    </row>
    <row r="98" s="2" customFormat="1" ht="24.15" customHeight="1">
      <c r="A98" s="38"/>
      <c r="B98" s="39"/>
      <c r="C98" s="204" t="s">
        <v>313</v>
      </c>
      <c r="D98" s="204" t="s">
        <v>144</v>
      </c>
      <c r="E98" s="205" t="s">
        <v>145</v>
      </c>
      <c r="F98" s="206" t="s">
        <v>146</v>
      </c>
      <c r="G98" s="207" t="s">
        <v>147</v>
      </c>
      <c r="H98" s="208">
        <v>20.52</v>
      </c>
      <c r="I98" s="209"/>
      <c r="J98" s="210">
        <f>ROUND(I98*H98,2)</f>
        <v>0</v>
      </c>
      <c r="K98" s="206" t="s">
        <v>148</v>
      </c>
      <c r="L98" s="44"/>
      <c r="M98" s="211" t="s">
        <v>19</v>
      </c>
      <c r="N98" s="212" t="s">
        <v>45</v>
      </c>
      <c r="O98" s="84"/>
      <c r="P98" s="213">
        <f>O98*H98</f>
        <v>0</v>
      </c>
      <c r="Q98" s="213">
        <v>0.033579999999999999</v>
      </c>
      <c r="R98" s="213">
        <f>Q98*H98</f>
        <v>0.68906159999999994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149</v>
      </c>
      <c r="AT98" s="215" t="s">
        <v>144</v>
      </c>
      <c r="AU98" s="215" t="s">
        <v>84</v>
      </c>
      <c r="AY98" s="17" t="s">
        <v>140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82</v>
      </c>
      <c r="BK98" s="216">
        <f>ROUND(I98*H98,2)</f>
        <v>0</v>
      </c>
      <c r="BL98" s="17" t="s">
        <v>149</v>
      </c>
      <c r="BM98" s="215" t="s">
        <v>464</v>
      </c>
    </row>
    <row r="99" s="2" customFormat="1">
      <c r="A99" s="38"/>
      <c r="B99" s="39"/>
      <c r="C99" s="40"/>
      <c r="D99" s="217" t="s">
        <v>151</v>
      </c>
      <c r="E99" s="40"/>
      <c r="F99" s="218" t="s">
        <v>152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151</v>
      </c>
      <c r="AU99" s="17" t="s">
        <v>84</v>
      </c>
    </row>
    <row r="100" s="13" customFormat="1">
      <c r="A100" s="13"/>
      <c r="B100" s="222"/>
      <c r="C100" s="223"/>
      <c r="D100" s="224" t="s">
        <v>153</v>
      </c>
      <c r="E100" s="225" t="s">
        <v>19</v>
      </c>
      <c r="F100" s="226" t="s">
        <v>465</v>
      </c>
      <c r="G100" s="223"/>
      <c r="H100" s="227">
        <v>20.52</v>
      </c>
      <c r="I100" s="228"/>
      <c r="J100" s="223"/>
      <c r="K100" s="223"/>
      <c r="L100" s="229"/>
      <c r="M100" s="230"/>
      <c r="N100" s="231"/>
      <c r="O100" s="231"/>
      <c r="P100" s="231"/>
      <c r="Q100" s="231"/>
      <c r="R100" s="231"/>
      <c r="S100" s="231"/>
      <c r="T100" s="232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3" t="s">
        <v>153</v>
      </c>
      <c r="AU100" s="233" t="s">
        <v>84</v>
      </c>
      <c r="AV100" s="13" t="s">
        <v>84</v>
      </c>
      <c r="AW100" s="13" t="s">
        <v>36</v>
      </c>
      <c r="AX100" s="13" t="s">
        <v>82</v>
      </c>
      <c r="AY100" s="233" t="s">
        <v>140</v>
      </c>
    </row>
    <row r="101" s="2" customFormat="1" ht="55.5" customHeight="1">
      <c r="A101" s="38"/>
      <c r="B101" s="39"/>
      <c r="C101" s="204" t="s">
        <v>155</v>
      </c>
      <c r="D101" s="204" t="s">
        <v>144</v>
      </c>
      <c r="E101" s="205" t="s">
        <v>156</v>
      </c>
      <c r="F101" s="206" t="s">
        <v>157</v>
      </c>
      <c r="G101" s="207" t="s">
        <v>158</v>
      </c>
      <c r="H101" s="208">
        <v>45.600000000000001</v>
      </c>
      <c r="I101" s="209"/>
      <c r="J101" s="210">
        <f>ROUND(I101*H101,2)</f>
        <v>0</v>
      </c>
      <c r="K101" s="206" t="s">
        <v>148</v>
      </c>
      <c r="L101" s="44"/>
      <c r="M101" s="211" t="s">
        <v>19</v>
      </c>
      <c r="N101" s="212" t="s">
        <v>45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149</v>
      </c>
      <c r="AT101" s="215" t="s">
        <v>144</v>
      </c>
      <c r="AU101" s="215" t="s">
        <v>84</v>
      </c>
      <c r="AY101" s="17" t="s">
        <v>140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82</v>
      </c>
      <c r="BK101" s="216">
        <f>ROUND(I101*H101,2)</f>
        <v>0</v>
      </c>
      <c r="BL101" s="17" t="s">
        <v>149</v>
      </c>
      <c r="BM101" s="215" t="s">
        <v>466</v>
      </c>
    </row>
    <row r="102" s="2" customFormat="1">
      <c r="A102" s="38"/>
      <c r="B102" s="39"/>
      <c r="C102" s="40"/>
      <c r="D102" s="217" t="s">
        <v>151</v>
      </c>
      <c r="E102" s="40"/>
      <c r="F102" s="218" t="s">
        <v>160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151</v>
      </c>
      <c r="AU102" s="17" t="s">
        <v>84</v>
      </c>
    </row>
    <row r="103" s="13" customFormat="1">
      <c r="A103" s="13"/>
      <c r="B103" s="222"/>
      <c r="C103" s="223"/>
      <c r="D103" s="224" t="s">
        <v>153</v>
      </c>
      <c r="E103" s="225" t="s">
        <v>19</v>
      </c>
      <c r="F103" s="226" t="s">
        <v>467</v>
      </c>
      <c r="G103" s="223"/>
      <c r="H103" s="227">
        <v>45.600000000000001</v>
      </c>
      <c r="I103" s="228"/>
      <c r="J103" s="223"/>
      <c r="K103" s="223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153</v>
      </c>
      <c r="AU103" s="233" t="s">
        <v>84</v>
      </c>
      <c r="AV103" s="13" t="s">
        <v>84</v>
      </c>
      <c r="AW103" s="13" t="s">
        <v>36</v>
      </c>
      <c r="AX103" s="13" t="s">
        <v>82</v>
      </c>
      <c r="AY103" s="233" t="s">
        <v>140</v>
      </c>
    </row>
    <row r="104" s="2" customFormat="1" ht="24.15" customHeight="1">
      <c r="A104" s="38"/>
      <c r="B104" s="39"/>
      <c r="C104" s="234" t="s">
        <v>161</v>
      </c>
      <c r="D104" s="234" t="s">
        <v>162</v>
      </c>
      <c r="E104" s="235" t="s">
        <v>163</v>
      </c>
      <c r="F104" s="236" t="s">
        <v>164</v>
      </c>
      <c r="G104" s="237" t="s">
        <v>158</v>
      </c>
      <c r="H104" s="238">
        <v>47.880000000000003</v>
      </c>
      <c r="I104" s="239"/>
      <c r="J104" s="240">
        <f>ROUND(I104*H104,2)</f>
        <v>0</v>
      </c>
      <c r="K104" s="236" t="s">
        <v>148</v>
      </c>
      <c r="L104" s="241"/>
      <c r="M104" s="242" t="s">
        <v>19</v>
      </c>
      <c r="N104" s="243" t="s">
        <v>45</v>
      </c>
      <c r="O104" s="84"/>
      <c r="P104" s="213">
        <f>O104*H104</f>
        <v>0</v>
      </c>
      <c r="Q104" s="213">
        <v>4.0000000000000003E-05</v>
      </c>
      <c r="R104" s="213">
        <f>Q104*H104</f>
        <v>0.0019152000000000004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165</v>
      </c>
      <c r="AT104" s="215" t="s">
        <v>162</v>
      </c>
      <c r="AU104" s="215" t="s">
        <v>84</v>
      </c>
      <c r="AY104" s="17" t="s">
        <v>140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82</v>
      </c>
      <c r="BK104" s="216">
        <f>ROUND(I104*H104,2)</f>
        <v>0</v>
      </c>
      <c r="BL104" s="17" t="s">
        <v>149</v>
      </c>
      <c r="BM104" s="215" t="s">
        <v>468</v>
      </c>
    </row>
    <row r="105" s="13" customFormat="1">
      <c r="A105" s="13"/>
      <c r="B105" s="222"/>
      <c r="C105" s="223"/>
      <c r="D105" s="224" t="s">
        <v>153</v>
      </c>
      <c r="E105" s="223"/>
      <c r="F105" s="226" t="s">
        <v>469</v>
      </c>
      <c r="G105" s="223"/>
      <c r="H105" s="227">
        <v>47.880000000000003</v>
      </c>
      <c r="I105" s="228"/>
      <c r="J105" s="223"/>
      <c r="K105" s="223"/>
      <c r="L105" s="229"/>
      <c r="M105" s="230"/>
      <c r="N105" s="231"/>
      <c r="O105" s="231"/>
      <c r="P105" s="231"/>
      <c r="Q105" s="231"/>
      <c r="R105" s="231"/>
      <c r="S105" s="231"/>
      <c r="T105" s="23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3" t="s">
        <v>153</v>
      </c>
      <c r="AU105" s="233" t="s">
        <v>84</v>
      </c>
      <c r="AV105" s="13" t="s">
        <v>84</v>
      </c>
      <c r="AW105" s="13" t="s">
        <v>4</v>
      </c>
      <c r="AX105" s="13" t="s">
        <v>82</v>
      </c>
      <c r="AY105" s="233" t="s">
        <v>140</v>
      </c>
    </row>
    <row r="106" s="12" customFormat="1" ht="22.8" customHeight="1">
      <c r="A106" s="12"/>
      <c r="B106" s="188"/>
      <c r="C106" s="189"/>
      <c r="D106" s="190" t="s">
        <v>73</v>
      </c>
      <c r="E106" s="202" t="s">
        <v>168</v>
      </c>
      <c r="F106" s="202" t="s">
        <v>169</v>
      </c>
      <c r="G106" s="189"/>
      <c r="H106" s="189"/>
      <c r="I106" s="192"/>
      <c r="J106" s="203">
        <f>BK106</f>
        <v>0</v>
      </c>
      <c r="K106" s="189"/>
      <c r="L106" s="194"/>
      <c r="M106" s="195"/>
      <c r="N106" s="196"/>
      <c r="O106" s="196"/>
      <c r="P106" s="197">
        <f>SUM(P107:P128)</f>
        <v>0</v>
      </c>
      <c r="Q106" s="196"/>
      <c r="R106" s="197">
        <f>SUM(R107:R128)</f>
        <v>0.012500000000000001</v>
      </c>
      <c r="S106" s="196"/>
      <c r="T106" s="198">
        <f>SUM(T107:T128)</f>
        <v>1.3357800000000002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82</v>
      </c>
      <c r="AT106" s="200" t="s">
        <v>73</v>
      </c>
      <c r="AU106" s="200" t="s">
        <v>82</v>
      </c>
      <c r="AY106" s="199" t="s">
        <v>140</v>
      </c>
      <c r="BK106" s="201">
        <f>SUM(BK107:BK128)</f>
        <v>0</v>
      </c>
    </row>
    <row r="107" s="2" customFormat="1" ht="37.8" customHeight="1">
      <c r="A107" s="38"/>
      <c r="B107" s="39"/>
      <c r="C107" s="204" t="s">
        <v>345</v>
      </c>
      <c r="D107" s="204" t="s">
        <v>144</v>
      </c>
      <c r="E107" s="205" t="s">
        <v>171</v>
      </c>
      <c r="F107" s="206" t="s">
        <v>172</v>
      </c>
      <c r="G107" s="207" t="s">
        <v>147</v>
      </c>
      <c r="H107" s="208">
        <v>50</v>
      </c>
      <c r="I107" s="209"/>
      <c r="J107" s="210">
        <f>ROUND(I107*H107,2)</f>
        <v>0</v>
      </c>
      <c r="K107" s="206" t="s">
        <v>148</v>
      </c>
      <c r="L107" s="44"/>
      <c r="M107" s="211" t="s">
        <v>19</v>
      </c>
      <c r="N107" s="212" t="s">
        <v>45</v>
      </c>
      <c r="O107" s="84"/>
      <c r="P107" s="213">
        <f>O107*H107</f>
        <v>0</v>
      </c>
      <c r="Q107" s="213">
        <v>0.00012999999999999999</v>
      </c>
      <c r="R107" s="213">
        <f>Q107*H107</f>
        <v>0.0064999999999999997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149</v>
      </c>
      <c r="AT107" s="215" t="s">
        <v>144</v>
      </c>
      <c r="AU107" s="215" t="s">
        <v>84</v>
      </c>
      <c r="AY107" s="17" t="s">
        <v>140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82</v>
      </c>
      <c r="BK107" s="216">
        <f>ROUND(I107*H107,2)</f>
        <v>0</v>
      </c>
      <c r="BL107" s="17" t="s">
        <v>149</v>
      </c>
      <c r="BM107" s="215" t="s">
        <v>470</v>
      </c>
    </row>
    <row r="108" s="2" customFormat="1">
      <c r="A108" s="38"/>
      <c r="B108" s="39"/>
      <c r="C108" s="40"/>
      <c r="D108" s="217" t="s">
        <v>151</v>
      </c>
      <c r="E108" s="40"/>
      <c r="F108" s="218" t="s">
        <v>174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151</v>
      </c>
      <c r="AU108" s="17" t="s">
        <v>84</v>
      </c>
    </row>
    <row r="109" s="2" customFormat="1" ht="37.8" customHeight="1">
      <c r="A109" s="38"/>
      <c r="B109" s="39"/>
      <c r="C109" s="204" t="s">
        <v>440</v>
      </c>
      <c r="D109" s="204" t="s">
        <v>144</v>
      </c>
      <c r="E109" s="205" t="s">
        <v>176</v>
      </c>
      <c r="F109" s="206" t="s">
        <v>177</v>
      </c>
      <c r="G109" s="207" t="s">
        <v>147</v>
      </c>
      <c r="H109" s="208">
        <v>150</v>
      </c>
      <c r="I109" s="209"/>
      <c r="J109" s="210">
        <f>ROUND(I109*H109,2)</f>
        <v>0</v>
      </c>
      <c r="K109" s="206" t="s">
        <v>148</v>
      </c>
      <c r="L109" s="44"/>
      <c r="M109" s="211" t="s">
        <v>19</v>
      </c>
      <c r="N109" s="212" t="s">
        <v>45</v>
      </c>
      <c r="O109" s="84"/>
      <c r="P109" s="213">
        <f>O109*H109</f>
        <v>0</v>
      </c>
      <c r="Q109" s="213">
        <v>4.0000000000000003E-05</v>
      </c>
      <c r="R109" s="213">
        <f>Q109*H109</f>
        <v>0.0060000000000000001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149</v>
      </c>
      <c r="AT109" s="215" t="s">
        <v>144</v>
      </c>
      <c r="AU109" s="215" t="s">
        <v>84</v>
      </c>
      <c r="AY109" s="17" t="s">
        <v>140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82</v>
      </c>
      <c r="BK109" s="216">
        <f>ROUND(I109*H109,2)</f>
        <v>0</v>
      </c>
      <c r="BL109" s="17" t="s">
        <v>149</v>
      </c>
      <c r="BM109" s="215" t="s">
        <v>471</v>
      </c>
    </row>
    <row r="110" s="2" customFormat="1">
      <c r="A110" s="38"/>
      <c r="B110" s="39"/>
      <c r="C110" s="40"/>
      <c r="D110" s="217" t="s">
        <v>151</v>
      </c>
      <c r="E110" s="40"/>
      <c r="F110" s="218" t="s">
        <v>179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151</v>
      </c>
      <c r="AU110" s="17" t="s">
        <v>84</v>
      </c>
    </row>
    <row r="111" s="2" customFormat="1" ht="37.8" customHeight="1">
      <c r="A111" s="38"/>
      <c r="B111" s="39"/>
      <c r="C111" s="204" t="s">
        <v>287</v>
      </c>
      <c r="D111" s="204" t="s">
        <v>144</v>
      </c>
      <c r="E111" s="205" t="s">
        <v>181</v>
      </c>
      <c r="F111" s="206" t="s">
        <v>182</v>
      </c>
      <c r="G111" s="207" t="s">
        <v>147</v>
      </c>
      <c r="H111" s="208">
        <v>11.880000000000001</v>
      </c>
      <c r="I111" s="209"/>
      <c r="J111" s="210">
        <f>ROUND(I111*H111,2)</f>
        <v>0</v>
      </c>
      <c r="K111" s="206" t="s">
        <v>148</v>
      </c>
      <c r="L111" s="44"/>
      <c r="M111" s="211" t="s">
        <v>19</v>
      </c>
      <c r="N111" s="212" t="s">
        <v>45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0.053999999999999999</v>
      </c>
      <c r="T111" s="214">
        <f>S111*H111</f>
        <v>0.64152000000000009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149</v>
      </c>
      <c r="AT111" s="215" t="s">
        <v>144</v>
      </c>
      <c r="AU111" s="215" t="s">
        <v>84</v>
      </c>
      <c r="AY111" s="17" t="s">
        <v>140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82</v>
      </c>
      <c r="BK111" s="216">
        <f>ROUND(I111*H111,2)</f>
        <v>0</v>
      </c>
      <c r="BL111" s="17" t="s">
        <v>149</v>
      </c>
      <c r="BM111" s="215" t="s">
        <v>472</v>
      </c>
    </row>
    <row r="112" s="2" customFormat="1">
      <c r="A112" s="38"/>
      <c r="B112" s="39"/>
      <c r="C112" s="40"/>
      <c r="D112" s="217" t="s">
        <v>151</v>
      </c>
      <c r="E112" s="40"/>
      <c r="F112" s="218" t="s">
        <v>184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151</v>
      </c>
      <c r="AU112" s="17" t="s">
        <v>84</v>
      </c>
    </row>
    <row r="113" s="14" customFormat="1">
      <c r="A113" s="14"/>
      <c r="B113" s="244"/>
      <c r="C113" s="245"/>
      <c r="D113" s="224" t="s">
        <v>153</v>
      </c>
      <c r="E113" s="246" t="s">
        <v>19</v>
      </c>
      <c r="F113" s="247" t="s">
        <v>473</v>
      </c>
      <c r="G113" s="245"/>
      <c r="H113" s="246" t="s">
        <v>19</v>
      </c>
      <c r="I113" s="248"/>
      <c r="J113" s="245"/>
      <c r="K113" s="245"/>
      <c r="L113" s="249"/>
      <c r="M113" s="250"/>
      <c r="N113" s="251"/>
      <c r="O113" s="251"/>
      <c r="P113" s="251"/>
      <c r="Q113" s="251"/>
      <c r="R113" s="251"/>
      <c r="S113" s="251"/>
      <c r="T113" s="252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3" t="s">
        <v>153</v>
      </c>
      <c r="AU113" s="253" t="s">
        <v>84</v>
      </c>
      <c r="AV113" s="14" t="s">
        <v>82</v>
      </c>
      <c r="AW113" s="14" t="s">
        <v>36</v>
      </c>
      <c r="AX113" s="14" t="s">
        <v>74</v>
      </c>
      <c r="AY113" s="253" t="s">
        <v>140</v>
      </c>
    </row>
    <row r="114" s="13" customFormat="1">
      <c r="A114" s="13"/>
      <c r="B114" s="222"/>
      <c r="C114" s="223"/>
      <c r="D114" s="224" t="s">
        <v>153</v>
      </c>
      <c r="E114" s="225" t="s">
        <v>19</v>
      </c>
      <c r="F114" s="226" t="s">
        <v>474</v>
      </c>
      <c r="G114" s="223"/>
      <c r="H114" s="227">
        <v>8.0999999999999996</v>
      </c>
      <c r="I114" s="228"/>
      <c r="J114" s="223"/>
      <c r="K114" s="223"/>
      <c r="L114" s="229"/>
      <c r="M114" s="230"/>
      <c r="N114" s="231"/>
      <c r="O114" s="231"/>
      <c r="P114" s="231"/>
      <c r="Q114" s="231"/>
      <c r="R114" s="231"/>
      <c r="S114" s="231"/>
      <c r="T114" s="23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3" t="s">
        <v>153</v>
      </c>
      <c r="AU114" s="233" t="s">
        <v>84</v>
      </c>
      <c r="AV114" s="13" t="s">
        <v>84</v>
      </c>
      <c r="AW114" s="13" t="s">
        <v>36</v>
      </c>
      <c r="AX114" s="13" t="s">
        <v>74</v>
      </c>
      <c r="AY114" s="233" t="s">
        <v>140</v>
      </c>
    </row>
    <row r="115" s="14" customFormat="1">
      <c r="A115" s="14"/>
      <c r="B115" s="244"/>
      <c r="C115" s="245"/>
      <c r="D115" s="224" t="s">
        <v>153</v>
      </c>
      <c r="E115" s="246" t="s">
        <v>19</v>
      </c>
      <c r="F115" s="247" t="s">
        <v>475</v>
      </c>
      <c r="G115" s="245"/>
      <c r="H115" s="246" t="s">
        <v>19</v>
      </c>
      <c r="I115" s="248"/>
      <c r="J115" s="245"/>
      <c r="K115" s="245"/>
      <c r="L115" s="249"/>
      <c r="M115" s="250"/>
      <c r="N115" s="251"/>
      <c r="O115" s="251"/>
      <c r="P115" s="251"/>
      <c r="Q115" s="251"/>
      <c r="R115" s="251"/>
      <c r="S115" s="251"/>
      <c r="T115" s="25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3" t="s">
        <v>153</v>
      </c>
      <c r="AU115" s="253" t="s">
        <v>84</v>
      </c>
      <c r="AV115" s="14" t="s">
        <v>82</v>
      </c>
      <c r="AW115" s="14" t="s">
        <v>36</v>
      </c>
      <c r="AX115" s="14" t="s">
        <v>74</v>
      </c>
      <c r="AY115" s="253" t="s">
        <v>140</v>
      </c>
    </row>
    <row r="116" s="13" customFormat="1">
      <c r="A116" s="13"/>
      <c r="B116" s="222"/>
      <c r="C116" s="223"/>
      <c r="D116" s="224" t="s">
        <v>153</v>
      </c>
      <c r="E116" s="225" t="s">
        <v>19</v>
      </c>
      <c r="F116" s="226" t="s">
        <v>476</v>
      </c>
      <c r="G116" s="223"/>
      <c r="H116" s="227">
        <v>3.7799999999999998</v>
      </c>
      <c r="I116" s="228"/>
      <c r="J116" s="223"/>
      <c r="K116" s="223"/>
      <c r="L116" s="229"/>
      <c r="M116" s="230"/>
      <c r="N116" s="231"/>
      <c r="O116" s="231"/>
      <c r="P116" s="231"/>
      <c r="Q116" s="231"/>
      <c r="R116" s="231"/>
      <c r="S116" s="231"/>
      <c r="T116" s="23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3" t="s">
        <v>153</v>
      </c>
      <c r="AU116" s="233" t="s">
        <v>84</v>
      </c>
      <c r="AV116" s="13" t="s">
        <v>84</v>
      </c>
      <c r="AW116" s="13" t="s">
        <v>36</v>
      </c>
      <c r="AX116" s="13" t="s">
        <v>74</v>
      </c>
      <c r="AY116" s="233" t="s">
        <v>140</v>
      </c>
    </row>
    <row r="117" s="15" customFormat="1">
      <c r="A117" s="15"/>
      <c r="B117" s="254"/>
      <c r="C117" s="255"/>
      <c r="D117" s="224" t="s">
        <v>153</v>
      </c>
      <c r="E117" s="256" t="s">
        <v>19</v>
      </c>
      <c r="F117" s="257" t="s">
        <v>193</v>
      </c>
      <c r="G117" s="255"/>
      <c r="H117" s="258">
        <v>11.879999999999999</v>
      </c>
      <c r="I117" s="259"/>
      <c r="J117" s="255"/>
      <c r="K117" s="255"/>
      <c r="L117" s="260"/>
      <c r="M117" s="261"/>
      <c r="N117" s="262"/>
      <c r="O117" s="262"/>
      <c r="P117" s="262"/>
      <c r="Q117" s="262"/>
      <c r="R117" s="262"/>
      <c r="S117" s="262"/>
      <c r="T117" s="263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64" t="s">
        <v>153</v>
      </c>
      <c r="AU117" s="264" t="s">
        <v>84</v>
      </c>
      <c r="AV117" s="15" t="s">
        <v>149</v>
      </c>
      <c r="AW117" s="15" t="s">
        <v>36</v>
      </c>
      <c r="AX117" s="15" t="s">
        <v>82</v>
      </c>
      <c r="AY117" s="264" t="s">
        <v>140</v>
      </c>
    </row>
    <row r="118" s="2" customFormat="1" ht="44.25" customHeight="1">
      <c r="A118" s="38"/>
      <c r="B118" s="39"/>
      <c r="C118" s="204" t="s">
        <v>262</v>
      </c>
      <c r="D118" s="204" t="s">
        <v>144</v>
      </c>
      <c r="E118" s="205" t="s">
        <v>477</v>
      </c>
      <c r="F118" s="206" t="s">
        <v>478</v>
      </c>
      <c r="G118" s="207" t="s">
        <v>147</v>
      </c>
      <c r="H118" s="208">
        <v>10.08</v>
      </c>
      <c r="I118" s="209"/>
      <c r="J118" s="210">
        <f>ROUND(I118*H118,2)</f>
        <v>0</v>
      </c>
      <c r="K118" s="206" t="s">
        <v>148</v>
      </c>
      <c r="L118" s="44"/>
      <c r="M118" s="211" t="s">
        <v>19</v>
      </c>
      <c r="N118" s="212" t="s">
        <v>45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0.047</v>
      </c>
      <c r="T118" s="214">
        <f>S118*H118</f>
        <v>0.47376000000000001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149</v>
      </c>
      <c r="AT118" s="215" t="s">
        <v>144</v>
      </c>
      <c r="AU118" s="215" t="s">
        <v>84</v>
      </c>
      <c r="AY118" s="17" t="s">
        <v>140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82</v>
      </c>
      <c r="BK118" s="216">
        <f>ROUND(I118*H118,2)</f>
        <v>0</v>
      </c>
      <c r="BL118" s="17" t="s">
        <v>149</v>
      </c>
      <c r="BM118" s="215" t="s">
        <v>479</v>
      </c>
    </row>
    <row r="119" s="2" customFormat="1">
      <c r="A119" s="38"/>
      <c r="B119" s="39"/>
      <c r="C119" s="40"/>
      <c r="D119" s="217" t="s">
        <v>151</v>
      </c>
      <c r="E119" s="40"/>
      <c r="F119" s="218" t="s">
        <v>480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151</v>
      </c>
      <c r="AU119" s="17" t="s">
        <v>84</v>
      </c>
    </row>
    <row r="120" s="14" customFormat="1">
      <c r="A120" s="14"/>
      <c r="B120" s="244"/>
      <c r="C120" s="245"/>
      <c r="D120" s="224" t="s">
        <v>153</v>
      </c>
      <c r="E120" s="246" t="s">
        <v>19</v>
      </c>
      <c r="F120" s="247" t="s">
        <v>481</v>
      </c>
      <c r="G120" s="245"/>
      <c r="H120" s="246" t="s">
        <v>19</v>
      </c>
      <c r="I120" s="248"/>
      <c r="J120" s="245"/>
      <c r="K120" s="245"/>
      <c r="L120" s="249"/>
      <c r="M120" s="250"/>
      <c r="N120" s="251"/>
      <c r="O120" s="251"/>
      <c r="P120" s="251"/>
      <c r="Q120" s="251"/>
      <c r="R120" s="251"/>
      <c r="S120" s="251"/>
      <c r="T120" s="252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3" t="s">
        <v>153</v>
      </c>
      <c r="AU120" s="253" t="s">
        <v>84</v>
      </c>
      <c r="AV120" s="14" t="s">
        <v>82</v>
      </c>
      <c r="AW120" s="14" t="s">
        <v>36</v>
      </c>
      <c r="AX120" s="14" t="s">
        <v>74</v>
      </c>
      <c r="AY120" s="253" t="s">
        <v>140</v>
      </c>
    </row>
    <row r="121" s="13" customFormat="1">
      <c r="A121" s="13"/>
      <c r="B121" s="222"/>
      <c r="C121" s="223"/>
      <c r="D121" s="224" t="s">
        <v>153</v>
      </c>
      <c r="E121" s="225" t="s">
        <v>19</v>
      </c>
      <c r="F121" s="226" t="s">
        <v>482</v>
      </c>
      <c r="G121" s="223"/>
      <c r="H121" s="227">
        <v>5.7599999999999998</v>
      </c>
      <c r="I121" s="228"/>
      <c r="J121" s="223"/>
      <c r="K121" s="223"/>
      <c r="L121" s="229"/>
      <c r="M121" s="230"/>
      <c r="N121" s="231"/>
      <c r="O121" s="231"/>
      <c r="P121" s="231"/>
      <c r="Q121" s="231"/>
      <c r="R121" s="231"/>
      <c r="S121" s="231"/>
      <c r="T121" s="23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3" t="s">
        <v>153</v>
      </c>
      <c r="AU121" s="233" t="s">
        <v>84</v>
      </c>
      <c r="AV121" s="13" t="s">
        <v>84</v>
      </c>
      <c r="AW121" s="13" t="s">
        <v>36</v>
      </c>
      <c r="AX121" s="13" t="s">
        <v>74</v>
      </c>
      <c r="AY121" s="233" t="s">
        <v>140</v>
      </c>
    </row>
    <row r="122" s="14" customFormat="1">
      <c r="A122" s="14"/>
      <c r="B122" s="244"/>
      <c r="C122" s="245"/>
      <c r="D122" s="224" t="s">
        <v>153</v>
      </c>
      <c r="E122" s="246" t="s">
        <v>19</v>
      </c>
      <c r="F122" s="247" t="s">
        <v>483</v>
      </c>
      <c r="G122" s="245"/>
      <c r="H122" s="246" t="s">
        <v>19</v>
      </c>
      <c r="I122" s="248"/>
      <c r="J122" s="245"/>
      <c r="K122" s="245"/>
      <c r="L122" s="249"/>
      <c r="M122" s="250"/>
      <c r="N122" s="251"/>
      <c r="O122" s="251"/>
      <c r="P122" s="251"/>
      <c r="Q122" s="251"/>
      <c r="R122" s="251"/>
      <c r="S122" s="251"/>
      <c r="T122" s="25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3" t="s">
        <v>153</v>
      </c>
      <c r="AU122" s="253" t="s">
        <v>84</v>
      </c>
      <c r="AV122" s="14" t="s">
        <v>82</v>
      </c>
      <c r="AW122" s="14" t="s">
        <v>36</v>
      </c>
      <c r="AX122" s="14" t="s">
        <v>74</v>
      </c>
      <c r="AY122" s="253" t="s">
        <v>140</v>
      </c>
    </row>
    <row r="123" s="13" customFormat="1">
      <c r="A123" s="13"/>
      <c r="B123" s="222"/>
      <c r="C123" s="223"/>
      <c r="D123" s="224" t="s">
        <v>153</v>
      </c>
      <c r="E123" s="225" t="s">
        <v>19</v>
      </c>
      <c r="F123" s="226" t="s">
        <v>484</v>
      </c>
      <c r="G123" s="223"/>
      <c r="H123" s="227">
        <v>4.3200000000000003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153</v>
      </c>
      <c r="AU123" s="233" t="s">
        <v>84</v>
      </c>
      <c r="AV123" s="13" t="s">
        <v>84</v>
      </c>
      <c r="AW123" s="13" t="s">
        <v>36</v>
      </c>
      <c r="AX123" s="13" t="s">
        <v>74</v>
      </c>
      <c r="AY123" s="233" t="s">
        <v>140</v>
      </c>
    </row>
    <row r="124" s="15" customFormat="1">
      <c r="A124" s="15"/>
      <c r="B124" s="254"/>
      <c r="C124" s="255"/>
      <c r="D124" s="224" t="s">
        <v>153</v>
      </c>
      <c r="E124" s="256" t="s">
        <v>19</v>
      </c>
      <c r="F124" s="257" t="s">
        <v>193</v>
      </c>
      <c r="G124" s="255"/>
      <c r="H124" s="258">
        <v>10.08</v>
      </c>
      <c r="I124" s="259"/>
      <c r="J124" s="255"/>
      <c r="K124" s="255"/>
      <c r="L124" s="260"/>
      <c r="M124" s="261"/>
      <c r="N124" s="262"/>
      <c r="O124" s="262"/>
      <c r="P124" s="262"/>
      <c r="Q124" s="262"/>
      <c r="R124" s="262"/>
      <c r="S124" s="262"/>
      <c r="T124" s="263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4" t="s">
        <v>153</v>
      </c>
      <c r="AU124" s="264" t="s">
        <v>84</v>
      </c>
      <c r="AV124" s="15" t="s">
        <v>149</v>
      </c>
      <c r="AW124" s="15" t="s">
        <v>36</v>
      </c>
      <c r="AX124" s="15" t="s">
        <v>82</v>
      </c>
      <c r="AY124" s="264" t="s">
        <v>140</v>
      </c>
    </row>
    <row r="125" s="2" customFormat="1" ht="37.8" customHeight="1">
      <c r="A125" s="38"/>
      <c r="B125" s="39"/>
      <c r="C125" s="204" t="s">
        <v>341</v>
      </c>
      <c r="D125" s="204" t="s">
        <v>144</v>
      </c>
      <c r="E125" s="205" t="s">
        <v>485</v>
      </c>
      <c r="F125" s="206" t="s">
        <v>486</v>
      </c>
      <c r="G125" s="207" t="s">
        <v>147</v>
      </c>
      <c r="H125" s="208">
        <v>8.8200000000000003</v>
      </c>
      <c r="I125" s="209"/>
      <c r="J125" s="210">
        <f>ROUND(I125*H125,2)</f>
        <v>0</v>
      </c>
      <c r="K125" s="206" t="s">
        <v>148</v>
      </c>
      <c r="L125" s="44"/>
      <c r="M125" s="211" t="s">
        <v>19</v>
      </c>
      <c r="N125" s="212" t="s">
        <v>45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0.025000000000000001</v>
      </c>
      <c r="T125" s="214">
        <f>S125*H125</f>
        <v>0.22050000000000003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149</v>
      </c>
      <c r="AT125" s="215" t="s">
        <v>144</v>
      </c>
      <c r="AU125" s="215" t="s">
        <v>84</v>
      </c>
      <c r="AY125" s="17" t="s">
        <v>140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82</v>
      </c>
      <c r="BK125" s="216">
        <f>ROUND(I125*H125,2)</f>
        <v>0</v>
      </c>
      <c r="BL125" s="17" t="s">
        <v>149</v>
      </c>
      <c r="BM125" s="215" t="s">
        <v>487</v>
      </c>
    </row>
    <row r="126" s="2" customFormat="1">
      <c r="A126" s="38"/>
      <c r="B126" s="39"/>
      <c r="C126" s="40"/>
      <c r="D126" s="217" t="s">
        <v>151</v>
      </c>
      <c r="E126" s="40"/>
      <c r="F126" s="218" t="s">
        <v>488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151</v>
      </c>
      <c r="AU126" s="17" t="s">
        <v>84</v>
      </c>
    </row>
    <row r="127" s="14" customFormat="1">
      <c r="A127" s="14"/>
      <c r="B127" s="244"/>
      <c r="C127" s="245"/>
      <c r="D127" s="224" t="s">
        <v>153</v>
      </c>
      <c r="E127" s="246" t="s">
        <v>19</v>
      </c>
      <c r="F127" s="247" t="s">
        <v>489</v>
      </c>
      <c r="G127" s="245"/>
      <c r="H127" s="246" t="s">
        <v>19</v>
      </c>
      <c r="I127" s="248"/>
      <c r="J127" s="245"/>
      <c r="K127" s="245"/>
      <c r="L127" s="249"/>
      <c r="M127" s="250"/>
      <c r="N127" s="251"/>
      <c r="O127" s="251"/>
      <c r="P127" s="251"/>
      <c r="Q127" s="251"/>
      <c r="R127" s="251"/>
      <c r="S127" s="251"/>
      <c r="T127" s="25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3" t="s">
        <v>153</v>
      </c>
      <c r="AU127" s="253" t="s">
        <v>84</v>
      </c>
      <c r="AV127" s="14" t="s">
        <v>82</v>
      </c>
      <c r="AW127" s="14" t="s">
        <v>36</v>
      </c>
      <c r="AX127" s="14" t="s">
        <v>74</v>
      </c>
      <c r="AY127" s="253" t="s">
        <v>140</v>
      </c>
    </row>
    <row r="128" s="13" customFormat="1">
      <c r="A128" s="13"/>
      <c r="B128" s="222"/>
      <c r="C128" s="223"/>
      <c r="D128" s="224" t="s">
        <v>153</v>
      </c>
      <c r="E128" s="225" t="s">
        <v>19</v>
      </c>
      <c r="F128" s="226" t="s">
        <v>490</v>
      </c>
      <c r="G128" s="223"/>
      <c r="H128" s="227">
        <v>8.8200000000000003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153</v>
      </c>
      <c r="AU128" s="233" t="s">
        <v>84</v>
      </c>
      <c r="AV128" s="13" t="s">
        <v>84</v>
      </c>
      <c r="AW128" s="13" t="s">
        <v>36</v>
      </c>
      <c r="AX128" s="13" t="s">
        <v>82</v>
      </c>
      <c r="AY128" s="233" t="s">
        <v>140</v>
      </c>
    </row>
    <row r="129" s="12" customFormat="1" ht="22.8" customHeight="1">
      <c r="A129" s="12"/>
      <c r="B129" s="188"/>
      <c r="C129" s="189"/>
      <c r="D129" s="190" t="s">
        <v>73</v>
      </c>
      <c r="E129" s="202" t="s">
        <v>194</v>
      </c>
      <c r="F129" s="202" t="s">
        <v>195</v>
      </c>
      <c r="G129" s="189"/>
      <c r="H129" s="189"/>
      <c r="I129" s="192"/>
      <c r="J129" s="203">
        <f>BK129</f>
        <v>0</v>
      </c>
      <c r="K129" s="189"/>
      <c r="L129" s="194"/>
      <c r="M129" s="195"/>
      <c r="N129" s="196"/>
      <c r="O129" s="196"/>
      <c r="P129" s="197">
        <f>SUM(P130:P138)</f>
        <v>0</v>
      </c>
      <c r="Q129" s="196"/>
      <c r="R129" s="197">
        <f>SUM(R130:R138)</f>
        <v>0</v>
      </c>
      <c r="S129" s="196"/>
      <c r="T129" s="198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99" t="s">
        <v>82</v>
      </c>
      <c r="AT129" s="200" t="s">
        <v>73</v>
      </c>
      <c r="AU129" s="200" t="s">
        <v>82</v>
      </c>
      <c r="AY129" s="199" t="s">
        <v>140</v>
      </c>
      <c r="BK129" s="201">
        <f>SUM(BK130:BK138)</f>
        <v>0</v>
      </c>
    </row>
    <row r="130" s="2" customFormat="1" ht="37.8" customHeight="1">
      <c r="A130" s="38"/>
      <c r="B130" s="39"/>
      <c r="C130" s="204" t="s">
        <v>149</v>
      </c>
      <c r="D130" s="204" t="s">
        <v>144</v>
      </c>
      <c r="E130" s="205" t="s">
        <v>196</v>
      </c>
      <c r="F130" s="206" t="s">
        <v>197</v>
      </c>
      <c r="G130" s="207" t="s">
        <v>198</v>
      </c>
      <c r="H130" s="208">
        <v>1.375</v>
      </c>
      <c r="I130" s="209"/>
      <c r="J130" s="210">
        <f>ROUND(I130*H130,2)</f>
        <v>0</v>
      </c>
      <c r="K130" s="206" t="s">
        <v>148</v>
      </c>
      <c r="L130" s="44"/>
      <c r="M130" s="211" t="s">
        <v>19</v>
      </c>
      <c r="N130" s="212" t="s">
        <v>45</v>
      </c>
      <c r="O130" s="84"/>
      <c r="P130" s="213">
        <f>O130*H130</f>
        <v>0</v>
      </c>
      <c r="Q130" s="213">
        <v>0</v>
      </c>
      <c r="R130" s="213">
        <f>Q130*H130</f>
        <v>0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149</v>
      </c>
      <c r="AT130" s="215" t="s">
        <v>144</v>
      </c>
      <c r="AU130" s="215" t="s">
        <v>84</v>
      </c>
      <c r="AY130" s="17" t="s">
        <v>140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82</v>
      </c>
      <c r="BK130" s="216">
        <f>ROUND(I130*H130,2)</f>
        <v>0</v>
      </c>
      <c r="BL130" s="17" t="s">
        <v>149</v>
      </c>
      <c r="BM130" s="215" t="s">
        <v>491</v>
      </c>
    </row>
    <row r="131" s="2" customFormat="1">
      <c r="A131" s="38"/>
      <c r="B131" s="39"/>
      <c r="C131" s="40"/>
      <c r="D131" s="217" t="s">
        <v>151</v>
      </c>
      <c r="E131" s="40"/>
      <c r="F131" s="218" t="s">
        <v>200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151</v>
      </c>
      <c r="AU131" s="17" t="s">
        <v>84</v>
      </c>
    </row>
    <row r="132" s="2" customFormat="1" ht="44.25" customHeight="1">
      <c r="A132" s="38"/>
      <c r="B132" s="39"/>
      <c r="C132" s="204" t="s">
        <v>246</v>
      </c>
      <c r="D132" s="204" t="s">
        <v>144</v>
      </c>
      <c r="E132" s="205" t="s">
        <v>201</v>
      </c>
      <c r="F132" s="206" t="s">
        <v>202</v>
      </c>
      <c r="G132" s="207" t="s">
        <v>198</v>
      </c>
      <c r="H132" s="208">
        <v>19.25</v>
      </c>
      <c r="I132" s="209"/>
      <c r="J132" s="210">
        <f>ROUND(I132*H132,2)</f>
        <v>0</v>
      </c>
      <c r="K132" s="206" t="s">
        <v>148</v>
      </c>
      <c r="L132" s="44"/>
      <c r="M132" s="211" t="s">
        <v>19</v>
      </c>
      <c r="N132" s="212" t="s">
        <v>45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149</v>
      </c>
      <c r="AT132" s="215" t="s">
        <v>144</v>
      </c>
      <c r="AU132" s="215" t="s">
        <v>84</v>
      </c>
      <c r="AY132" s="17" t="s">
        <v>140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82</v>
      </c>
      <c r="BK132" s="216">
        <f>ROUND(I132*H132,2)</f>
        <v>0</v>
      </c>
      <c r="BL132" s="17" t="s">
        <v>149</v>
      </c>
      <c r="BM132" s="215" t="s">
        <v>492</v>
      </c>
    </row>
    <row r="133" s="2" customFormat="1">
      <c r="A133" s="38"/>
      <c r="B133" s="39"/>
      <c r="C133" s="40"/>
      <c r="D133" s="217" t="s">
        <v>151</v>
      </c>
      <c r="E133" s="40"/>
      <c r="F133" s="218" t="s">
        <v>204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151</v>
      </c>
      <c r="AU133" s="17" t="s">
        <v>84</v>
      </c>
    </row>
    <row r="134" s="13" customFormat="1">
      <c r="A134" s="13"/>
      <c r="B134" s="222"/>
      <c r="C134" s="223"/>
      <c r="D134" s="224" t="s">
        <v>153</v>
      </c>
      <c r="E134" s="225" t="s">
        <v>19</v>
      </c>
      <c r="F134" s="226" t="s">
        <v>493</v>
      </c>
      <c r="G134" s="223"/>
      <c r="H134" s="227">
        <v>19.25</v>
      </c>
      <c r="I134" s="228"/>
      <c r="J134" s="223"/>
      <c r="K134" s="223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153</v>
      </c>
      <c r="AU134" s="233" t="s">
        <v>84</v>
      </c>
      <c r="AV134" s="13" t="s">
        <v>84</v>
      </c>
      <c r="AW134" s="13" t="s">
        <v>36</v>
      </c>
      <c r="AX134" s="13" t="s">
        <v>82</v>
      </c>
      <c r="AY134" s="233" t="s">
        <v>140</v>
      </c>
    </row>
    <row r="135" s="2" customFormat="1" ht="37.8" customHeight="1">
      <c r="A135" s="38"/>
      <c r="B135" s="39"/>
      <c r="C135" s="204" t="s">
        <v>141</v>
      </c>
      <c r="D135" s="204" t="s">
        <v>144</v>
      </c>
      <c r="E135" s="205" t="s">
        <v>207</v>
      </c>
      <c r="F135" s="206" t="s">
        <v>208</v>
      </c>
      <c r="G135" s="207" t="s">
        <v>198</v>
      </c>
      <c r="H135" s="208">
        <v>1.375</v>
      </c>
      <c r="I135" s="209"/>
      <c r="J135" s="210">
        <f>ROUND(I135*H135,2)</f>
        <v>0</v>
      </c>
      <c r="K135" s="206" t="s">
        <v>148</v>
      </c>
      <c r="L135" s="44"/>
      <c r="M135" s="211" t="s">
        <v>19</v>
      </c>
      <c r="N135" s="212" t="s">
        <v>45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149</v>
      </c>
      <c r="AT135" s="215" t="s">
        <v>144</v>
      </c>
      <c r="AU135" s="215" t="s">
        <v>84</v>
      </c>
      <c r="AY135" s="17" t="s">
        <v>140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82</v>
      </c>
      <c r="BK135" s="216">
        <f>ROUND(I135*H135,2)</f>
        <v>0</v>
      </c>
      <c r="BL135" s="17" t="s">
        <v>149</v>
      </c>
      <c r="BM135" s="215" t="s">
        <v>494</v>
      </c>
    </row>
    <row r="136" s="2" customFormat="1">
      <c r="A136" s="38"/>
      <c r="B136" s="39"/>
      <c r="C136" s="40"/>
      <c r="D136" s="217" t="s">
        <v>151</v>
      </c>
      <c r="E136" s="40"/>
      <c r="F136" s="218" t="s">
        <v>210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151</v>
      </c>
      <c r="AU136" s="17" t="s">
        <v>84</v>
      </c>
    </row>
    <row r="137" s="2" customFormat="1" ht="44.25" customHeight="1">
      <c r="A137" s="38"/>
      <c r="B137" s="39"/>
      <c r="C137" s="204" t="s">
        <v>495</v>
      </c>
      <c r="D137" s="204" t="s">
        <v>144</v>
      </c>
      <c r="E137" s="205" t="s">
        <v>212</v>
      </c>
      <c r="F137" s="206" t="s">
        <v>213</v>
      </c>
      <c r="G137" s="207" t="s">
        <v>198</v>
      </c>
      <c r="H137" s="208">
        <v>1.375</v>
      </c>
      <c r="I137" s="209"/>
      <c r="J137" s="210">
        <f>ROUND(I137*H137,2)</f>
        <v>0</v>
      </c>
      <c r="K137" s="206" t="s">
        <v>148</v>
      </c>
      <c r="L137" s="44"/>
      <c r="M137" s="211" t="s">
        <v>19</v>
      </c>
      <c r="N137" s="212" t="s">
        <v>45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</v>
      </c>
      <c r="T137" s="21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149</v>
      </c>
      <c r="AT137" s="215" t="s">
        <v>144</v>
      </c>
      <c r="AU137" s="215" t="s">
        <v>84</v>
      </c>
      <c r="AY137" s="17" t="s">
        <v>140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82</v>
      </c>
      <c r="BK137" s="216">
        <f>ROUND(I137*H137,2)</f>
        <v>0</v>
      </c>
      <c r="BL137" s="17" t="s">
        <v>149</v>
      </c>
      <c r="BM137" s="215" t="s">
        <v>496</v>
      </c>
    </row>
    <row r="138" s="2" customFormat="1">
      <c r="A138" s="38"/>
      <c r="B138" s="39"/>
      <c r="C138" s="40"/>
      <c r="D138" s="217" t="s">
        <v>151</v>
      </c>
      <c r="E138" s="40"/>
      <c r="F138" s="218" t="s">
        <v>215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151</v>
      </c>
      <c r="AU138" s="17" t="s">
        <v>84</v>
      </c>
    </row>
    <row r="139" s="12" customFormat="1" ht="22.8" customHeight="1">
      <c r="A139" s="12"/>
      <c r="B139" s="188"/>
      <c r="C139" s="189"/>
      <c r="D139" s="190" t="s">
        <v>73</v>
      </c>
      <c r="E139" s="202" t="s">
        <v>216</v>
      </c>
      <c r="F139" s="202" t="s">
        <v>217</v>
      </c>
      <c r="G139" s="189"/>
      <c r="H139" s="189"/>
      <c r="I139" s="192"/>
      <c r="J139" s="203">
        <f>BK139</f>
        <v>0</v>
      </c>
      <c r="K139" s="189"/>
      <c r="L139" s="194"/>
      <c r="M139" s="195"/>
      <c r="N139" s="196"/>
      <c r="O139" s="196"/>
      <c r="P139" s="197">
        <f>SUM(P140:P141)</f>
        <v>0</v>
      </c>
      <c r="Q139" s="196"/>
      <c r="R139" s="197">
        <f>SUM(R140:R141)</f>
        <v>0</v>
      </c>
      <c r="S139" s="196"/>
      <c r="T139" s="198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9" t="s">
        <v>82</v>
      </c>
      <c r="AT139" s="200" t="s">
        <v>73</v>
      </c>
      <c r="AU139" s="200" t="s">
        <v>82</v>
      </c>
      <c r="AY139" s="199" t="s">
        <v>140</v>
      </c>
      <c r="BK139" s="201">
        <f>SUM(BK140:BK141)</f>
        <v>0</v>
      </c>
    </row>
    <row r="140" s="2" customFormat="1" ht="55.5" customHeight="1">
      <c r="A140" s="38"/>
      <c r="B140" s="39"/>
      <c r="C140" s="204" t="s">
        <v>331</v>
      </c>
      <c r="D140" s="204" t="s">
        <v>144</v>
      </c>
      <c r="E140" s="205" t="s">
        <v>218</v>
      </c>
      <c r="F140" s="206" t="s">
        <v>219</v>
      </c>
      <c r="G140" s="207" t="s">
        <v>198</v>
      </c>
      <c r="H140" s="208">
        <v>0.70299999999999996</v>
      </c>
      <c r="I140" s="209"/>
      <c r="J140" s="210">
        <f>ROUND(I140*H140,2)</f>
        <v>0</v>
      </c>
      <c r="K140" s="206" t="s">
        <v>148</v>
      </c>
      <c r="L140" s="44"/>
      <c r="M140" s="211" t="s">
        <v>19</v>
      </c>
      <c r="N140" s="212" t="s">
        <v>45</v>
      </c>
      <c r="O140" s="84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5" t="s">
        <v>149</v>
      </c>
      <c r="AT140" s="215" t="s">
        <v>144</v>
      </c>
      <c r="AU140" s="215" t="s">
        <v>84</v>
      </c>
      <c r="AY140" s="17" t="s">
        <v>140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82</v>
      </c>
      <c r="BK140" s="216">
        <f>ROUND(I140*H140,2)</f>
        <v>0</v>
      </c>
      <c r="BL140" s="17" t="s">
        <v>149</v>
      </c>
      <c r="BM140" s="215" t="s">
        <v>497</v>
      </c>
    </row>
    <row r="141" s="2" customFormat="1">
      <c r="A141" s="38"/>
      <c r="B141" s="39"/>
      <c r="C141" s="40"/>
      <c r="D141" s="217" t="s">
        <v>151</v>
      </c>
      <c r="E141" s="40"/>
      <c r="F141" s="218" t="s">
        <v>221</v>
      </c>
      <c r="G141" s="40"/>
      <c r="H141" s="40"/>
      <c r="I141" s="219"/>
      <c r="J141" s="40"/>
      <c r="K141" s="40"/>
      <c r="L141" s="44"/>
      <c r="M141" s="220"/>
      <c r="N141" s="221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151</v>
      </c>
      <c r="AU141" s="17" t="s">
        <v>84</v>
      </c>
    </row>
    <row r="142" s="12" customFormat="1" ht="25.92" customHeight="1">
      <c r="A142" s="12"/>
      <c r="B142" s="188"/>
      <c r="C142" s="189"/>
      <c r="D142" s="190" t="s">
        <v>73</v>
      </c>
      <c r="E142" s="191" t="s">
        <v>222</v>
      </c>
      <c r="F142" s="191" t="s">
        <v>223</v>
      </c>
      <c r="G142" s="189"/>
      <c r="H142" s="189"/>
      <c r="I142" s="192"/>
      <c r="J142" s="193">
        <f>BK142</f>
        <v>0</v>
      </c>
      <c r="K142" s="189"/>
      <c r="L142" s="194"/>
      <c r="M142" s="195"/>
      <c r="N142" s="196"/>
      <c r="O142" s="196"/>
      <c r="P142" s="197">
        <f>P143+P150+P198+P220+P225</f>
        <v>0</v>
      </c>
      <c r="Q142" s="196"/>
      <c r="R142" s="197">
        <f>R143+R150+R198+R220+R225</f>
        <v>1.5497272</v>
      </c>
      <c r="S142" s="196"/>
      <c r="T142" s="198">
        <f>T143+T150+T198+T220+T225</f>
        <v>0.039000000000000007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99" t="s">
        <v>84</v>
      </c>
      <c r="AT142" s="200" t="s">
        <v>73</v>
      </c>
      <c r="AU142" s="200" t="s">
        <v>74</v>
      </c>
      <c r="AY142" s="199" t="s">
        <v>140</v>
      </c>
      <c r="BK142" s="201">
        <f>BK143+BK150+BK198+BK220+BK225</f>
        <v>0</v>
      </c>
    </row>
    <row r="143" s="12" customFormat="1" ht="22.8" customHeight="1">
      <c r="A143" s="12"/>
      <c r="B143" s="188"/>
      <c r="C143" s="189"/>
      <c r="D143" s="190" t="s">
        <v>73</v>
      </c>
      <c r="E143" s="202" t="s">
        <v>239</v>
      </c>
      <c r="F143" s="202" t="s">
        <v>240</v>
      </c>
      <c r="G143" s="189"/>
      <c r="H143" s="189"/>
      <c r="I143" s="192"/>
      <c r="J143" s="203">
        <f>BK143</f>
        <v>0</v>
      </c>
      <c r="K143" s="189"/>
      <c r="L143" s="194"/>
      <c r="M143" s="195"/>
      <c r="N143" s="196"/>
      <c r="O143" s="196"/>
      <c r="P143" s="197">
        <f>SUM(P144:P149)</f>
        <v>0</v>
      </c>
      <c r="Q143" s="196"/>
      <c r="R143" s="197">
        <f>SUM(R144:R149)</f>
        <v>0.010529999999999999</v>
      </c>
      <c r="S143" s="196"/>
      <c r="T143" s="198">
        <f>SUM(T144:T149)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99" t="s">
        <v>84</v>
      </c>
      <c r="AT143" s="200" t="s">
        <v>73</v>
      </c>
      <c r="AU143" s="200" t="s">
        <v>82</v>
      </c>
      <c r="AY143" s="199" t="s">
        <v>140</v>
      </c>
      <c r="BK143" s="201">
        <f>SUM(BK144:BK149)</f>
        <v>0</v>
      </c>
    </row>
    <row r="144" s="2" customFormat="1" ht="33" customHeight="1">
      <c r="A144" s="38"/>
      <c r="B144" s="39"/>
      <c r="C144" s="204" t="s">
        <v>350</v>
      </c>
      <c r="D144" s="204" t="s">
        <v>144</v>
      </c>
      <c r="E144" s="205" t="s">
        <v>242</v>
      </c>
      <c r="F144" s="206" t="s">
        <v>243</v>
      </c>
      <c r="G144" s="207" t="s">
        <v>158</v>
      </c>
      <c r="H144" s="208">
        <v>11.699999999999999</v>
      </c>
      <c r="I144" s="209"/>
      <c r="J144" s="210">
        <f>ROUND(I144*H144,2)</f>
        <v>0</v>
      </c>
      <c r="K144" s="206" t="s">
        <v>148</v>
      </c>
      <c r="L144" s="44"/>
      <c r="M144" s="211" t="s">
        <v>19</v>
      </c>
      <c r="N144" s="212" t="s">
        <v>45</v>
      </c>
      <c r="O144" s="84"/>
      <c r="P144" s="213">
        <f>O144*H144</f>
        <v>0</v>
      </c>
      <c r="Q144" s="213">
        <v>0.00089999999999999998</v>
      </c>
      <c r="R144" s="213">
        <f>Q144*H144</f>
        <v>0.010529999999999999</v>
      </c>
      <c r="S144" s="213">
        <v>0</v>
      </c>
      <c r="T144" s="21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5" t="s">
        <v>230</v>
      </c>
      <c r="AT144" s="215" t="s">
        <v>144</v>
      </c>
      <c r="AU144" s="215" t="s">
        <v>84</v>
      </c>
      <c r="AY144" s="17" t="s">
        <v>140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82</v>
      </c>
      <c r="BK144" s="216">
        <f>ROUND(I144*H144,2)</f>
        <v>0</v>
      </c>
      <c r="BL144" s="17" t="s">
        <v>230</v>
      </c>
      <c r="BM144" s="215" t="s">
        <v>498</v>
      </c>
    </row>
    <row r="145" s="2" customFormat="1">
      <c r="A145" s="38"/>
      <c r="B145" s="39"/>
      <c r="C145" s="40"/>
      <c r="D145" s="217" t="s">
        <v>151</v>
      </c>
      <c r="E145" s="40"/>
      <c r="F145" s="218" t="s">
        <v>245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151</v>
      </c>
      <c r="AU145" s="17" t="s">
        <v>84</v>
      </c>
    </row>
    <row r="146" s="2" customFormat="1" ht="49.05" customHeight="1">
      <c r="A146" s="38"/>
      <c r="B146" s="39"/>
      <c r="C146" s="204" t="s">
        <v>379</v>
      </c>
      <c r="D146" s="204" t="s">
        <v>144</v>
      </c>
      <c r="E146" s="205" t="s">
        <v>247</v>
      </c>
      <c r="F146" s="206" t="s">
        <v>248</v>
      </c>
      <c r="G146" s="207" t="s">
        <v>198</v>
      </c>
      <c r="H146" s="208">
        <v>0.010999999999999999</v>
      </c>
      <c r="I146" s="209"/>
      <c r="J146" s="210">
        <f>ROUND(I146*H146,2)</f>
        <v>0</v>
      </c>
      <c r="K146" s="206" t="s">
        <v>148</v>
      </c>
      <c r="L146" s="44"/>
      <c r="M146" s="211" t="s">
        <v>19</v>
      </c>
      <c r="N146" s="212" t="s">
        <v>45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230</v>
      </c>
      <c r="AT146" s="215" t="s">
        <v>144</v>
      </c>
      <c r="AU146" s="215" t="s">
        <v>84</v>
      </c>
      <c r="AY146" s="17" t="s">
        <v>140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82</v>
      </c>
      <c r="BK146" s="216">
        <f>ROUND(I146*H146,2)</f>
        <v>0</v>
      </c>
      <c r="BL146" s="17" t="s">
        <v>230</v>
      </c>
      <c r="BM146" s="215" t="s">
        <v>499</v>
      </c>
    </row>
    <row r="147" s="2" customFormat="1">
      <c r="A147" s="38"/>
      <c r="B147" s="39"/>
      <c r="C147" s="40"/>
      <c r="D147" s="217" t="s">
        <v>151</v>
      </c>
      <c r="E147" s="40"/>
      <c r="F147" s="218" t="s">
        <v>250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151</v>
      </c>
      <c r="AU147" s="17" t="s">
        <v>84</v>
      </c>
    </row>
    <row r="148" s="2" customFormat="1" ht="49.05" customHeight="1">
      <c r="A148" s="38"/>
      <c r="B148" s="39"/>
      <c r="C148" s="204" t="s">
        <v>384</v>
      </c>
      <c r="D148" s="204" t="s">
        <v>144</v>
      </c>
      <c r="E148" s="205" t="s">
        <v>251</v>
      </c>
      <c r="F148" s="206" t="s">
        <v>252</v>
      </c>
      <c r="G148" s="207" t="s">
        <v>198</v>
      </c>
      <c r="H148" s="208">
        <v>0.010999999999999999</v>
      </c>
      <c r="I148" s="209"/>
      <c r="J148" s="210">
        <f>ROUND(I148*H148,2)</f>
        <v>0</v>
      </c>
      <c r="K148" s="206" t="s">
        <v>148</v>
      </c>
      <c r="L148" s="44"/>
      <c r="M148" s="211" t="s">
        <v>19</v>
      </c>
      <c r="N148" s="212" t="s">
        <v>45</v>
      </c>
      <c r="O148" s="84"/>
      <c r="P148" s="213">
        <f>O148*H148</f>
        <v>0</v>
      </c>
      <c r="Q148" s="213">
        <v>0</v>
      </c>
      <c r="R148" s="213">
        <f>Q148*H148</f>
        <v>0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230</v>
      </c>
      <c r="AT148" s="215" t="s">
        <v>144</v>
      </c>
      <c r="AU148" s="215" t="s">
        <v>84</v>
      </c>
      <c r="AY148" s="17" t="s">
        <v>140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82</v>
      </c>
      <c r="BK148" s="216">
        <f>ROUND(I148*H148,2)</f>
        <v>0</v>
      </c>
      <c r="BL148" s="17" t="s">
        <v>230</v>
      </c>
      <c r="BM148" s="215" t="s">
        <v>500</v>
      </c>
    </row>
    <row r="149" s="2" customFormat="1">
      <c r="A149" s="38"/>
      <c r="B149" s="39"/>
      <c r="C149" s="40"/>
      <c r="D149" s="217" t="s">
        <v>151</v>
      </c>
      <c r="E149" s="40"/>
      <c r="F149" s="218" t="s">
        <v>254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151</v>
      </c>
      <c r="AU149" s="17" t="s">
        <v>84</v>
      </c>
    </row>
    <row r="150" s="12" customFormat="1" ht="22.8" customHeight="1">
      <c r="A150" s="12"/>
      <c r="B150" s="188"/>
      <c r="C150" s="189"/>
      <c r="D150" s="190" t="s">
        <v>73</v>
      </c>
      <c r="E150" s="202" t="s">
        <v>255</v>
      </c>
      <c r="F150" s="202" t="s">
        <v>256</v>
      </c>
      <c r="G150" s="189"/>
      <c r="H150" s="189"/>
      <c r="I150" s="192"/>
      <c r="J150" s="203">
        <f>BK150</f>
        <v>0</v>
      </c>
      <c r="K150" s="189"/>
      <c r="L150" s="194"/>
      <c r="M150" s="195"/>
      <c r="N150" s="196"/>
      <c r="O150" s="196"/>
      <c r="P150" s="197">
        <f>SUM(P151:P197)</f>
        <v>0</v>
      </c>
      <c r="Q150" s="196"/>
      <c r="R150" s="197">
        <f>SUM(R151:R197)</f>
        <v>0.87724559999999996</v>
      </c>
      <c r="S150" s="196"/>
      <c r="T150" s="198">
        <f>SUM(T151:T197)</f>
        <v>0.039000000000000007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9" t="s">
        <v>84</v>
      </c>
      <c r="AT150" s="200" t="s">
        <v>73</v>
      </c>
      <c r="AU150" s="200" t="s">
        <v>82</v>
      </c>
      <c r="AY150" s="199" t="s">
        <v>140</v>
      </c>
      <c r="BK150" s="201">
        <f>SUM(BK151:BK197)</f>
        <v>0</v>
      </c>
    </row>
    <row r="151" s="2" customFormat="1" ht="37.8" customHeight="1">
      <c r="A151" s="38"/>
      <c r="B151" s="39"/>
      <c r="C151" s="204" t="s">
        <v>165</v>
      </c>
      <c r="D151" s="204" t="s">
        <v>144</v>
      </c>
      <c r="E151" s="205" t="s">
        <v>257</v>
      </c>
      <c r="F151" s="206" t="s">
        <v>258</v>
      </c>
      <c r="G151" s="207" t="s">
        <v>229</v>
      </c>
      <c r="H151" s="208">
        <v>3</v>
      </c>
      <c r="I151" s="209"/>
      <c r="J151" s="210">
        <f>ROUND(I151*H151,2)</f>
        <v>0</v>
      </c>
      <c r="K151" s="206" t="s">
        <v>148</v>
      </c>
      <c r="L151" s="44"/>
      <c r="M151" s="211" t="s">
        <v>19</v>
      </c>
      <c r="N151" s="212" t="s">
        <v>45</v>
      </c>
      <c r="O151" s="84"/>
      <c r="P151" s="213">
        <f>O151*H151</f>
        <v>0</v>
      </c>
      <c r="Q151" s="213">
        <v>0</v>
      </c>
      <c r="R151" s="213">
        <f>Q151*H151</f>
        <v>0</v>
      </c>
      <c r="S151" s="213">
        <v>0.0060000000000000001</v>
      </c>
      <c r="T151" s="214">
        <f>S151*H151</f>
        <v>0.018000000000000002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230</v>
      </c>
      <c r="AT151" s="215" t="s">
        <v>144</v>
      </c>
      <c r="AU151" s="215" t="s">
        <v>84</v>
      </c>
      <c r="AY151" s="17" t="s">
        <v>140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82</v>
      </c>
      <c r="BK151" s="216">
        <f>ROUND(I151*H151,2)</f>
        <v>0</v>
      </c>
      <c r="BL151" s="17" t="s">
        <v>230</v>
      </c>
      <c r="BM151" s="215" t="s">
        <v>501</v>
      </c>
    </row>
    <row r="152" s="2" customFormat="1">
      <c r="A152" s="38"/>
      <c r="B152" s="39"/>
      <c r="C152" s="40"/>
      <c r="D152" s="217" t="s">
        <v>151</v>
      </c>
      <c r="E152" s="40"/>
      <c r="F152" s="218" t="s">
        <v>260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151</v>
      </c>
      <c r="AU152" s="17" t="s">
        <v>84</v>
      </c>
    </row>
    <row r="153" s="13" customFormat="1">
      <c r="A153" s="13"/>
      <c r="B153" s="222"/>
      <c r="C153" s="223"/>
      <c r="D153" s="224" t="s">
        <v>153</v>
      </c>
      <c r="E153" s="225" t="s">
        <v>19</v>
      </c>
      <c r="F153" s="226" t="s">
        <v>287</v>
      </c>
      <c r="G153" s="223"/>
      <c r="H153" s="227">
        <v>3</v>
      </c>
      <c r="I153" s="228"/>
      <c r="J153" s="223"/>
      <c r="K153" s="223"/>
      <c r="L153" s="229"/>
      <c r="M153" s="230"/>
      <c r="N153" s="231"/>
      <c r="O153" s="231"/>
      <c r="P153" s="231"/>
      <c r="Q153" s="231"/>
      <c r="R153" s="231"/>
      <c r="S153" s="231"/>
      <c r="T153" s="23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3" t="s">
        <v>153</v>
      </c>
      <c r="AU153" s="233" t="s">
        <v>84</v>
      </c>
      <c r="AV153" s="13" t="s">
        <v>84</v>
      </c>
      <c r="AW153" s="13" t="s">
        <v>36</v>
      </c>
      <c r="AX153" s="13" t="s">
        <v>82</v>
      </c>
      <c r="AY153" s="233" t="s">
        <v>140</v>
      </c>
    </row>
    <row r="154" s="2" customFormat="1" ht="33" customHeight="1">
      <c r="A154" s="38"/>
      <c r="B154" s="39"/>
      <c r="C154" s="204" t="s">
        <v>206</v>
      </c>
      <c r="D154" s="204" t="s">
        <v>144</v>
      </c>
      <c r="E154" s="205" t="s">
        <v>502</v>
      </c>
      <c r="F154" s="206" t="s">
        <v>503</v>
      </c>
      <c r="G154" s="207" t="s">
        <v>229</v>
      </c>
      <c r="H154" s="208">
        <v>3</v>
      </c>
      <c r="I154" s="209"/>
      <c r="J154" s="210">
        <f>ROUND(I154*H154,2)</f>
        <v>0</v>
      </c>
      <c r="K154" s="206" t="s">
        <v>148</v>
      </c>
      <c r="L154" s="44"/>
      <c r="M154" s="211" t="s">
        <v>19</v>
      </c>
      <c r="N154" s="212" t="s">
        <v>45</v>
      </c>
      <c r="O154" s="84"/>
      <c r="P154" s="213">
        <f>O154*H154</f>
        <v>0</v>
      </c>
      <c r="Q154" s="213">
        <v>0</v>
      </c>
      <c r="R154" s="213">
        <f>Q154*H154</f>
        <v>0</v>
      </c>
      <c r="S154" s="213">
        <v>0.0070000000000000001</v>
      </c>
      <c r="T154" s="214">
        <f>S154*H154</f>
        <v>0.021000000000000001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230</v>
      </c>
      <c r="AT154" s="215" t="s">
        <v>144</v>
      </c>
      <c r="AU154" s="215" t="s">
        <v>84</v>
      </c>
      <c r="AY154" s="17" t="s">
        <v>140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82</v>
      </c>
      <c r="BK154" s="216">
        <f>ROUND(I154*H154,2)</f>
        <v>0</v>
      </c>
      <c r="BL154" s="17" t="s">
        <v>230</v>
      </c>
      <c r="BM154" s="215" t="s">
        <v>504</v>
      </c>
    </row>
    <row r="155" s="2" customFormat="1">
      <c r="A155" s="38"/>
      <c r="B155" s="39"/>
      <c r="C155" s="40"/>
      <c r="D155" s="217" t="s">
        <v>151</v>
      </c>
      <c r="E155" s="40"/>
      <c r="F155" s="218" t="s">
        <v>505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151</v>
      </c>
      <c r="AU155" s="17" t="s">
        <v>84</v>
      </c>
    </row>
    <row r="156" s="13" customFormat="1">
      <c r="A156" s="13"/>
      <c r="B156" s="222"/>
      <c r="C156" s="223"/>
      <c r="D156" s="224" t="s">
        <v>153</v>
      </c>
      <c r="E156" s="225" t="s">
        <v>19</v>
      </c>
      <c r="F156" s="226" t="s">
        <v>506</v>
      </c>
      <c r="G156" s="223"/>
      <c r="H156" s="227">
        <v>3</v>
      </c>
      <c r="I156" s="228"/>
      <c r="J156" s="223"/>
      <c r="K156" s="223"/>
      <c r="L156" s="229"/>
      <c r="M156" s="230"/>
      <c r="N156" s="231"/>
      <c r="O156" s="231"/>
      <c r="P156" s="231"/>
      <c r="Q156" s="231"/>
      <c r="R156" s="231"/>
      <c r="S156" s="231"/>
      <c r="T156" s="23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3" t="s">
        <v>153</v>
      </c>
      <c r="AU156" s="233" t="s">
        <v>84</v>
      </c>
      <c r="AV156" s="13" t="s">
        <v>84</v>
      </c>
      <c r="AW156" s="13" t="s">
        <v>36</v>
      </c>
      <c r="AX156" s="13" t="s">
        <v>82</v>
      </c>
      <c r="AY156" s="233" t="s">
        <v>140</v>
      </c>
    </row>
    <row r="157" s="2" customFormat="1" ht="33" customHeight="1">
      <c r="A157" s="38"/>
      <c r="B157" s="39"/>
      <c r="C157" s="204" t="s">
        <v>267</v>
      </c>
      <c r="D157" s="204" t="s">
        <v>144</v>
      </c>
      <c r="E157" s="205" t="s">
        <v>263</v>
      </c>
      <c r="F157" s="206" t="s">
        <v>264</v>
      </c>
      <c r="G157" s="207" t="s">
        <v>147</v>
      </c>
      <c r="H157" s="208">
        <v>21.960000000000001</v>
      </c>
      <c r="I157" s="209"/>
      <c r="J157" s="210">
        <f>ROUND(I157*H157,2)</f>
        <v>0</v>
      </c>
      <c r="K157" s="206" t="s">
        <v>148</v>
      </c>
      <c r="L157" s="44"/>
      <c r="M157" s="211" t="s">
        <v>19</v>
      </c>
      <c r="N157" s="212" t="s">
        <v>45</v>
      </c>
      <c r="O157" s="84"/>
      <c r="P157" s="213">
        <f>O157*H157</f>
        <v>0</v>
      </c>
      <c r="Q157" s="213">
        <v>0.00025999999999999998</v>
      </c>
      <c r="R157" s="213">
        <f>Q157*H157</f>
        <v>0.0057095999999999996</v>
      </c>
      <c r="S157" s="213">
        <v>0</v>
      </c>
      <c r="T157" s="21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5" t="s">
        <v>230</v>
      </c>
      <c r="AT157" s="215" t="s">
        <v>144</v>
      </c>
      <c r="AU157" s="215" t="s">
        <v>84</v>
      </c>
      <c r="AY157" s="17" t="s">
        <v>140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82</v>
      </c>
      <c r="BK157" s="216">
        <f>ROUND(I157*H157,2)</f>
        <v>0</v>
      </c>
      <c r="BL157" s="17" t="s">
        <v>230</v>
      </c>
      <c r="BM157" s="215" t="s">
        <v>507</v>
      </c>
    </row>
    <row r="158" s="2" customFormat="1">
      <c r="A158" s="38"/>
      <c r="B158" s="39"/>
      <c r="C158" s="40"/>
      <c r="D158" s="217" t="s">
        <v>151</v>
      </c>
      <c r="E158" s="40"/>
      <c r="F158" s="218" t="s">
        <v>266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151</v>
      </c>
      <c r="AU158" s="17" t="s">
        <v>84</v>
      </c>
    </row>
    <row r="159" s="14" customFormat="1">
      <c r="A159" s="14"/>
      <c r="B159" s="244"/>
      <c r="C159" s="245"/>
      <c r="D159" s="224" t="s">
        <v>153</v>
      </c>
      <c r="E159" s="246" t="s">
        <v>19</v>
      </c>
      <c r="F159" s="247" t="s">
        <v>481</v>
      </c>
      <c r="G159" s="245"/>
      <c r="H159" s="246" t="s">
        <v>19</v>
      </c>
      <c r="I159" s="248"/>
      <c r="J159" s="245"/>
      <c r="K159" s="245"/>
      <c r="L159" s="249"/>
      <c r="M159" s="250"/>
      <c r="N159" s="251"/>
      <c r="O159" s="251"/>
      <c r="P159" s="251"/>
      <c r="Q159" s="251"/>
      <c r="R159" s="251"/>
      <c r="S159" s="251"/>
      <c r="T159" s="25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3" t="s">
        <v>153</v>
      </c>
      <c r="AU159" s="253" t="s">
        <v>84</v>
      </c>
      <c r="AV159" s="14" t="s">
        <v>82</v>
      </c>
      <c r="AW159" s="14" t="s">
        <v>36</v>
      </c>
      <c r="AX159" s="14" t="s">
        <v>74</v>
      </c>
      <c r="AY159" s="253" t="s">
        <v>140</v>
      </c>
    </row>
    <row r="160" s="13" customFormat="1">
      <c r="A160" s="13"/>
      <c r="B160" s="222"/>
      <c r="C160" s="223"/>
      <c r="D160" s="224" t="s">
        <v>153</v>
      </c>
      <c r="E160" s="225" t="s">
        <v>19</v>
      </c>
      <c r="F160" s="226" t="s">
        <v>482</v>
      </c>
      <c r="G160" s="223"/>
      <c r="H160" s="227">
        <v>5.7599999999999998</v>
      </c>
      <c r="I160" s="228"/>
      <c r="J160" s="223"/>
      <c r="K160" s="223"/>
      <c r="L160" s="229"/>
      <c r="M160" s="230"/>
      <c r="N160" s="231"/>
      <c r="O160" s="231"/>
      <c r="P160" s="231"/>
      <c r="Q160" s="231"/>
      <c r="R160" s="231"/>
      <c r="S160" s="231"/>
      <c r="T160" s="23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3" t="s">
        <v>153</v>
      </c>
      <c r="AU160" s="233" t="s">
        <v>84</v>
      </c>
      <c r="AV160" s="13" t="s">
        <v>84</v>
      </c>
      <c r="AW160" s="13" t="s">
        <v>36</v>
      </c>
      <c r="AX160" s="13" t="s">
        <v>74</v>
      </c>
      <c r="AY160" s="233" t="s">
        <v>140</v>
      </c>
    </row>
    <row r="161" s="14" customFormat="1">
      <c r="A161" s="14"/>
      <c r="B161" s="244"/>
      <c r="C161" s="245"/>
      <c r="D161" s="224" t="s">
        <v>153</v>
      </c>
      <c r="E161" s="246" t="s">
        <v>19</v>
      </c>
      <c r="F161" s="247" t="s">
        <v>483</v>
      </c>
      <c r="G161" s="245"/>
      <c r="H161" s="246" t="s">
        <v>19</v>
      </c>
      <c r="I161" s="248"/>
      <c r="J161" s="245"/>
      <c r="K161" s="245"/>
      <c r="L161" s="249"/>
      <c r="M161" s="250"/>
      <c r="N161" s="251"/>
      <c r="O161" s="251"/>
      <c r="P161" s="251"/>
      <c r="Q161" s="251"/>
      <c r="R161" s="251"/>
      <c r="S161" s="251"/>
      <c r="T161" s="25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3" t="s">
        <v>153</v>
      </c>
      <c r="AU161" s="253" t="s">
        <v>84</v>
      </c>
      <c r="AV161" s="14" t="s">
        <v>82</v>
      </c>
      <c r="AW161" s="14" t="s">
        <v>36</v>
      </c>
      <c r="AX161" s="14" t="s">
        <v>74</v>
      </c>
      <c r="AY161" s="253" t="s">
        <v>140</v>
      </c>
    </row>
    <row r="162" s="13" customFormat="1">
      <c r="A162" s="13"/>
      <c r="B162" s="222"/>
      <c r="C162" s="223"/>
      <c r="D162" s="224" t="s">
        <v>153</v>
      </c>
      <c r="E162" s="225" t="s">
        <v>19</v>
      </c>
      <c r="F162" s="226" t="s">
        <v>484</v>
      </c>
      <c r="G162" s="223"/>
      <c r="H162" s="227">
        <v>4.3200000000000003</v>
      </c>
      <c r="I162" s="228"/>
      <c r="J162" s="223"/>
      <c r="K162" s="223"/>
      <c r="L162" s="229"/>
      <c r="M162" s="230"/>
      <c r="N162" s="231"/>
      <c r="O162" s="231"/>
      <c r="P162" s="231"/>
      <c r="Q162" s="231"/>
      <c r="R162" s="231"/>
      <c r="S162" s="231"/>
      <c r="T162" s="23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3" t="s">
        <v>153</v>
      </c>
      <c r="AU162" s="233" t="s">
        <v>84</v>
      </c>
      <c r="AV162" s="13" t="s">
        <v>84</v>
      </c>
      <c r="AW162" s="13" t="s">
        <v>36</v>
      </c>
      <c r="AX162" s="13" t="s">
        <v>74</v>
      </c>
      <c r="AY162" s="233" t="s">
        <v>140</v>
      </c>
    </row>
    <row r="163" s="14" customFormat="1">
      <c r="A163" s="14"/>
      <c r="B163" s="244"/>
      <c r="C163" s="245"/>
      <c r="D163" s="224" t="s">
        <v>153</v>
      </c>
      <c r="E163" s="246" t="s">
        <v>19</v>
      </c>
      <c r="F163" s="247" t="s">
        <v>473</v>
      </c>
      <c r="G163" s="245"/>
      <c r="H163" s="246" t="s">
        <v>19</v>
      </c>
      <c r="I163" s="248"/>
      <c r="J163" s="245"/>
      <c r="K163" s="245"/>
      <c r="L163" s="249"/>
      <c r="M163" s="250"/>
      <c r="N163" s="251"/>
      <c r="O163" s="251"/>
      <c r="P163" s="251"/>
      <c r="Q163" s="251"/>
      <c r="R163" s="251"/>
      <c r="S163" s="251"/>
      <c r="T163" s="25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3" t="s">
        <v>153</v>
      </c>
      <c r="AU163" s="253" t="s">
        <v>84</v>
      </c>
      <c r="AV163" s="14" t="s">
        <v>82</v>
      </c>
      <c r="AW163" s="14" t="s">
        <v>36</v>
      </c>
      <c r="AX163" s="14" t="s">
        <v>74</v>
      </c>
      <c r="AY163" s="253" t="s">
        <v>140</v>
      </c>
    </row>
    <row r="164" s="13" customFormat="1">
      <c r="A164" s="13"/>
      <c r="B164" s="222"/>
      <c r="C164" s="223"/>
      <c r="D164" s="224" t="s">
        <v>153</v>
      </c>
      <c r="E164" s="225" t="s">
        <v>19</v>
      </c>
      <c r="F164" s="226" t="s">
        <v>474</v>
      </c>
      <c r="G164" s="223"/>
      <c r="H164" s="227">
        <v>8.0999999999999996</v>
      </c>
      <c r="I164" s="228"/>
      <c r="J164" s="223"/>
      <c r="K164" s="223"/>
      <c r="L164" s="229"/>
      <c r="M164" s="230"/>
      <c r="N164" s="231"/>
      <c r="O164" s="231"/>
      <c r="P164" s="231"/>
      <c r="Q164" s="231"/>
      <c r="R164" s="231"/>
      <c r="S164" s="231"/>
      <c r="T164" s="23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3" t="s">
        <v>153</v>
      </c>
      <c r="AU164" s="233" t="s">
        <v>84</v>
      </c>
      <c r="AV164" s="13" t="s">
        <v>84</v>
      </c>
      <c r="AW164" s="13" t="s">
        <v>36</v>
      </c>
      <c r="AX164" s="13" t="s">
        <v>74</v>
      </c>
      <c r="AY164" s="233" t="s">
        <v>140</v>
      </c>
    </row>
    <row r="165" s="14" customFormat="1">
      <c r="A165" s="14"/>
      <c r="B165" s="244"/>
      <c r="C165" s="245"/>
      <c r="D165" s="224" t="s">
        <v>153</v>
      </c>
      <c r="E165" s="246" t="s">
        <v>19</v>
      </c>
      <c r="F165" s="247" t="s">
        <v>475</v>
      </c>
      <c r="G165" s="245"/>
      <c r="H165" s="246" t="s">
        <v>19</v>
      </c>
      <c r="I165" s="248"/>
      <c r="J165" s="245"/>
      <c r="K165" s="245"/>
      <c r="L165" s="249"/>
      <c r="M165" s="250"/>
      <c r="N165" s="251"/>
      <c r="O165" s="251"/>
      <c r="P165" s="251"/>
      <c r="Q165" s="251"/>
      <c r="R165" s="251"/>
      <c r="S165" s="251"/>
      <c r="T165" s="25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3" t="s">
        <v>153</v>
      </c>
      <c r="AU165" s="253" t="s">
        <v>84</v>
      </c>
      <c r="AV165" s="14" t="s">
        <v>82</v>
      </c>
      <c r="AW165" s="14" t="s">
        <v>36</v>
      </c>
      <c r="AX165" s="14" t="s">
        <v>74</v>
      </c>
      <c r="AY165" s="253" t="s">
        <v>140</v>
      </c>
    </row>
    <row r="166" s="13" customFormat="1">
      <c r="A166" s="13"/>
      <c r="B166" s="222"/>
      <c r="C166" s="223"/>
      <c r="D166" s="224" t="s">
        <v>153</v>
      </c>
      <c r="E166" s="225" t="s">
        <v>19</v>
      </c>
      <c r="F166" s="226" t="s">
        <v>476</v>
      </c>
      <c r="G166" s="223"/>
      <c r="H166" s="227">
        <v>3.7799999999999998</v>
      </c>
      <c r="I166" s="228"/>
      <c r="J166" s="223"/>
      <c r="K166" s="223"/>
      <c r="L166" s="229"/>
      <c r="M166" s="230"/>
      <c r="N166" s="231"/>
      <c r="O166" s="231"/>
      <c r="P166" s="231"/>
      <c r="Q166" s="231"/>
      <c r="R166" s="231"/>
      <c r="S166" s="231"/>
      <c r="T166" s="23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3" t="s">
        <v>153</v>
      </c>
      <c r="AU166" s="233" t="s">
        <v>84</v>
      </c>
      <c r="AV166" s="13" t="s">
        <v>84</v>
      </c>
      <c r="AW166" s="13" t="s">
        <v>36</v>
      </c>
      <c r="AX166" s="13" t="s">
        <v>74</v>
      </c>
      <c r="AY166" s="233" t="s">
        <v>140</v>
      </c>
    </row>
    <row r="167" s="15" customFormat="1">
      <c r="A167" s="15"/>
      <c r="B167" s="254"/>
      <c r="C167" s="255"/>
      <c r="D167" s="224" t="s">
        <v>153</v>
      </c>
      <c r="E167" s="256" t="s">
        <v>19</v>
      </c>
      <c r="F167" s="257" t="s">
        <v>193</v>
      </c>
      <c r="G167" s="255"/>
      <c r="H167" s="258">
        <v>21.960000000000001</v>
      </c>
      <c r="I167" s="259"/>
      <c r="J167" s="255"/>
      <c r="K167" s="255"/>
      <c r="L167" s="260"/>
      <c r="M167" s="261"/>
      <c r="N167" s="262"/>
      <c r="O167" s="262"/>
      <c r="P167" s="262"/>
      <c r="Q167" s="262"/>
      <c r="R167" s="262"/>
      <c r="S167" s="262"/>
      <c r="T167" s="263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4" t="s">
        <v>153</v>
      </c>
      <c r="AU167" s="264" t="s">
        <v>84</v>
      </c>
      <c r="AV167" s="15" t="s">
        <v>149</v>
      </c>
      <c r="AW167" s="15" t="s">
        <v>36</v>
      </c>
      <c r="AX167" s="15" t="s">
        <v>82</v>
      </c>
      <c r="AY167" s="264" t="s">
        <v>140</v>
      </c>
    </row>
    <row r="168" s="2" customFormat="1" ht="24.15" customHeight="1">
      <c r="A168" s="38"/>
      <c r="B168" s="39"/>
      <c r="C168" s="234" t="s">
        <v>230</v>
      </c>
      <c r="D168" s="234" t="s">
        <v>162</v>
      </c>
      <c r="E168" s="235" t="s">
        <v>268</v>
      </c>
      <c r="F168" s="236" t="s">
        <v>269</v>
      </c>
      <c r="G168" s="237" t="s">
        <v>147</v>
      </c>
      <c r="H168" s="238">
        <v>21.960000000000001</v>
      </c>
      <c r="I168" s="239"/>
      <c r="J168" s="240">
        <f>ROUND(I168*H168,2)</f>
        <v>0</v>
      </c>
      <c r="K168" s="236" t="s">
        <v>148</v>
      </c>
      <c r="L168" s="241"/>
      <c r="M168" s="242" t="s">
        <v>19</v>
      </c>
      <c r="N168" s="243" t="s">
        <v>45</v>
      </c>
      <c r="O168" s="84"/>
      <c r="P168" s="213">
        <f>O168*H168</f>
        <v>0</v>
      </c>
      <c r="Q168" s="213">
        <v>0.037960000000000001</v>
      </c>
      <c r="R168" s="213">
        <f>Q168*H168</f>
        <v>0.83360160000000005</v>
      </c>
      <c r="S168" s="213">
        <v>0</v>
      </c>
      <c r="T168" s="21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237</v>
      </c>
      <c r="AT168" s="215" t="s">
        <v>162</v>
      </c>
      <c r="AU168" s="215" t="s">
        <v>84</v>
      </c>
      <c r="AY168" s="17" t="s">
        <v>140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82</v>
      </c>
      <c r="BK168" s="216">
        <f>ROUND(I168*H168,2)</f>
        <v>0</v>
      </c>
      <c r="BL168" s="17" t="s">
        <v>230</v>
      </c>
      <c r="BM168" s="215" t="s">
        <v>508</v>
      </c>
    </row>
    <row r="169" s="2" customFormat="1" ht="16.5" customHeight="1">
      <c r="A169" s="38"/>
      <c r="B169" s="39"/>
      <c r="C169" s="234" t="s">
        <v>275</v>
      </c>
      <c r="D169" s="234" t="s">
        <v>162</v>
      </c>
      <c r="E169" s="235" t="s">
        <v>271</v>
      </c>
      <c r="F169" s="236" t="s">
        <v>272</v>
      </c>
      <c r="G169" s="237" t="s">
        <v>236</v>
      </c>
      <c r="H169" s="238">
        <v>48</v>
      </c>
      <c r="I169" s="239"/>
      <c r="J169" s="240">
        <f>ROUND(I169*H169,2)</f>
        <v>0</v>
      </c>
      <c r="K169" s="236" t="s">
        <v>19</v>
      </c>
      <c r="L169" s="241"/>
      <c r="M169" s="242" t="s">
        <v>19</v>
      </c>
      <c r="N169" s="243" t="s">
        <v>45</v>
      </c>
      <c r="O169" s="84"/>
      <c r="P169" s="213">
        <f>O169*H169</f>
        <v>0</v>
      </c>
      <c r="Q169" s="213">
        <v>0</v>
      </c>
      <c r="R169" s="213">
        <f>Q169*H169</f>
        <v>0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237</v>
      </c>
      <c r="AT169" s="215" t="s">
        <v>162</v>
      </c>
      <c r="AU169" s="215" t="s">
        <v>84</v>
      </c>
      <c r="AY169" s="17" t="s">
        <v>140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82</v>
      </c>
      <c r="BK169" s="216">
        <f>ROUND(I169*H169,2)</f>
        <v>0</v>
      </c>
      <c r="BL169" s="17" t="s">
        <v>230</v>
      </c>
      <c r="BM169" s="215" t="s">
        <v>509</v>
      </c>
    </row>
    <row r="170" s="13" customFormat="1">
      <c r="A170" s="13"/>
      <c r="B170" s="222"/>
      <c r="C170" s="223"/>
      <c r="D170" s="224" t="s">
        <v>153</v>
      </c>
      <c r="E170" s="225" t="s">
        <v>19</v>
      </c>
      <c r="F170" s="226" t="s">
        <v>510</v>
      </c>
      <c r="G170" s="223"/>
      <c r="H170" s="227">
        <v>48</v>
      </c>
      <c r="I170" s="228"/>
      <c r="J170" s="223"/>
      <c r="K170" s="223"/>
      <c r="L170" s="229"/>
      <c r="M170" s="230"/>
      <c r="N170" s="231"/>
      <c r="O170" s="231"/>
      <c r="P170" s="231"/>
      <c r="Q170" s="231"/>
      <c r="R170" s="231"/>
      <c r="S170" s="231"/>
      <c r="T170" s="23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3" t="s">
        <v>153</v>
      </c>
      <c r="AU170" s="233" t="s">
        <v>84</v>
      </c>
      <c r="AV170" s="13" t="s">
        <v>84</v>
      </c>
      <c r="AW170" s="13" t="s">
        <v>36</v>
      </c>
      <c r="AX170" s="13" t="s">
        <v>82</v>
      </c>
      <c r="AY170" s="233" t="s">
        <v>140</v>
      </c>
    </row>
    <row r="171" s="2" customFormat="1" ht="24.15" customHeight="1">
      <c r="A171" s="38"/>
      <c r="B171" s="39"/>
      <c r="C171" s="234" t="s">
        <v>143</v>
      </c>
      <c r="D171" s="234" t="s">
        <v>162</v>
      </c>
      <c r="E171" s="235" t="s">
        <v>276</v>
      </c>
      <c r="F171" s="236" t="s">
        <v>277</v>
      </c>
      <c r="G171" s="237" t="s">
        <v>278</v>
      </c>
      <c r="H171" s="238">
        <v>0.95999999999999996</v>
      </c>
      <c r="I171" s="239"/>
      <c r="J171" s="240">
        <f>ROUND(I171*H171,2)</f>
        <v>0</v>
      </c>
      <c r="K171" s="236" t="s">
        <v>148</v>
      </c>
      <c r="L171" s="241"/>
      <c r="M171" s="242" t="s">
        <v>19</v>
      </c>
      <c r="N171" s="243" t="s">
        <v>45</v>
      </c>
      <c r="O171" s="84"/>
      <c r="P171" s="213">
        <f>O171*H171</f>
        <v>0</v>
      </c>
      <c r="Q171" s="213">
        <v>0.00093999999999999997</v>
      </c>
      <c r="R171" s="213">
        <f>Q171*H171</f>
        <v>0.00090239999999999993</v>
      </c>
      <c r="S171" s="213">
        <v>0</v>
      </c>
      <c r="T171" s="21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5" t="s">
        <v>237</v>
      </c>
      <c r="AT171" s="215" t="s">
        <v>162</v>
      </c>
      <c r="AU171" s="215" t="s">
        <v>84</v>
      </c>
      <c r="AY171" s="17" t="s">
        <v>140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82</v>
      </c>
      <c r="BK171" s="216">
        <f>ROUND(I171*H171,2)</f>
        <v>0</v>
      </c>
      <c r="BL171" s="17" t="s">
        <v>230</v>
      </c>
      <c r="BM171" s="215" t="s">
        <v>511</v>
      </c>
    </row>
    <row r="172" s="13" customFormat="1">
      <c r="A172" s="13"/>
      <c r="B172" s="222"/>
      <c r="C172" s="223"/>
      <c r="D172" s="224" t="s">
        <v>153</v>
      </c>
      <c r="E172" s="225" t="s">
        <v>19</v>
      </c>
      <c r="F172" s="226" t="s">
        <v>512</v>
      </c>
      <c r="G172" s="223"/>
      <c r="H172" s="227">
        <v>0.95999999999999996</v>
      </c>
      <c r="I172" s="228"/>
      <c r="J172" s="223"/>
      <c r="K172" s="223"/>
      <c r="L172" s="229"/>
      <c r="M172" s="230"/>
      <c r="N172" s="231"/>
      <c r="O172" s="231"/>
      <c r="P172" s="231"/>
      <c r="Q172" s="231"/>
      <c r="R172" s="231"/>
      <c r="S172" s="231"/>
      <c r="T172" s="23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3" t="s">
        <v>153</v>
      </c>
      <c r="AU172" s="233" t="s">
        <v>84</v>
      </c>
      <c r="AV172" s="13" t="s">
        <v>84</v>
      </c>
      <c r="AW172" s="13" t="s">
        <v>36</v>
      </c>
      <c r="AX172" s="13" t="s">
        <v>82</v>
      </c>
      <c r="AY172" s="233" t="s">
        <v>140</v>
      </c>
    </row>
    <row r="173" s="2" customFormat="1" ht="33" customHeight="1">
      <c r="A173" s="38"/>
      <c r="B173" s="39"/>
      <c r="C173" s="204" t="s">
        <v>211</v>
      </c>
      <c r="D173" s="204" t="s">
        <v>144</v>
      </c>
      <c r="E173" s="205" t="s">
        <v>281</v>
      </c>
      <c r="F173" s="206" t="s">
        <v>282</v>
      </c>
      <c r="G173" s="207" t="s">
        <v>158</v>
      </c>
      <c r="H173" s="208">
        <v>11.699999999999999</v>
      </c>
      <c r="I173" s="209"/>
      <c r="J173" s="210">
        <f>ROUND(I173*H173,2)</f>
        <v>0</v>
      </c>
      <c r="K173" s="206" t="s">
        <v>148</v>
      </c>
      <c r="L173" s="44"/>
      <c r="M173" s="211" t="s">
        <v>19</v>
      </c>
      <c r="N173" s="212" t="s">
        <v>45</v>
      </c>
      <c r="O173" s="84"/>
      <c r="P173" s="213">
        <f>O173*H173</f>
        <v>0</v>
      </c>
      <c r="Q173" s="213">
        <v>0</v>
      </c>
      <c r="R173" s="213">
        <f>Q173*H173</f>
        <v>0</v>
      </c>
      <c r="S173" s="213">
        <v>0</v>
      </c>
      <c r="T173" s="21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5" t="s">
        <v>230</v>
      </c>
      <c r="AT173" s="215" t="s">
        <v>144</v>
      </c>
      <c r="AU173" s="215" t="s">
        <v>84</v>
      </c>
      <c r="AY173" s="17" t="s">
        <v>140</v>
      </c>
      <c r="BE173" s="216">
        <f>IF(N173="základní",J173,0)</f>
        <v>0</v>
      </c>
      <c r="BF173" s="216">
        <f>IF(N173="snížená",J173,0)</f>
        <v>0</v>
      </c>
      <c r="BG173" s="216">
        <f>IF(N173="zákl. přenesená",J173,0)</f>
        <v>0</v>
      </c>
      <c r="BH173" s="216">
        <f>IF(N173="sníž. přenesená",J173,0)</f>
        <v>0</v>
      </c>
      <c r="BI173" s="216">
        <f>IF(N173="nulová",J173,0)</f>
        <v>0</v>
      </c>
      <c r="BJ173" s="17" t="s">
        <v>82</v>
      </c>
      <c r="BK173" s="216">
        <f>ROUND(I173*H173,2)</f>
        <v>0</v>
      </c>
      <c r="BL173" s="17" t="s">
        <v>230</v>
      </c>
      <c r="BM173" s="215" t="s">
        <v>513</v>
      </c>
    </row>
    <row r="174" s="2" customFormat="1">
      <c r="A174" s="38"/>
      <c r="B174" s="39"/>
      <c r="C174" s="40"/>
      <c r="D174" s="217" t="s">
        <v>151</v>
      </c>
      <c r="E174" s="40"/>
      <c r="F174" s="218" t="s">
        <v>284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151</v>
      </c>
      <c r="AU174" s="17" t="s">
        <v>84</v>
      </c>
    </row>
    <row r="175" s="13" customFormat="1">
      <c r="A175" s="13"/>
      <c r="B175" s="222"/>
      <c r="C175" s="223"/>
      <c r="D175" s="224" t="s">
        <v>153</v>
      </c>
      <c r="E175" s="225" t="s">
        <v>19</v>
      </c>
      <c r="F175" s="226" t="s">
        <v>514</v>
      </c>
      <c r="G175" s="223"/>
      <c r="H175" s="227">
        <v>4.9000000000000004</v>
      </c>
      <c r="I175" s="228"/>
      <c r="J175" s="223"/>
      <c r="K175" s="223"/>
      <c r="L175" s="229"/>
      <c r="M175" s="230"/>
      <c r="N175" s="231"/>
      <c r="O175" s="231"/>
      <c r="P175" s="231"/>
      <c r="Q175" s="231"/>
      <c r="R175" s="231"/>
      <c r="S175" s="231"/>
      <c r="T175" s="23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3" t="s">
        <v>153</v>
      </c>
      <c r="AU175" s="233" t="s">
        <v>84</v>
      </c>
      <c r="AV175" s="13" t="s">
        <v>84</v>
      </c>
      <c r="AW175" s="13" t="s">
        <v>36</v>
      </c>
      <c r="AX175" s="13" t="s">
        <v>74</v>
      </c>
      <c r="AY175" s="233" t="s">
        <v>140</v>
      </c>
    </row>
    <row r="176" s="13" customFormat="1">
      <c r="A176" s="13"/>
      <c r="B176" s="222"/>
      <c r="C176" s="223"/>
      <c r="D176" s="224" t="s">
        <v>153</v>
      </c>
      <c r="E176" s="225" t="s">
        <v>19</v>
      </c>
      <c r="F176" s="226" t="s">
        <v>515</v>
      </c>
      <c r="G176" s="223"/>
      <c r="H176" s="227">
        <v>2.1499999999999999</v>
      </c>
      <c r="I176" s="228"/>
      <c r="J176" s="223"/>
      <c r="K176" s="223"/>
      <c r="L176" s="229"/>
      <c r="M176" s="230"/>
      <c r="N176" s="231"/>
      <c r="O176" s="231"/>
      <c r="P176" s="231"/>
      <c r="Q176" s="231"/>
      <c r="R176" s="231"/>
      <c r="S176" s="231"/>
      <c r="T176" s="23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3" t="s">
        <v>153</v>
      </c>
      <c r="AU176" s="233" t="s">
        <v>84</v>
      </c>
      <c r="AV176" s="13" t="s">
        <v>84</v>
      </c>
      <c r="AW176" s="13" t="s">
        <v>36</v>
      </c>
      <c r="AX176" s="13" t="s">
        <v>74</v>
      </c>
      <c r="AY176" s="233" t="s">
        <v>140</v>
      </c>
    </row>
    <row r="177" s="13" customFormat="1">
      <c r="A177" s="13"/>
      <c r="B177" s="222"/>
      <c r="C177" s="223"/>
      <c r="D177" s="224" t="s">
        <v>153</v>
      </c>
      <c r="E177" s="225" t="s">
        <v>19</v>
      </c>
      <c r="F177" s="226" t="s">
        <v>516</v>
      </c>
      <c r="G177" s="223"/>
      <c r="H177" s="227">
        <v>4.6500000000000004</v>
      </c>
      <c r="I177" s="228"/>
      <c r="J177" s="223"/>
      <c r="K177" s="223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153</v>
      </c>
      <c r="AU177" s="233" t="s">
        <v>84</v>
      </c>
      <c r="AV177" s="13" t="s">
        <v>84</v>
      </c>
      <c r="AW177" s="13" t="s">
        <v>36</v>
      </c>
      <c r="AX177" s="13" t="s">
        <v>74</v>
      </c>
      <c r="AY177" s="233" t="s">
        <v>140</v>
      </c>
    </row>
    <row r="178" s="15" customFormat="1">
      <c r="A178" s="15"/>
      <c r="B178" s="254"/>
      <c r="C178" s="255"/>
      <c r="D178" s="224" t="s">
        <v>153</v>
      </c>
      <c r="E178" s="256" t="s">
        <v>19</v>
      </c>
      <c r="F178" s="257" t="s">
        <v>193</v>
      </c>
      <c r="G178" s="255"/>
      <c r="H178" s="258">
        <v>11.700000000000001</v>
      </c>
      <c r="I178" s="259"/>
      <c r="J178" s="255"/>
      <c r="K178" s="255"/>
      <c r="L178" s="260"/>
      <c r="M178" s="261"/>
      <c r="N178" s="262"/>
      <c r="O178" s="262"/>
      <c r="P178" s="262"/>
      <c r="Q178" s="262"/>
      <c r="R178" s="262"/>
      <c r="S178" s="262"/>
      <c r="T178" s="263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4" t="s">
        <v>153</v>
      </c>
      <c r="AU178" s="264" t="s">
        <v>84</v>
      </c>
      <c r="AV178" s="15" t="s">
        <v>149</v>
      </c>
      <c r="AW178" s="15" t="s">
        <v>36</v>
      </c>
      <c r="AX178" s="15" t="s">
        <v>82</v>
      </c>
      <c r="AY178" s="264" t="s">
        <v>140</v>
      </c>
    </row>
    <row r="179" s="2" customFormat="1" ht="21.75" customHeight="1">
      <c r="A179" s="38"/>
      <c r="B179" s="39"/>
      <c r="C179" s="234" t="s">
        <v>8</v>
      </c>
      <c r="D179" s="234" t="s">
        <v>162</v>
      </c>
      <c r="E179" s="235" t="s">
        <v>517</v>
      </c>
      <c r="F179" s="236" t="s">
        <v>518</v>
      </c>
      <c r="G179" s="237" t="s">
        <v>158</v>
      </c>
      <c r="H179" s="238">
        <v>11.699999999999999</v>
      </c>
      <c r="I179" s="239"/>
      <c r="J179" s="240">
        <f>ROUND(I179*H179,2)</f>
        <v>0</v>
      </c>
      <c r="K179" s="236" t="s">
        <v>148</v>
      </c>
      <c r="L179" s="241"/>
      <c r="M179" s="242" t="s">
        <v>19</v>
      </c>
      <c r="N179" s="243" t="s">
        <v>45</v>
      </c>
      <c r="O179" s="84"/>
      <c r="P179" s="213">
        <f>O179*H179</f>
        <v>0</v>
      </c>
      <c r="Q179" s="213">
        <v>0.0023999999999999998</v>
      </c>
      <c r="R179" s="213">
        <f>Q179*H179</f>
        <v>0.028079999999999997</v>
      </c>
      <c r="S179" s="213">
        <v>0</v>
      </c>
      <c r="T179" s="21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15" t="s">
        <v>237</v>
      </c>
      <c r="AT179" s="215" t="s">
        <v>162</v>
      </c>
      <c r="AU179" s="215" t="s">
        <v>84</v>
      </c>
      <c r="AY179" s="17" t="s">
        <v>140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7" t="s">
        <v>82</v>
      </c>
      <c r="BK179" s="216">
        <f>ROUND(I179*H179,2)</f>
        <v>0</v>
      </c>
      <c r="BL179" s="17" t="s">
        <v>230</v>
      </c>
      <c r="BM179" s="215" t="s">
        <v>519</v>
      </c>
    </row>
    <row r="180" s="2" customFormat="1" ht="16.5" customHeight="1">
      <c r="A180" s="38"/>
      <c r="B180" s="39"/>
      <c r="C180" s="234" t="s">
        <v>180</v>
      </c>
      <c r="D180" s="234" t="s">
        <v>162</v>
      </c>
      <c r="E180" s="235" t="s">
        <v>520</v>
      </c>
      <c r="F180" s="236" t="s">
        <v>521</v>
      </c>
      <c r="G180" s="237" t="s">
        <v>522</v>
      </c>
      <c r="H180" s="238">
        <v>6</v>
      </c>
      <c r="I180" s="239"/>
      <c r="J180" s="240">
        <f>ROUND(I180*H180,2)</f>
        <v>0</v>
      </c>
      <c r="K180" s="236" t="s">
        <v>148</v>
      </c>
      <c r="L180" s="241"/>
      <c r="M180" s="242" t="s">
        <v>19</v>
      </c>
      <c r="N180" s="243" t="s">
        <v>45</v>
      </c>
      <c r="O180" s="84"/>
      <c r="P180" s="213">
        <f>O180*H180</f>
        <v>0</v>
      </c>
      <c r="Q180" s="213">
        <v>0.00020000000000000001</v>
      </c>
      <c r="R180" s="213">
        <f>Q180*H180</f>
        <v>0.0012000000000000001</v>
      </c>
      <c r="S180" s="213">
        <v>0</v>
      </c>
      <c r="T180" s="21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237</v>
      </c>
      <c r="AT180" s="215" t="s">
        <v>162</v>
      </c>
      <c r="AU180" s="215" t="s">
        <v>84</v>
      </c>
      <c r="AY180" s="17" t="s">
        <v>140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82</v>
      </c>
      <c r="BK180" s="216">
        <f>ROUND(I180*H180,2)</f>
        <v>0</v>
      </c>
      <c r="BL180" s="17" t="s">
        <v>230</v>
      </c>
      <c r="BM180" s="215" t="s">
        <v>523</v>
      </c>
    </row>
    <row r="181" s="2" customFormat="1" ht="49.05" customHeight="1">
      <c r="A181" s="38"/>
      <c r="B181" s="39"/>
      <c r="C181" s="204" t="s">
        <v>7</v>
      </c>
      <c r="D181" s="204" t="s">
        <v>144</v>
      </c>
      <c r="E181" s="205" t="s">
        <v>294</v>
      </c>
      <c r="F181" s="206" t="s">
        <v>295</v>
      </c>
      <c r="G181" s="207" t="s">
        <v>158</v>
      </c>
      <c r="H181" s="208">
        <v>45.600000000000001</v>
      </c>
      <c r="I181" s="209"/>
      <c r="J181" s="210">
        <f>ROUND(I181*H181,2)</f>
        <v>0</v>
      </c>
      <c r="K181" s="206" t="s">
        <v>148</v>
      </c>
      <c r="L181" s="44"/>
      <c r="M181" s="211" t="s">
        <v>19</v>
      </c>
      <c r="N181" s="212" t="s">
        <v>45</v>
      </c>
      <c r="O181" s="84"/>
      <c r="P181" s="213">
        <f>O181*H181</f>
        <v>0</v>
      </c>
      <c r="Q181" s="213">
        <v>0.00012</v>
      </c>
      <c r="R181" s="213">
        <f>Q181*H181</f>
        <v>0.0054720000000000003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230</v>
      </c>
      <c r="AT181" s="215" t="s">
        <v>144</v>
      </c>
      <c r="AU181" s="215" t="s">
        <v>84</v>
      </c>
      <c r="AY181" s="17" t="s">
        <v>140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82</v>
      </c>
      <c r="BK181" s="216">
        <f>ROUND(I181*H181,2)</f>
        <v>0</v>
      </c>
      <c r="BL181" s="17" t="s">
        <v>230</v>
      </c>
      <c r="BM181" s="215" t="s">
        <v>524</v>
      </c>
    </row>
    <row r="182" s="2" customFormat="1">
      <c r="A182" s="38"/>
      <c r="B182" s="39"/>
      <c r="C182" s="40"/>
      <c r="D182" s="217" t="s">
        <v>151</v>
      </c>
      <c r="E182" s="40"/>
      <c r="F182" s="218" t="s">
        <v>297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151</v>
      </c>
      <c r="AU182" s="17" t="s">
        <v>84</v>
      </c>
    </row>
    <row r="183" s="14" customFormat="1">
      <c r="A183" s="14"/>
      <c r="B183" s="244"/>
      <c r="C183" s="245"/>
      <c r="D183" s="224" t="s">
        <v>153</v>
      </c>
      <c r="E183" s="246" t="s">
        <v>19</v>
      </c>
      <c r="F183" s="247" t="s">
        <v>481</v>
      </c>
      <c r="G183" s="245"/>
      <c r="H183" s="246" t="s">
        <v>19</v>
      </c>
      <c r="I183" s="248"/>
      <c r="J183" s="245"/>
      <c r="K183" s="245"/>
      <c r="L183" s="249"/>
      <c r="M183" s="250"/>
      <c r="N183" s="251"/>
      <c r="O183" s="251"/>
      <c r="P183" s="251"/>
      <c r="Q183" s="251"/>
      <c r="R183" s="251"/>
      <c r="S183" s="251"/>
      <c r="T183" s="25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3" t="s">
        <v>153</v>
      </c>
      <c r="AU183" s="253" t="s">
        <v>84</v>
      </c>
      <c r="AV183" s="14" t="s">
        <v>82</v>
      </c>
      <c r="AW183" s="14" t="s">
        <v>36</v>
      </c>
      <c r="AX183" s="14" t="s">
        <v>74</v>
      </c>
      <c r="AY183" s="253" t="s">
        <v>140</v>
      </c>
    </row>
    <row r="184" s="13" customFormat="1">
      <c r="A184" s="13"/>
      <c r="B184" s="222"/>
      <c r="C184" s="223"/>
      <c r="D184" s="224" t="s">
        <v>153</v>
      </c>
      <c r="E184" s="225" t="s">
        <v>19</v>
      </c>
      <c r="F184" s="226" t="s">
        <v>525</v>
      </c>
      <c r="G184" s="223"/>
      <c r="H184" s="227">
        <v>9.5999999999999996</v>
      </c>
      <c r="I184" s="228"/>
      <c r="J184" s="223"/>
      <c r="K184" s="223"/>
      <c r="L184" s="229"/>
      <c r="M184" s="230"/>
      <c r="N184" s="231"/>
      <c r="O184" s="231"/>
      <c r="P184" s="231"/>
      <c r="Q184" s="231"/>
      <c r="R184" s="231"/>
      <c r="S184" s="231"/>
      <c r="T184" s="23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3" t="s">
        <v>153</v>
      </c>
      <c r="AU184" s="233" t="s">
        <v>84</v>
      </c>
      <c r="AV184" s="13" t="s">
        <v>84</v>
      </c>
      <c r="AW184" s="13" t="s">
        <v>36</v>
      </c>
      <c r="AX184" s="13" t="s">
        <v>74</v>
      </c>
      <c r="AY184" s="233" t="s">
        <v>140</v>
      </c>
    </row>
    <row r="185" s="14" customFormat="1">
      <c r="A185" s="14"/>
      <c r="B185" s="244"/>
      <c r="C185" s="245"/>
      <c r="D185" s="224" t="s">
        <v>153</v>
      </c>
      <c r="E185" s="246" t="s">
        <v>19</v>
      </c>
      <c r="F185" s="247" t="s">
        <v>483</v>
      </c>
      <c r="G185" s="245"/>
      <c r="H185" s="246" t="s">
        <v>19</v>
      </c>
      <c r="I185" s="248"/>
      <c r="J185" s="245"/>
      <c r="K185" s="245"/>
      <c r="L185" s="249"/>
      <c r="M185" s="250"/>
      <c r="N185" s="251"/>
      <c r="O185" s="251"/>
      <c r="P185" s="251"/>
      <c r="Q185" s="251"/>
      <c r="R185" s="251"/>
      <c r="S185" s="251"/>
      <c r="T185" s="252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3" t="s">
        <v>153</v>
      </c>
      <c r="AU185" s="253" t="s">
        <v>84</v>
      </c>
      <c r="AV185" s="14" t="s">
        <v>82</v>
      </c>
      <c r="AW185" s="14" t="s">
        <v>36</v>
      </c>
      <c r="AX185" s="14" t="s">
        <v>74</v>
      </c>
      <c r="AY185" s="253" t="s">
        <v>140</v>
      </c>
    </row>
    <row r="186" s="13" customFormat="1">
      <c r="A186" s="13"/>
      <c r="B186" s="222"/>
      <c r="C186" s="223"/>
      <c r="D186" s="224" t="s">
        <v>153</v>
      </c>
      <c r="E186" s="225" t="s">
        <v>19</v>
      </c>
      <c r="F186" s="226" t="s">
        <v>526</v>
      </c>
      <c r="G186" s="223"/>
      <c r="H186" s="227">
        <v>8.4000000000000004</v>
      </c>
      <c r="I186" s="228"/>
      <c r="J186" s="223"/>
      <c r="K186" s="223"/>
      <c r="L186" s="229"/>
      <c r="M186" s="230"/>
      <c r="N186" s="231"/>
      <c r="O186" s="231"/>
      <c r="P186" s="231"/>
      <c r="Q186" s="231"/>
      <c r="R186" s="231"/>
      <c r="S186" s="231"/>
      <c r="T186" s="23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3" t="s">
        <v>153</v>
      </c>
      <c r="AU186" s="233" t="s">
        <v>84</v>
      </c>
      <c r="AV186" s="13" t="s">
        <v>84</v>
      </c>
      <c r="AW186" s="13" t="s">
        <v>36</v>
      </c>
      <c r="AX186" s="13" t="s">
        <v>74</v>
      </c>
      <c r="AY186" s="233" t="s">
        <v>140</v>
      </c>
    </row>
    <row r="187" s="14" customFormat="1">
      <c r="A187" s="14"/>
      <c r="B187" s="244"/>
      <c r="C187" s="245"/>
      <c r="D187" s="224" t="s">
        <v>153</v>
      </c>
      <c r="E187" s="246" t="s">
        <v>19</v>
      </c>
      <c r="F187" s="247" t="s">
        <v>473</v>
      </c>
      <c r="G187" s="245"/>
      <c r="H187" s="246" t="s">
        <v>19</v>
      </c>
      <c r="I187" s="248"/>
      <c r="J187" s="245"/>
      <c r="K187" s="245"/>
      <c r="L187" s="249"/>
      <c r="M187" s="250"/>
      <c r="N187" s="251"/>
      <c r="O187" s="251"/>
      <c r="P187" s="251"/>
      <c r="Q187" s="251"/>
      <c r="R187" s="251"/>
      <c r="S187" s="251"/>
      <c r="T187" s="25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3" t="s">
        <v>153</v>
      </c>
      <c r="AU187" s="253" t="s">
        <v>84</v>
      </c>
      <c r="AV187" s="14" t="s">
        <v>82</v>
      </c>
      <c r="AW187" s="14" t="s">
        <v>36</v>
      </c>
      <c r="AX187" s="14" t="s">
        <v>74</v>
      </c>
      <c r="AY187" s="253" t="s">
        <v>140</v>
      </c>
    </row>
    <row r="188" s="13" customFormat="1">
      <c r="A188" s="13"/>
      <c r="B188" s="222"/>
      <c r="C188" s="223"/>
      <c r="D188" s="224" t="s">
        <v>153</v>
      </c>
      <c r="E188" s="225" t="s">
        <v>19</v>
      </c>
      <c r="F188" s="226" t="s">
        <v>527</v>
      </c>
      <c r="G188" s="223"/>
      <c r="H188" s="227">
        <v>19.800000000000001</v>
      </c>
      <c r="I188" s="228"/>
      <c r="J188" s="223"/>
      <c r="K188" s="223"/>
      <c r="L188" s="229"/>
      <c r="M188" s="230"/>
      <c r="N188" s="231"/>
      <c r="O188" s="231"/>
      <c r="P188" s="231"/>
      <c r="Q188" s="231"/>
      <c r="R188" s="231"/>
      <c r="S188" s="231"/>
      <c r="T188" s="23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3" t="s">
        <v>153</v>
      </c>
      <c r="AU188" s="233" t="s">
        <v>84</v>
      </c>
      <c r="AV188" s="13" t="s">
        <v>84</v>
      </c>
      <c r="AW188" s="13" t="s">
        <v>36</v>
      </c>
      <c r="AX188" s="13" t="s">
        <v>74</v>
      </c>
      <c r="AY188" s="233" t="s">
        <v>140</v>
      </c>
    </row>
    <row r="189" s="14" customFormat="1">
      <c r="A189" s="14"/>
      <c r="B189" s="244"/>
      <c r="C189" s="245"/>
      <c r="D189" s="224" t="s">
        <v>153</v>
      </c>
      <c r="E189" s="246" t="s">
        <v>19</v>
      </c>
      <c r="F189" s="247" t="s">
        <v>475</v>
      </c>
      <c r="G189" s="245"/>
      <c r="H189" s="246" t="s">
        <v>19</v>
      </c>
      <c r="I189" s="248"/>
      <c r="J189" s="245"/>
      <c r="K189" s="245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153</v>
      </c>
      <c r="AU189" s="253" t="s">
        <v>84</v>
      </c>
      <c r="AV189" s="14" t="s">
        <v>82</v>
      </c>
      <c r="AW189" s="14" t="s">
        <v>36</v>
      </c>
      <c r="AX189" s="14" t="s">
        <v>74</v>
      </c>
      <c r="AY189" s="253" t="s">
        <v>140</v>
      </c>
    </row>
    <row r="190" s="13" customFormat="1">
      <c r="A190" s="13"/>
      <c r="B190" s="222"/>
      <c r="C190" s="223"/>
      <c r="D190" s="224" t="s">
        <v>153</v>
      </c>
      <c r="E190" s="225" t="s">
        <v>19</v>
      </c>
      <c r="F190" s="226" t="s">
        <v>528</v>
      </c>
      <c r="G190" s="223"/>
      <c r="H190" s="227">
        <v>7.7999999999999998</v>
      </c>
      <c r="I190" s="228"/>
      <c r="J190" s="223"/>
      <c r="K190" s="223"/>
      <c r="L190" s="229"/>
      <c r="M190" s="230"/>
      <c r="N190" s="231"/>
      <c r="O190" s="231"/>
      <c r="P190" s="231"/>
      <c r="Q190" s="231"/>
      <c r="R190" s="231"/>
      <c r="S190" s="231"/>
      <c r="T190" s="23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3" t="s">
        <v>153</v>
      </c>
      <c r="AU190" s="233" t="s">
        <v>84</v>
      </c>
      <c r="AV190" s="13" t="s">
        <v>84</v>
      </c>
      <c r="AW190" s="13" t="s">
        <v>36</v>
      </c>
      <c r="AX190" s="13" t="s">
        <v>74</v>
      </c>
      <c r="AY190" s="233" t="s">
        <v>140</v>
      </c>
    </row>
    <row r="191" s="15" customFormat="1">
      <c r="A191" s="15"/>
      <c r="B191" s="254"/>
      <c r="C191" s="255"/>
      <c r="D191" s="224" t="s">
        <v>153</v>
      </c>
      <c r="E191" s="256" t="s">
        <v>19</v>
      </c>
      <c r="F191" s="257" t="s">
        <v>193</v>
      </c>
      <c r="G191" s="255"/>
      <c r="H191" s="258">
        <v>45.599999999999994</v>
      </c>
      <c r="I191" s="259"/>
      <c r="J191" s="255"/>
      <c r="K191" s="255"/>
      <c r="L191" s="260"/>
      <c r="M191" s="261"/>
      <c r="N191" s="262"/>
      <c r="O191" s="262"/>
      <c r="P191" s="262"/>
      <c r="Q191" s="262"/>
      <c r="R191" s="262"/>
      <c r="S191" s="262"/>
      <c r="T191" s="263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4" t="s">
        <v>153</v>
      </c>
      <c r="AU191" s="264" t="s">
        <v>84</v>
      </c>
      <c r="AV191" s="15" t="s">
        <v>149</v>
      </c>
      <c r="AW191" s="15" t="s">
        <v>36</v>
      </c>
      <c r="AX191" s="15" t="s">
        <v>82</v>
      </c>
      <c r="AY191" s="264" t="s">
        <v>140</v>
      </c>
    </row>
    <row r="192" s="2" customFormat="1" ht="44.25" customHeight="1">
      <c r="A192" s="38"/>
      <c r="B192" s="39"/>
      <c r="C192" s="204" t="s">
        <v>293</v>
      </c>
      <c r="D192" s="204" t="s">
        <v>144</v>
      </c>
      <c r="E192" s="205" t="s">
        <v>309</v>
      </c>
      <c r="F192" s="206" t="s">
        <v>310</v>
      </c>
      <c r="G192" s="207" t="s">
        <v>158</v>
      </c>
      <c r="H192" s="208">
        <v>45.600000000000001</v>
      </c>
      <c r="I192" s="209"/>
      <c r="J192" s="210">
        <f>ROUND(I192*H192,2)</f>
        <v>0</v>
      </c>
      <c r="K192" s="206" t="s">
        <v>148</v>
      </c>
      <c r="L192" s="44"/>
      <c r="M192" s="211" t="s">
        <v>19</v>
      </c>
      <c r="N192" s="212" t="s">
        <v>45</v>
      </c>
      <c r="O192" s="84"/>
      <c r="P192" s="213">
        <f>O192*H192</f>
        <v>0</v>
      </c>
      <c r="Q192" s="213">
        <v>5.0000000000000002E-05</v>
      </c>
      <c r="R192" s="213">
        <f>Q192*H192</f>
        <v>0.0022800000000000003</v>
      </c>
      <c r="S192" s="213">
        <v>0</v>
      </c>
      <c r="T192" s="21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230</v>
      </c>
      <c r="AT192" s="215" t="s">
        <v>144</v>
      </c>
      <c r="AU192" s="215" t="s">
        <v>84</v>
      </c>
      <c r="AY192" s="17" t="s">
        <v>140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82</v>
      </c>
      <c r="BK192" s="216">
        <f>ROUND(I192*H192,2)</f>
        <v>0</v>
      </c>
      <c r="BL192" s="17" t="s">
        <v>230</v>
      </c>
      <c r="BM192" s="215" t="s">
        <v>529</v>
      </c>
    </row>
    <row r="193" s="2" customFormat="1">
      <c r="A193" s="38"/>
      <c r="B193" s="39"/>
      <c r="C193" s="40"/>
      <c r="D193" s="217" t="s">
        <v>151</v>
      </c>
      <c r="E193" s="40"/>
      <c r="F193" s="218" t="s">
        <v>312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151</v>
      </c>
      <c r="AU193" s="17" t="s">
        <v>84</v>
      </c>
    </row>
    <row r="194" s="2" customFormat="1" ht="49.05" customHeight="1">
      <c r="A194" s="38"/>
      <c r="B194" s="39"/>
      <c r="C194" s="204" t="s">
        <v>308</v>
      </c>
      <c r="D194" s="204" t="s">
        <v>144</v>
      </c>
      <c r="E194" s="205" t="s">
        <v>314</v>
      </c>
      <c r="F194" s="206" t="s">
        <v>315</v>
      </c>
      <c r="G194" s="207" t="s">
        <v>198</v>
      </c>
      <c r="H194" s="208">
        <v>0.877</v>
      </c>
      <c r="I194" s="209"/>
      <c r="J194" s="210">
        <f>ROUND(I194*H194,2)</f>
        <v>0</v>
      </c>
      <c r="K194" s="206" t="s">
        <v>148</v>
      </c>
      <c r="L194" s="44"/>
      <c r="M194" s="211" t="s">
        <v>19</v>
      </c>
      <c r="N194" s="212" t="s">
        <v>45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230</v>
      </c>
      <c r="AT194" s="215" t="s">
        <v>144</v>
      </c>
      <c r="AU194" s="215" t="s">
        <v>84</v>
      </c>
      <c r="AY194" s="17" t="s">
        <v>140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82</v>
      </c>
      <c r="BK194" s="216">
        <f>ROUND(I194*H194,2)</f>
        <v>0</v>
      </c>
      <c r="BL194" s="17" t="s">
        <v>230</v>
      </c>
      <c r="BM194" s="215" t="s">
        <v>530</v>
      </c>
    </row>
    <row r="195" s="2" customFormat="1">
      <c r="A195" s="38"/>
      <c r="B195" s="39"/>
      <c r="C195" s="40"/>
      <c r="D195" s="217" t="s">
        <v>151</v>
      </c>
      <c r="E195" s="40"/>
      <c r="F195" s="218" t="s">
        <v>317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151</v>
      </c>
      <c r="AU195" s="17" t="s">
        <v>84</v>
      </c>
    </row>
    <row r="196" s="2" customFormat="1" ht="49.05" customHeight="1">
      <c r="A196" s="38"/>
      <c r="B196" s="39"/>
      <c r="C196" s="204" t="s">
        <v>413</v>
      </c>
      <c r="D196" s="204" t="s">
        <v>144</v>
      </c>
      <c r="E196" s="205" t="s">
        <v>319</v>
      </c>
      <c r="F196" s="206" t="s">
        <v>320</v>
      </c>
      <c r="G196" s="207" t="s">
        <v>198</v>
      </c>
      <c r="H196" s="208">
        <v>0.877</v>
      </c>
      <c r="I196" s="209"/>
      <c r="J196" s="210">
        <f>ROUND(I196*H196,2)</f>
        <v>0</v>
      </c>
      <c r="K196" s="206" t="s">
        <v>148</v>
      </c>
      <c r="L196" s="44"/>
      <c r="M196" s="211" t="s">
        <v>19</v>
      </c>
      <c r="N196" s="212" t="s">
        <v>45</v>
      </c>
      <c r="O196" s="84"/>
      <c r="P196" s="213">
        <f>O196*H196</f>
        <v>0</v>
      </c>
      <c r="Q196" s="213">
        <v>0</v>
      </c>
      <c r="R196" s="213">
        <f>Q196*H196</f>
        <v>0</v>
      </c>
      <c r="S196" s="213">
        <v>0</v>
      </c>
      <c r="T196" s="21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5" t="s">
        <v>230</v>
      </c>
      <c r="AT196" s="215" t="s">
        <v>144</v>
      </c>
      <c r="AU196" s="215" t="s">
        <v>84</v>
      </c>
      <c r="AY196" s="17" t="s">
        <v>140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82</v>
      </c>
      <c r="BK196" s="216">
        <f>ROUND(I196*H196,2)</f>
        <v>0</v>
      </c>
      <c r="BL196" s="17" t="s">
        <v>230</v>
      </c>
      <c r="BM196" s="215" t="s">
        <v>531</v>
      </c>
    </row>
    <row r="197" s="2" customFormat="1">
      <c r="A197" s="38"/>
      <c r="B197" s="39"/>
      <c r="C197" s="40"/>
      <c r="D197" s="217" t="s">
        <v>151</v>
      </c>
      <c r="E197" s="40"/>
      <c r="F197" s="218" t="s">
        <v>322</v>
      </c>
      <c r="G197" s="40"/>
      <c r="H197" s="40"/>
      <c r="I197" s="219"/>
      <c r="J197" s="40"/>
      <c r="K197" s="40"/>
      <c r="L197" s="44"/>
      <c r="M197" s="220"/>
      <c r="N197" s="221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151</v>
      </c>
      <c r="AU197" s="17" t="s">
        <v>84</v>
      </c>
    </row>
    <row r="198" s="12" customFormat="1" ht="22.8" customHeight="1">
      <c r="A198" s="12"/>
      <c r="B198" s="188"/>
      <c r="C198" s="189"/>
      <c r="D198" s="190" t="s">
        <v>73</v>
      </c>
      <c r="E198" s="202" t="s">
        <v>323</v>
      </c>
      <c r="F198" s="202" t="s">
        <v>324</v>
      </c>
      <c r="G198" s="189"/>
      <c r="H198" s="189"/>
      <c r="I198" s="192"/>
      <c r="J198" s="203">
        <f>BK198</f>
        <v>0</v>
      </c>
      <c r="K198" s="189"/>
      <c r="L198" s="194"/>
      <c r="M198" s="195"/>
      <c r="N198" s="196"/>
      <c r="O198" s="196"/>
      <c r="P198" s="197">
        <f>SUM(P199:P219)</f>
        <v>0</v>
      </c>
      <c r="Q198" s="196"/>
      <c r="R198" s="197">
        <f>SUM(R199:R219)</f>
        <v>0.34496080000000001</v>
      </c>
      <c r="S198" s="196"/>
      <c r="T198" s="198">
        <f>SUM(T199:T219)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99" t="s">
        <v>84</v>
      </c>
      <c r="AT198" s="200" t="s">
        <v>73</v>
      </c>
      <c r="AU198" s="200" t="s">
        <v>82</v>
      </c>
      <c r="AY198" s="199" t="s">
        <v>140</v>
      </c>
      <c r="BK198" s="201">
        <f>SUM(BK199:BK219)</f>
        <v>0</v>
      </c>
    </row>
    <row r="199" s="2" customFormat="1" ht="33" customHeight="1">
      <c r="A199" s="38"/>
      <c r="B199" s="39"/>
      <c r="C199" s="204" t="s">
        <v>237</v>
      </c>
      <c r="D199" s="204" t="s">
        <v>144</v>
      </c>
      <c r="E199" s="205" t="s">
        <v>532</v>
      </c>
      <c r="F199" s="206" t="s">
        <v>533</v>
      </c>
      <c r="G199" s="207" t="s">
        <v>229</v>
      </c>
      <c r="H199" s="208">
        <v>1</v>
      </c>
      <c r="I199" s="209"/>
      <c r="J199" s="210">
        <f>ROUND(I199*H199,2)</f>
        <v>0</v>
      </c>
      <c r="K199" s="206" t="s">
        <v>148</v>
      </c>
      <c r="L199" s="44"/>
      <c r="M199" s="211" t="s">
        <v>19</v>
      </c>
      <c r="N199" s="212" t="s">
        <v>45</v>
      </c>
      <c r="O199" s="84"/>
      <c r="P199" s="213">
        <f>O199*H199</f>
        <v>0</v>
      </c>
      <c r="Q199" s="213">
        <v>0</v>
      </c>
      <c r="R199" s="213">
        <f>Q199*H199</f>
        <v>0</v>
      </c>
      <c r="S199" s="213">
        <v>0</v>
      </c>
      <c r="T199" s="21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15" t="s">
        <v>230</v>
      </c>
      <c r="AT199" s="215" t="s">
        <v>144</v>
      </c>
      <c r="AU199" s="215" t="s">
        <v>84</v>
      </c>
      <c r="AY199" s="17" t="s">
        <v>140</v>
      </c>
      <c r="BE199" s="216">
        <f>IF(N199="základní",J199,0)</f>
        <v>0</v>
      </c>
      <c r="BF199" s="216">
        <f>IF(N199="snížená",J199,0)</f>
        <v>0</v>
      </c>
      <c r="BG199" s="216">
        <f>IF(N199="zákl. přenesená",J199,0)</f>
        <v>0</v>
      </c>
      <c r="BH199" s="216">
        <f>IF(N199="sníž. přenesená",J199,0)</f>
        <v>0</v>
      </c>
      <c r="BI199" s="216">
        <f>IF(N199="nulová",J199,0)</f>
        <v>0</v>
      </c>
      <c r="BJ199" s="17" t="s">
        <v>82</v>
      </c>
      <c r="BK199" s="216">
        <f>ROUND(I199*H199,2)</f>
        <v>0</v>
      </c>
      <c r="BL199" s="17" t="s">
        <v>230</v>
      </c>
      <c r="BM199" s="215" t="s">
        <v>534</v>
      </c>
    </row>
    <row r="200" s="2" customFormat="1">
      <c r="A200" s="38"/>
      <c r="B200" s="39"/>
      <c r="C200" s="40"/>
      <c r="D200" s="217" t="s">
        <v>151</v>
      </c>
      <c r="E200" s="40"/>
      <c r="F200" s="218" t="s">
        <v>535</v>
      </c>
      <c r="G200" s="40"/>
      <c r="H200" s="40"/>
      <c r="I200" s="219"/>
      <c r="J200" s="40"/>
      <c r="K200" s="40"/>
      <c r="L200" s="44"/>
      <c r="M200" s="220"/>
      <c r="N200" s="221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151</v>
      </c>
      <c r="AU200" s="17" t="s">
        <v>84</v>
      </c>
    </row>
    <row r="201" s="14" customFormat="1">
      <c r="A201" s="14"/>
      <c r="B201" s="244"/>
      <c r="C201" s="245"/>
      <c r="D201" s="224" t="s">
        <v>153</v>
      </c>
      <c r="E201" s="246" t="s">
        <v>19</v>
      </c>
      <c r="F201" s="247" t="s">
        <v>489</v>
      </c>
      <c r="G201" s="245"/>
      <c r="H201" s="246" t="s">
        <v>19</v>
      </c>
      <c r="I201" s="248"/>
      <c r="J201" s="245"/>
      <c r="K201" s="245"/>
      <c r="L201" s="249"/>
      <c r="M201" s="250"/>
      <c r="N201" s="251"/>
      <c r="O201" s="251"/>
      <c r="P201" s="251"/>
      <c r="Q201" s="251"/>
      <c r="R201" s="251"/>
      <c r="S201" s="251"/>
      <c r="T201" s="25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3" t="s">
        <v>153</v>
      </c>
      <c r="AU201" s="253" t="s">
        <v>84</v>
      </c>
      <c r="AV201" s="14" t="s">
        <v>82</v>
      </c>
      <c r="AW201" s="14" t="s">
        <v>36</v>
      </c>
      <c r="AX201" s="14" t="s">
        <v>74</v>
      </c>
      <c r="AY201" s="253" t="s">
        <v>140</v>
      </c>
    </row>
    <row r="202" s="13" customFormat="1">
      <c r="A202" s="13"/>
      <c r="B202" s="222"/>
      <c r="C202" s="223"/>
      <c r="D202" s="224" t="s">
        <v>153</v>
      </c>
      <c r="E202" s="225" t="s">
        <v>19</v>
      </c>
      <c r="F202" s="226" t="s">
        <v>82</v>
      </c>
      <c r="G202" s="223"/>
      <c r="H202" s="227">
        <v>1</v>
      </c>
      <c r="I202" s="228"/>
      <c r="J202" s="223"/>
      <c r="K202" s="223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153</v>
      </c>
      <c r="AU202" s="233" t="s">
        <v>84</v>
      </c>
      <c r="AV202" s="13" t="s">
        <v>84</v>
      </c>
      <c r="AW202" s="13" t="s">
        <v>36</v>
      </c>
      <c r="AX202" s="13" t="s">
        <v>82</v>
      </c>
      <c r="AY202" s="233" t="s">
        <v>140</v>
      </c>
    </row>
    <row r="203" s="2" customFormat="1" ht="21.75" customHeight="1">
      <c r="A203" s="38"/>
      <c r="B203" s="39"/>
      <c r="C203" s="234" t="s">
        <v>372</v>
      </c>
      <c r="D203" s="234" t="s">
        <v>162</v>
      </c>
      <c r="E203" s="235" t="s">
        <v>332</v>
      </c>
      <c r="F203" s="236" t="s">
        <v>536</v>
      </c>
      <c r="G203" s="237" t="s">
        <v>147</v>
      </c>
      <c r="H203" s="238">
        <v>8.8200000000000003</v>
      </c>
      <c r="I203" s="239"/>
      <c r="J203" s="240">
        <f>ROUND(I203*H203,2)</f>
        <v>0</v>
      </c>
      <c r="K203" s="236" t="s">
        <v>19</v>
      </c>
      <c r="L203" s="241"/>
      <c r="M203" s="242" t="s">
        <v>19</v>
      </c>
      <c r="N203" s="243" t="s">
        <v>45</v>
      </c>
      <c r="O203" s="84"/>
      <c r="P203" s="213">
        <f>O203*H203</f>
        <v>0</v>
      </c>
      <c r="Q203" s="213">
        <v>0.038289999999999998</v>
      </c>
      <c r="R203" s="213">
        <f>Q203*H203</f>
        <v>0.33771780000000001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237</v>
      </c>
      <c r="AT203" s="215" t="s">
        <v>162</v>
      </c>
      <c r="AU203" s="215" t="s">
        <v>84</v>
      </c>
      <c r="AY203" s="17" t="s">
        <v>140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82</v>
      </c>
      <c r="BK203" s="216">
        <f>ROUND(I203*H203,2)</f>
        <v>0</v>
      </c>
      <c r="BL203" s="17" t="s">
        <v>230</v>
      </c>
      <c r="BM203" s="215" t="s">
        <v>537</v>
      </c>
    </row>
    <row r="204" s="13" customFormat="1">
      <c r="A204" s="13"/>
      <c r="B204" s="222"/>
      <c r="C204" s="223"/>
      <c r="D204" s="224" t="s">
        <v>153</v>
      </c>
      <c r="E204" s="225" t="s">
        <v>19</v>
      </c>
      <c r="F204" s="226" t="s">
        <v>490</v>
      </c>
      <c r="G204" s="223"/>
      <c r="H204" s="227">
        <v>8.8200000000000003</v>
      </c>
      <c r="I204" s="228"/>
      <c r="J204" s="223"/>
      <c r="K204" s="223"/>
      <c r="L204" s="229"/>
      <c r="M204" s="230"/>
      <c r="N204" s="231"/>
      <c r="O204" s="231"/>
      <c r="P204" s="231"/>
      <c r="Q204" s="231"/>
      <c r="R204" s="231"/>
      <c r="S204" s="231"/>
      <c r="T204" s="23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3" t="s">
        <v>153</v>
      </c>
      <c r="AU204" s="233" t="s">
        <v>84</v>
      </c>
      <c r="AV204" s="13" t="s">
        <v>84</v>
      </c>
      <c r="AW204" s="13" t="s">
        <v>36</v>
      </c>
      <c r="AX204" s="13" t="s">
        <v>82</v>
      </c>
      <c r="AY204" s="233" t="s">
        <v>140</v>
      </c>
    </row>
    <row r="205" s="2" customFormat="1" ht="24.15" customHeight="1">
      <c r="A205" s="38"/>
      <c r="B205" s="39"/>
      <c r="C205" s="204" t="s">
        <v>354</v>
      </c>
      <c r="D205" s="204" t="s">
        <v>144</v>
      </c>
      <c r="E205" s="205" t="s">
        <v>337</v>
      </c>
      <c r="F205" s="206" t="s">
        <v>338</v>
      </c>
      <c r="G205" s="207" t="s">
        <v>229</v>
      </c>
      <c r="H205" s="208">
        <v>2</v>
      </c>
      <c r="I205" s="209"/>
      <c r="J205" s="210">
        <f>ROUND(I205*H205,2)</f>
        <v>0</v>
      </c>
      <c r="K205" s="206" t="s">
        <v>148</v>
      </c>
      <c r="L205" s="44"/>
      <c r="M205" s="211" t="s">
        <v>19</v>
      </c>
      <c r="N205" s="212" t="s">
        <v>45</v>
      </c>
      <c r="O205" s="84"/>
      <c r="P205" s="213">
        <f>O205*H205</f>
        <v>0</v>
      </c>
      <c r="Q205" s="213">
        <v>0</v>
      </c>
      <c r="R205" s="213">
        <f>Q205*H205</f>
        <v>0</v>
      </c>
      <c r="S205" s="213">
        <v>0</v>
      </c>
      <c r="T205" s="21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15" t="s">
        <v>230</v>
      </c>
      <c r="AT205" s="215" t="s">
        <v>144</v>
      </c>
      <c r="AU205" s="215" t="s">
        <v>84</v>
      </c>
      <c r="AY205" s="17" t="s">
        <v>140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7" t="s">
        <v>82</v>
      </c>
      <c r="BK205" s="216">
        <f>ROUND(I205*H205,2)</f>
        <v>0</v>
      </c>
      <c r="BL205" s="17" t="s">
        <v>230</v>
      </c>
      <c r="BM205" s="215" t="s">
        <v>538</v>
      </c>
    </row>
    <row r="206" s="2" customFormat="1">
      <c r="A206" s="38"/>
      <c r="B206" s="39"/>
      <c r="C206" s="40"/>
      <c r="D206" s="217" t="s">
        <v>151</v>
      </c>
      <c r="E206" s="40"/>
      <c r="F206" s="218" t="s">
        <v>340</v>
      </c>
      <c r="G206" s="40"/>
      <c r="H206" s="40"/>
      <c r="I206" s="219"/>
      <c r="J206" s="40"/>
      <c r="K206" s="40"/>
      <c r="L206" s="44"/>
      <c r="M206" s="220"/>
      <c r="N206" s="221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151</v>
      </c>
      <c r="AU206" s="17" t="s">
        <v>84</v>
      </c>
    </row>
    <row r="207" s="2" customFormat="1" ht="16.5" customHeight="1">
      <c r="A207" s="38"/>
      <c r="B207" s="39"/>
      <c r="C207" s="234" t="s">
        <v>359</v>
      </c>
      <c r="D207" s="234" t="s">
        <v>162</v>
      </c>
      <c r="E207" s="235" t="s">
        <v>342</v>
      </c>
      <c r="F207" s="236" t="s">
        <v>343</v>
      </c>
      <c r="G207" s="237" t="s">
        <v>229</v>
      </c>
      <c r="H207" s="238">
        <v>2</v>
      </c>
      <c r="I207" s="239"/>
      <c r="J207" s="240">
        <f>ROUND(I207*H207,2)</f>
        <v>0</v>
      </c>
      <c r="K207" s="236" t="s">
        <v>148</v>
      </c>
      <c r="L207" s="241"/>
      <c r="M207" s="242" t="s">
        <v>19</v>
      </c>
      <c r="N207" s="243" t="s">
        <v>45</v>
      </c>
      <c r="O207" s="84"/>
      <c r="P207" s="213">
        <f>O207*H207</f>
        <v>0</v>
      </c>
      <c r="Q207" s="213">
        <v>0.0023999999999999998</v>
      </c>
      <c r="R207" s="213">
        <f>Q207*H207</f>
        <v>0.0047999999999999996</v>
      </c>
      <c r="S207" s="213">
        <v>0</v>
      </c>
      <c r="T207" s="21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5" t="s">
        <v>237</v>
      </c>
      <c r="AT207" s="215" t="s">
        <v>162</v>
      </c>
      <c r="AU207" s="215" t="s">
        <v>84</v>
      </c>
      <c r="AY207" s="17" t="s">
        <v>140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82</v>
      </c>
      <c r="BK207" s="216">
        <f>ROUND(I207*H207,2)</f>
        <v>0</v>
      </c>
      <c r="BL207" s="17" t="s">
        <v>230</v>
      </c>
      <c r="BM207" s="215" t="s">
        <v>539</v>
      </c>
    </row>
    <row r="208" s="2" customFormat="1" ht="24.15" customHeight="1">
      <c r="A208" s="38"/>
      <c r="B208" s="39"/>
      <c r="C208" s="204" t="s">
        <v>226</v>
      </c>
      <c r="D208" s="204" t="s">
        <v>144</v>
      </c>
      <c r="E208" s="205" t="s">
        <v>346</v>
      </c>
      <c r="F208" s="206" t="s">
        <v>347</v>
      </c>
      <c r="G208" s="207" t="s">
        <v>229</v>
      </c>
      <c r="H208" s="208">
        <v>2</v>
      </c>
      <c r="I208" s="209"/>
      <c r="J208" s="210">
        <f>ROUND(I208*H208,2)</f>
        <v>0</v>
      </c>
      <c r="K208" s="206" t="s">
        <v>148</v>
      </c>
      <c r="L208" s="44"/>
      <c r="M208" s="211" t="s">
        <v>19</v>
      </c>
      <c r="N208" s="212" t="s">
        <v>45</v>
      </c>
      <c r="O208" s="84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230</v>
      </c>
      <c r="AT208" s="215" t="s">
        <v>144</v>
      </c>
      <c r="AU208" s="215" t="s">
        <v>84</v>
      </c>
      <c r="AY208" s="17" t="s">
        <v>140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82</v>
      </c>
      <c r="BK208" s="216">
        <f>ROUND(I208*H208,2)</f>
        <v>0</v>
      </c>
      <c r="BL208" s="17" t="s">
        <v>230</v>
      </c>
      <c r="BM208" s="215" t="s">
        <v>540</v>
      </c>
    </row>
    <row r="209" s="2" customFormat="1">
      <c r="A209" s="38"/>
      <c r="B209" s="39"/>
      <c r="C209" s="40"/>
      <c r="D209" s="217" t="s">
        <v>151</v>
      </c>
      <c r="E209" s="40"/>
      <c r="F209" s="218" t="s">
        <v>349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151</v>
      </c>
      <c r="AU209" s="17" t="s">
        <v>84</v>
      </c>
    </row>
    <row r="210" s="2" customFormat="1" ht="16.5" customHeight="1">
      <c r="A210" s="38"/>
      <c r="B210" s="39"/>
      <c r="C210" s="234" t="s">
        <v>233</v>
      </c>
      <c r="D210" s="234" t="s">
        <v>162</v>
      </c>
      <c r="E210" s="235" t="s">
        <v>351</v>
      </c>
      <c r="F210" s="236" t="s">
        <v>352</v>
      </c>
      <c r="G210" s="237" t="s">
        <v>229</v>
      </c>
      <c r="H210" s="238">
        <v>2</v>
      </c>
      <c r="I210" s="239"/>
      <c r="J210" s="240">
        <f>ROUND(I210*H210,2)</f>
        <v>0</v>
      </c>
      <c r="K210" s="236" t="s">
        <v>148</v>
      </c>
      <c r="L210" s="241"/>
      <c r="M210" s="242" t="s">
        <v>19</v>
      </c>
      <c r="N210" s="243" t="s">
        <v>45</v>
      </c>
      <c r="O210" s="84"/>
      <c r="P210" s="213">
        <f>O210*H210</f>
        <v>0</v>
      </c>
      <c r="Q210" s="213">
        <v>0.00021000000000000001</v>
      </c>
      <c r="R210" s="213">
        <f>Q210*H210</f>
        <v>0.00042000000000000002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237</v>
      </c>
      <c r="AT210" s="215" t="s">
        <v>162</v>
      </c>
      <c r="AU210" s="215" t="s">
        <v>84</v>
      </c>
      <c r="AY210" s="17" t="s">
        <v>140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82</v>
      </c>
      <c r="BK210" s="216">
        <f>ROUND(I210*H210,2)</f>
        <v>0</v>
      </c>
      <c r="BL210" s="17" t="s">
        <v>230</v>
      </c>
      <c r="BM210" s="215" t="s">
        <v>541</v>
      </c>
    </row>
    <row r="211" s="2" customFormat="1" ht="49.05" customHeight="1">
      <c r="A211" s="38"/>
      <c r="B211" s="39"/>
      <c r="C211" s="204" t="s">
        <v>363</v>
      </c>
      <c r="D211" s="204" t="s">
        <v>144</v>
      </c>
      <c r="E211" s="205" t="s">
        <v>294</v>
      </c>
      <c r="F211" s="206" t="s">
        <v>295</v>
      </c>
      <c r="G211" s="207" t="s">
        <v>158</v>
      </c>
      <c r="H211" s="208">
        <v>11.9</v>
      </c>
      <c r="I211" s="209"/>
      <c r="J211" s="210">
        <f>ROUND(I211*H211,2)</f>
        <v>0</v>
      </c>
      <c r="K211" s="206" t="s">
        <v>148</v>
      </c>
      <c r="L211" s="44"/>
      <c r="M211" s="211" t="s">
        <v>19</v>
      </c>
      <c r="N211" s="212" t="s">
        <v>45</v>
      </c>
      <c r="O211" s="84"/>
      <c r="P211" s="213">
        <f>O211*H211</f>
        <v>0</v>
      </c>
      <c r="Q211" s="213">
        <v>0.00012</v>
      </c>
      <c r="R211" s="213">
        <f>Q211*H211</f>
        <v>0.001428</v>
      </c>
      <c r="S211" s="213">
        <v>0</v>
      </c>
      <c r="T211" s="21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5" t="s">
        <v>230</v>
      </c>
      <c r="AT211" s="215" t="s">
        <v>144</v>
      </c>
      <c r="AU211" s="215" t="s">
        <v>84</v>
      </c>
      <c r="AY211" s="17" t="s">
        <v>140</v>
      </c>
      <c r="BE211" s="216">
        <f>IF(N211="základní",J211,0)</f>
        <v>0</v>
      </c>
      <c r="BF211" s="216">
        <f>IF(N211="snížená",J211,0)</f>
        <v>0</v>
      </c>
      <c r="BG211" s="216">
        <f>IF(N211="zákl. přenesená",J211,0)</f>
        <v>0</v>
      </c>
      <c r="BH211" s="216">
        <f>IF(N211="sníž. přenesená",J211,0)</f>
        <v>0</v>
      </c>
      <c r="BI211" s="216">
        <f>IF(N211="nulová",J211,0)</f>
        <v>0</v>
      </c>
      <c r="BJ211" s="17" t="s">
        <v>82</v>
      </c>
      <c r="BK211" s="216">
        <f>ROUND(I211*H211,2)</f>
        <v>0</v>
      </c>
      <c r="BL211" s="17" t="s">
        <v>230</v>
      </c>
      <c r="BM211" s="215" t="s">
        <v>542</v>
      </c>
    </row>
    <row r="212" s="2" customFormat="1">
      <c r="A212" s="38"/>
      <c r="B212" s="39"/>
      <c r="C212" s="40"/>
      <c r="D212" s="217" t="s">
        <v>151</v>
      </c>
      <c r="E212" s="40"/>
      <c r="F212" s="218" t="s">
        <v>297</v>
      </c>
      <c r="G212" s="40"/>
      <c r="H212" s="40"/>
      <c r="I212" s="219"/>
      <c r="J212" s="40"/>
      <c r="K212" s="40"/>
      <c r="L212" s="44"/>
      <c r="M212" s="220"/>
      <c r="N212" s="221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151</v>
      </c>
      <c r="AU212" s="17" t="s">
        <v>84</v>
      </c>
    </row>
    <row r="213" s="13" customFormat="1">
      <c r="A213" s="13"/>
      <c r="B213" s="222"/>
      <c r="C213" s="223"/>
      <c r="D213" s="224" t="s">
        <v>153</v>
      </c>
      <c r="E213" s="225" t="s">
        <v>19</v>
      </c>
      <c r="F213" s="226" t="s">
        <v>543</v>
      </c>
      <c r="G213" s="223"/>
      <c r="H213" s="227">
        <v>11.9</v>
      </c>
      <c r="I213" s="228"/>
      <c r="J213" s="223"/>
      <c r="K213" s="223"/>
      <c r="L213" s="229"/>
      <c r="M213" s="230"/>
      <c r="N213" s="231"/>
      <c r="O213" s="231"/>
      <c r="P213" s="231"/>
      <c r="Q213" s="231"/>
      <c r="R213" s="231"/>
      <c r="S213" s="231"/>
      <c r="T213" s="23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3" t="s">
        <v>153</v>
      </c>
      <c r="AU213" s="233" t="s">
        <v>84</v>
      </c>
      <c r="AV213" s="13" t="s">
        <v>84</v>
      </c>
      <c r="AW213" s="13" t="s">
        <v>36</v>
      </c>
      <c r="AX213" s="13" t="s">
        <v>82</v>
      </c>
      <c r="AY213" s="233" t="s">
        <v>140</v>
      </c>
    </row>
    <row r="214" s="2" customFormat="1" ht="44.25" customHeight="1">
      <c r="A214" s="38"/>
      <c r="B214" s="39"/>
      <c r="C214" s="204" t="s">
        <v>366</v>
      </c>
      <c r="D214" s="204" t="s">
        <v>144</v>
      </c>
      <c r="E214" s="205" t="s">
        <v>309</v>
      </c>
      <c r="F214" s="206" t="s">
        <v>310</v>
      </c>
      <c r="G214" s="207" t="s">
        <v>158</v>
      </c>
      <c r="H214" s="208">
        <v>11.9</v>
      </c>
      <c r="I214" s="209"/>
      <c r="J214" s="210">
        <f>ROUND(I214*H214,2)</f>
        <v>0</v>
      </c>
      <c r="K214" s="206" t="s">
        <v>148</v>
      </c>
      <c r="L214" s="44"/>
      <c r="M214" s="211" t="s">
        <v>19</v>
      </c>
      <c r="N214" s="212" t="s">
        <v>45</v>
      </c>
      <c r="O214" s="84"/>
      <c r="P214" s="213">
        <f>O214*H214</f>
        <v>0</v>
      </c>
      <c r="Q214" s="213">
        <v>5.0000000000000002E-05</v>
      </c>
      <c r="R214" s="213">
        <f>Q214*H214</f>
        <v>0.00059500000000000004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230</v>
      </c>
      <c r="AT214" s="215" t="s">
        <v>144</v>
      </c>
      <c r="AU214" s="215" t="s">
        <v>84</v>
      </c>
      <c r="AY214" s="17" t="s">
        <v>140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82</v>
      </c>
      <c r="BK214" s="216">
        <f>ROUND(I214*H214,2)</f>
        <v>0</v>
      </c>
      <c r="BL214" s="17" t="s">
        <v>230</v>
      </c>
      <c r="BM214" s="215" t="s">
        <v>544</v>
      </c>
    </row>
    <row r="215" s="2" customFormat="1">
      <c r="A215" s="38"/>
      <c r="B215" s="39"/>
      <c r="C215" s="40"/>
      <c r="D215" s="217" t="s">
        <v>151</v>
      </c>
      <c r="E215" s="40"/>
      <c r="F215" s="218" t="s">
        <v>312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151</v>
      </c>
      <c r="AU215" s="17" t="s">
        <v>84</v>
      </c>
    </row>
    <row r="216" s="2" customFormat="1" ht="49.05" customHeight="1">
      <c r="A216" s="38"/>
      <c r="B216" s="39"/>
      <c r="C216" s="204" t="s">
        <v>391</v>
      </c>
      <c r="D216" s="204" t="s">
        <v>144</v>
      </c>
      <c r="E216" s="205" t="s">
        <v>368</v>
      </c>
      <c r="F216" s="206" t="s">
        <v>369</v>
      </c>
      <c r="G216" s="207" t="s">
        <v>198</v>
      </c>
      <c r="H216" s="208">
        <v>0.34499999999999997</v>
      </c>
      <c r="I216" s="209"/>
      <c r="J216" s="210">
        <f>ROUND(I216*H216,2)</f>
        <v>0</v>
      </c>
      <c r="K216" s="206" t="s">
        <v>148</v>
      </c>
      <c r="L216" s="44"/>
      <c r="M216" s="211" t="s">
        <v>19</v>
      </c>
      <c r="N216" s="212" t="s">
        <v>45</v>
      </c>
      <c r="O216" s="84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230</v>
      </c>
      <c r="AT216" s="215" t="s">
        <v>144</v>
      </c>
      <c r="AU216" s="215" t="s">
        <v>84</v>
      </c>
      <c r="AY216" s="17" t="s">
        <v>140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82</v>
      </c>
      <c r="BK216" s="216">
        <f>ROUND(I216*H216,2)</f>
        <v>0</v>
      </c>
      <c r="BL216" s="17" t="s">
        <v>230</v>
      </c>
      <c r="BM216" s="215" t="s">
        <v>545</v>
      </c>
    </row>
    <row r="217" s="2" customFormat="1">
      <c r="A217" s="38"/>
      <c r="B217" s="39"/>
      <c r="C217" s="40"/>
      <c r="D217" s="217" t="s">
        <v>151</v>
      </c>
      <c r="E217" s="40"/>
      <c r="F217" s="218" t="s">
        <v>371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151</v>
      </c>
      <c r="AU217" s="17" t="s">
        <v>84</v>
      </c>
    </row>
    <row r="218" s="2" customFormat="1" ht="49.05" customHeight="1">
      <c r="A218" s="38"/>
      <c r="B218" s="39"/>
      <c r="C218" s="204" t="s">
        <v>401</v>
      </c>
      <c r="D218" s="204" t="s">
        <v>144</v>
      </c>
      <c r="E218" s="205" t="s">
        <v>373</v>
      </c>
      <c r="F218" s="206" t="s">
        <v>374</v>
      </c>
      <c r="G218" s="207" t="s">
        <v>198</v>
      </c>
      <c r="H218" s="208">
        <v>0.34499999999999997</v>
      </c>
      <c r="I218" s="209"/>
      <c r="J218" s="210">
        <f>ROUND(I218*H218,2)</f>
        <v>0</v>
      </c>
      <c r="K218" s="206" t="s">
        <v>148</v>
      </c>
      <c r="L218" s="44"/>
      <c r="M218" s="211" t="s">
        <v>19</v>
      </c>
      <c r="N218" s="212" t="s">
        <v>45</v>
      </c>
      <c r="O218" s="84"/>
      <c r="P218" s="213">
        <f>O218*H218</f>
        <v>0</v>
      </c>
      <c r="Q218" s="213">
        <v>0</v>
      </c>
      <c r="R218" s="213">
        <f>Q218*H218</f>
        <v>0</v>
      </c>
      <c r="S218" s="213">
        <v>0</v>
      </c>
      <c r="T218" s="214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15" t="s">
        <v>230</v>
      </c>
      <c r="AT218" s="215" t="s">
        <v>144</v>
      </c>
      <c r="AU218" s="215" t="s">
        <v>84</v>
      </c>
      <c r="AY218" s="17" t="s">
        <v>140</v>
      </c>
      <c r="BE218" s="216">
        <f>IF(N218="základní",J218,0)</f>
        <v>0</v>
      </c>
      <c r="BF218" s="216">
        <f>IF(N218="snížená",J218,0)</f>
        <v>0</v>
      </c>
      <c r="BG218" s="216">
        <f>IF(N218="zákl. přenesená",J218,0)</f>
        <v>0</v>
      </c>
      <c r="BH218" s="216">
        <f>IF(N218="sníž. přenesená",J218,0)</f>
        <v>0</v>
      </c>
      <c r="BI218" s="216">
        <f>IF(N218="nulová",J218,0)</f>
        <v>0</v>
      </c>
      <c r="BJ218" s="17" t="s">
        <v>82</v>
      </c>
      <c r="BK218" s="216">
        <f>ROUND(I218*H218,2)</f>
        <v>0</v>
      </c>
      <c r="BL218" s="17" t="s">
        <v>230</v>
      </c>
      <c r="BM218" s="215" t="s">
        <v>546</v>
      </c>
    </row>
    <row r="219" s="2" customFormat="1">
      <c r="A219" s="38"/>
      <c r="B219" s="39"/>
      <c r="C219" s="40"/>
      <c r="D219" s="217" t="s">
        <v>151</v>
      </c>
      <c r="E219" s="40"/>
      <c r="F219" s="218" t="s">
        <v>376</v>
      </c>
      <c r="G219" s="40"/>
      <c r="H219" s="40"/>
      <c r="I219" s="219"/>
      <c r="J219" s="40"/>
      <c r="K219" s="40"/>
      <c r="L219" s="44"/>
      <c r="M219" s="220"/>
      <c r="N219" s="221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151</v>
      </c>
      <c r="AU219" s="17" t="s">
        <v>84</v>
      </c>
    </row>
    <row r="220" s="12" customFormat="1" ht="22.8" customHeight="1">
      <c r="A220" s="12"/>
      <c r="B220" s="188"/>
      <c r="C220" s="189"/>
      <c r="D220" s="190" t="s">
        <v>73</v>
      </c>
      <c r="E220" s="202" t="s">
        <v>377</v>
      </c>
      <c r="F220" s="202" t="s">
        <v>378</v>
      </c>
      <c r="G220" s="189"/>
      <c r="H220" s="189"/>
      <c r="I220" s="192"/>
      <c r="J220" s="203">
        <f>BK220</f>
        <v>0</v>
      </c>
      <c r="K220" s="189"/>
      <c r="L220" s="194"/>
      <c r="M220" s="195"/>
      <c r="N220" s="196"/>
      <c r="O220" s="196"/>
      <c r="P220" s="197">
        <f>SUM(P221:P224)</f>
        <v>0</v>
      </c>
      <c r="Q220" s="196"/>
      <c r="R220" s="197">
        <f>SUM(R221:R224)</f>
        <v>0.010054799999999999</v>
      </c>
      <c r="S220" s="196"/>
      <c r="T220" s="198">
        <f>SUM(T221:T224)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99" t="s">
        <v>84</v>
      </c>
      <c r="AT220" s="200" t="s">
        <v>73</v>
      </c>
      <c r="AU220" s="200" t="s">
        <v>82</v>
      </c>
      <c r="AY220" s="199" t="s">
        <v>140</v>
      </c>
      <c r="BK220" s="201">
        <f>SUM(BK221:BK224)</f>
        <v>0</v>
      </c>
    </row>
    <row r="221" s="2" customFormat="1" ht="33" customHeight="1">
      <c r="A221" s="38"/>
      <c r="B221" s="39"/>
      <c r="C221" s="204" t="s">
        <v>170</v>
      </c>
      <c r="D221" s="204" t="s">
        <v>144</v>
      </c>
      <c r="E221" s="205" t="s">
        <v>380</v>
      </c>
      <c r="F221" s="206" t="s">
        <v>381</v>
      </c>
      <c r="G221" s="207" t="s">
        <v>147</v>
      </c>
      <c r="H221" s="208">
        <v>20.52</v>
      </c>
      <c r="I221" s="209"/>
      <c r="J221" s="210">
        <f>ROUND(I221*H221,2)</f>
        <v>0</v>
      </c>
      <c r="K221" s="206" t="s">
        <v>148</v>
      </c>
      <c r="L221" s="44"/>
      <c r="M221" s="211" t="s">
        <v>19</v>
      </c>
      <c r="N221" s="212" t="s">
        <v>45</v>
      </c>
      <c r="O221" s="84"/>
      <c r="P221" s="213">
        <f>O221*H221</f>
        <v>0</v>
      </c>
      <c r="Q221" s="213">
        <v>0.00020000000000000001</v>
      </c>
      <c r="R221" s="213">
        <f>Q221*H221</f>
        <v>0.004104</v>
      </c>
      <c r="S221" s="213">
        <v>0</v>
      </c>
      <c r="T221" s="21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5" t="s">
        <v>230</v>
      </c>
      <c r="AT221" s="215" t="s">
        <v>144</v>
      </c>
      <c r="AU221" s="215" t="s">
        <v>84</v>
      </c>
      <c r="AY221" s="17" t="s">
        <v>140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82</v>
      </c>
      <c r="BK221" s="216">
        <f>ROUND(I221*H221,2)</f>
        <v>0</v>
      </c>
      <c r="BL221" s="17" t="s">
        <v>230</v>
      </c>
      <c r="BM221" s="215" t="s">
        <v>547</v>
      </c>
    </row>
    <row r="222" s="2" customFormat="1">
      <c r="A222" s="38"/>
      <c r="B222" s="39"/>
      <c r="C222" s="40"/>
      <c r="D222" s="217" t="s">
        <v>151</v>
      </c>
      <c r="E222" s="40"/>
      <c r="F222" s="218" t="s">
        <v>383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151</v>
      </c>
      <c r="AU222" s="17" t="s">
        <v>84</v>
      </c>
    </row>
    <row r="223" s="2" customFormat="1" ht="37.8" customHeight="1">
      <c r="A223" s="38"/>
      <c r="B223" s="39"/>
      <c r="C223" s="204" t="s">
        <v>325</v>
      </c>
      <c r="D223" s="204" t="s">
        <v>144</v>
      </c>
      <c r="E223" s="205" t="s">
        <v>385</v>
      </c>
      <c r="F223" s="206" t="s">
        <v>386</v>
      </c>
      <c r="G223" s="207" t="s">
        <v>147</v>
      </c>
      <c r="H223" s="208">
        <v>20.52</v>
      </c>
      <c r="I223" s="209"/>
      <c r="J223" s="210">
        <f>ROUND(I223*H223,2)</f>
        <v>0</v>
      </c>
      <c r="K223" s="206" t="s">
        <v>148</v>
      </c>
      <c r="L223" s="44"/>
      <c r="M223" s="211" t="s">
        <v>19</v>
      </c>
      <c r="N223" s="212" t="s">
        <v>45</v>
      </c>
      <c r="O223" s="84"/>
      <c r="P223" s="213">
        <f>O223*H223</f>
        <v>0</v>
      </c>
      <c r="Q223" s="213">
        <v>0.00029</v>
      </c>
      <c r="R223" s="213">
        <f>Q223*H223</f>
        <v>0.0059508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230</v>
      </c>
      <c r="AT223" s="215" t="s">
        <v>144</v>
      </c>
      <c r="AU223" s="215" t="s">
        <v>84</v>
      </c>
      <c r="AY223" s="17" t="s">
        <v>140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82</v>
      </c>
      <c r="BK223" s="216">
        <f>ROUND(I223*H223,2)</f>
        <v>0</v>
      </c>
      <c r="BL223" s="17" t="s">
        <v>230</v>
      </c>
      <c r="BM223" s="215" t="s">
        <v>548</v>
      </c>
    </row>
    <row r="224" s="2" customFormat="1">
      <c r="A224" s="38"/>
      <c r="B224" s="39"/>
      <c r="C224" s="40"/>
      <c r="D224" s="217" t="s">
        <v>151</v>
      </c>
      <c r="E224" s="40"/>
      <c r="F224" s="218" t="s">
        <v>388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151</v>
      </c>
      <c r="AU224" s="17" t="s">
        <v>84</v>
      </c>
    </row>
    <row r="225" s="12" customFormat="1" ht="22.8" customHeight="1">
      <c r="A225" s="12"/>
      <c r="B225" s="188"/>
      <c r="C225" s="189"/>
      <c r="D225" s="190" t="s">
        <v>73</v>
      </c>
      <c r="E225" s="202" t="s">
        <v>389</v>
      </c>
      <c r="F225" s="202" t="s">
        <v>390</v>
      </c>
      <c r="G225" s="189"/>
      <c r="H225" s="189"/>
      <c r="I225" s="192"/>
      <c r="J225" s="203">
        <f>BK225</f>
        <v>0</v>
      </c>
      <c r="K225" s="189"/>
      <c r="L225" s="194"/>
      <c r="M225" s="195"/>
      <c r="N225" s="196"/>
      <c r="O225" s="196"/>
      <c r="P225" s="197">
        <f>SUM(P226:P236)</f>
        <v>0</v>
      </c>
      <c r="Q225" s="196"/>
      <c r="R225" s="197">
        <f>SUM(R226:R236)</f>
        <v>0.30693599999999999</v>
      </c>
      <c r="S225" s="196"/>
      <c r="T225" s="198">
        <f>SUM(T226:T236)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99" t="s">
        <v>84</v>
      </c>
      <c r="AT225" s="200" t="s">
        <v>73</v>
      </c>
      <c r="AU225" s="200" t="s">
        <v>82</v>
      </c>
      <c r="AY225" s="199" t="s">
        <v>140</v>
      </c>
      <c r="BK225" s="201">
        <f>SUM(BK226:BK236)</f>
        <v>0</v>
      </c>
    </row>
    <row r="226" s="2" customFormat="1" ht="37.8" customHeight="1">
      <c r="A226" s="38"/>
      <c r="B226" s="39"/>
      <c r="C226" s="204" t="s">
        <v>406</v>
      </c>
      <c r="D226" s="204" t="s">
        <v>144</v>
      </c>
      <c r="E226" s="205" t="s">
        <v>392</v>
      </c>
      <c r="F226" s="206" t="s">
        <v>393</v>
      </c>
      <c r="G226" s="207" t="s">
        <v>147</v>
      </c>
      <c r="H226" s="208">
        <v>8.8200000000000003</v>
      </c>
      <c r="I226" s="209"/>
      <c r="J226" s="210">
        <f>ROUND(I226*H226,2)</f>
        <v>0</v>
      </c>
      <c r="K226" s="206" t="s">
        <v>148</v>
      </c>
      <c r="L226" s="44"/>
      <c r="M226" s="211" t="s">
        <v>19</v>
      </c>
      <c r="N226" s="212" t="s">
        <v>45</v>
      </c>
      <c r="O226" s="84"/>
      <c r="P226" s="213">
        <f>O226*H226</f>
        <v>0</v>
      </c>
      <c r="Q226" s="213">
        <v>0.034799999999999998</v>
      </c>
      <c r="R226" s="213">
        <f>Q226*H226</f>
        <v>0.30693599999999999</v>
      </c>
      <c r="S226" s="213">
        <v>0</v>
      </c>
      <c r="T226" s="21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230</v>
      </c>
      <c r="AT226" s="215" t="s">
        <v>144</v>
      </c>
      <c r="AU226" s="215" t="s">
        <v>84</v>
      </c>
      <c r="AY226" s="17" t="s">
        <v>140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82</v>
      </c>
      <c r="BK226" s="216">
        <f>ROUND(I226*H226,2)</f>
        <v>0</v>
      </c>
      <c r="BL226" s="17" t="s">
        <v>230</v>
      </c>
      <c r="BM226" s="215" t="s">
        <v>549</v>
      </c>
    </row>
    <row r="227" s="2" customFormat="1">
      <c r="A227" s="38"/>
      <c r="B227" s="39"/>
      <c r="C227" s="40"/>
      <c r="D227" s="217" t="s">
        <v>151</v>
      </c>
      <c r="E227" s="40"/>
      <c r="F227" s="218" t="s">
        <v>395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151</v>
      </c>
      <c r="AU227" s="17" t="s">
        <v>84</v>
      </c>
    </row>
    <row r="228" s="14" customFormat="1">
      <c r="A228" s="14"/>
      <c r="B228" s="244"/>
      <c r="C228" s="245"/>
      <c r="D228" s="224" t="s">
        <v>153</v>
      </c>
      <c r="E228" s="246" t="s">
        <v>19</v>
      </c>
      <c r="F228" s="247" t="s">
        <v>489</v>
      </c>
      <c r="G228" s="245"/>
      <c r="H228" s="246" t="s">
        <v>19</v>
      </c>
      <c r="I228" s="248"/>
      <c r="J228" s="245"/>
      <c r="K228" s="245"/>
      <c r="L228" s="249"/>
      <c r="M228" s="250"/>
      <c r="N228" s="251"/>
      <c r="O228" s="251"/>
      <c r="P228" s="251"/>
      <c r="Q228" s="251"/>
      <c r="R228" s="251"/>
      <c r="S228" s="251"/>
      <c r="T228" s="25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3" t="s">
        <v>153</v>
      </c>
      <c r="AU228" s="253" t="s">
        <v>84</v>
      </c>
      <c r="AV228" s="14" t="s">
        <v>82</v>
      </c>
      <c r="AW228" s="14" t="s">
        <v>36</v>
      </c>
      <c r="AX228" s="14" t="s">
        <v>74</v>
      </c>
      <c r="AY228" s="253" t="s">
        <v>140</v>
      </c>
    </row>
    <row r="229" s="13" customFormat="1">
      <c r="A229" s="13"/>
      <c r="B229" s="222"/>
      <c r="C229" s="223"/>
      <c r="D229" s="224" t="s">
        <v>153</v>
      </c>
      <c r="E229" s="225" t="s">
        <v>19</v>
      </c>
      <c r="F229" s="226" t="s">
        <v>550</v>
      </c>
      <c r="G229" s="223"/>
      <c r="H229" s="227">
        <v>3.8399999999999999</v>
      </c>
      <c r="I229" s="228"/>
      <c r="J229" s="223"/>
      <c r="K229" s="223"/>
      <c r="L229" s="229"/>
      <c r="M229" s="230"/>
      <c r="N229" s="231"/>
      <c r="O229" s="231"/>
      <c r="P229" s="231"/>
      <c r="Q229" s="231"/>
      <c r="R229" s="231"/>
      <c r="S229" s="231"/>
      <c r="T229" s="23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3" t="s">
        <v>153</v>
      </c>
      <c r="AU229" s="233" t="s">
        <v>84</v>
      </c>
      <c r="AV229" s="13" t="s">
        <v>84</v>
      </c>
      <c r="AW229" s="13" t="s">
        <v>36</v>
      </c>
      <c r="AX229" s="13" t="s">
        <v>74</v>
      </c>
      <c r="AY229" s="233" t="s">
        <v>140</v>
      </c>
    </row>
    <row r="230" s="13" customFormat="1">
      <c r="A230" s="13"/>
      <c r="B230" s="222"/>
      <c r="C230" s="223"/>
      <c r="D230" s="224" t="s">
        <v>153</v>
      </c>
      <c r="E230" s="225" t="s">
        <v>19</v>
      </c>
      <c r="F230" s="226" t="s">
        <v>551</v>
      </c>
      <c r="G230" s="223"/>
      <c r="H230" s="227">
        <v>2.8799999999999999</v>
      </c>
      <c r="I230" s="228"/>
      <c r="J230" s="223"/>
      <c r="K230" s="223"/>
      <c r="L230" s="229"/>
      <c r="M230" s="230"/>
      <c r="N230" s="231"/>
      <c r="O230" s="231"/>
      <c r="P230" s="231"/>
      <c r="Q230" s="231"/>
      <c r="R230" s="231"/>
      <c r="S230" s="231"/>
      <c r="T230" s="23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3" t="s">
        <v>153</v>
      </c>
      <c r="AU230" s="233" t="s">
        <v>84</v>
      </c>
      <c r="AV230" s="13" t="s">
        <v>84</v>
      </c>
      <c r="AW230" s="13" t="s">
        <v>36</v>
      </c>
      <c r="AX230" s="13" t="s">
        <v>74</v>
      </c>
      <c r="AY230" s="233" t="s">
        <v>140</v>
      </c>
    </row>
    <row r="231" s="13" customFormat="1">
      <c r="A231" s="13"/>
      <c r="B231" s="222"/>
      <c r="C231" s="223"/>
      <c r="D231" s="224" t="s">
        <v>153</v>
      </c>
      <c r="E231" s="225" t="s">
        <v>19</v>
      </c>
      <c r="F231" s="226" t="s">
        <v>552</v>
      </c>
      <c r="G231" s="223"/>
      <c r="H231" s="227">
        <v>2.1000000000000001</v>
      </c>
      <c r="I231" s="228"/>
      <c r="J231" s="223"/>
      <c r="K231" s="223"/>
      <c r="L231" s="229"/>
      <c r="M231" s="230"/>
      <c r="N231" s="231"/>
      <c r="O231" s="231"/>
      <c r="P231" s="231"/>
      <c r="Q231" s="231"/>
      <c r="R231" s="231"/>
      <c r="S231" s="231"/>
      <c r="T231" s="23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3" t="s">
        <v>153</v>
      </c>
      <c r="AU231" s="233" t="s">
        <v>84</v>
      </c>
      <c r="AV231" s="13" t="s">
        <v>84</v>
      </c>
      <c r="AW231" s="13" t="s">
        <v>36</v>
      </c>
      <c r="AX231" s="13" t="s">
        <v>74</v>
      </c>
      <c r="AY231" s="233" t="s">
        <v>140</v>
      </c>
    </row>
    <row r="232" s="15" customFormat="1">
      <c r="A232" s="15"/>
      <c r="B232" s="254"/>
      <c r="C232" s="255"/>
      <c r="D232" s="224" t="s">
        <v>153</v>
      </c>
      <c r="E232" s="256" t="s">
        <v>19</v>
      </c>
      <c r="F232" s="257" t="s">
        <v>193</v>
      </c>
      <c r="G232" s="255"/>
      <c r="H232" s="258">
        <v>8.8200000000000003</v>
      </c>
      <c r="I232" s="259"/>
      <c r="J232" s="255"/>
      <c r="K232" s="255"/>
      <c r="L232" s="260"/>
      <c r="M232" s="261"/>
      <c r="N232" s="262"/>
      <c r="O232" s="262"/>
      <c r="P232" s="262"/>
      <c r="Q232" s="262"/>
      <c r="R232" s="262"/>
      <c r="S232" s="262"/>
      <c r="T232" s="263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4" t="s">
        <v>153</v>
      </c>
      <c r="AU232" s="264" t="s">
        <v>84</v>
      </c>
      <c r="AV232" s="15" t="s">
        <v>149</v>
      </c>
      <c r="AW232" s="15" t="s">
        <v>36</v>
      </c>
      <c r="AX232" s="15" t="s">
        <v>82</v>
      </c>
      <c r="AY232" s="264" t="s">
        <v>140</v>
      </c>
    </row>
    <row r="233" s="2" customFormat="1" ht="44.25" customHeight="1">
      <c r="A233" s="38"/>
      <c r="B233" s="39"/>
      <c r="C233" s="204" t="s">
        <v>241</v>
      </c>
      <c r="D233" s="204" t="s">
        <v>144</v>
      </c>
      <c r="E233" s="205" t="s">
        <v>402</v>
      </c>
      <c r="F233" s="206" t="s">
        <v>403</v>
      </c>
      <c r="G233" s="207" t="s">
        <v>198</v>
      </c>
      <c r="H233" s="208">
        <v>0.307</v>
      </c>
      <c r="I233" s="209"/>
      <c r="J233" s="210">
        <f>ROUND(I233*H233,2)</f>
        <v>0</v>
      </c>
      <c r="K233" s="206" t="s">
        <v>148</v>
      </c>
      <c r="L233" s="44"/>
      <c r="M233" s="211" t="s">
        <v>19</v>
      </c>
      <c r="N233" s="212" t="s">
        <v>45</v>
      </c>
      <c r="O233" s="84"/>
      <c r="P233" s="213">
        <f>O233*H233</f>
        <v>0</v>
      </c>
      <c r="Q233" s="213">
        <v>0</v>
      </c>
      <c r="R233" s="213">
        <f>Q233*H233</f>
        <v>0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230</v>
      </c>
      <c r="AT233" s="215" t="s">
        <v>144</v>
      </c>
      <c r="AU233" s="215" t="s">
        <v>84</v>
      </c>
      <c r="AY233" s="17" t="s">
        <v>140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82</v>
      </c>
      <c r="BK233" s="216">
        <f>ROUND(I233*H233,2)</f>
        <v>0</v>
      </c>
      <c r="BL233" s="17" t="s">
        <v>230</v>
      </c>
      <c r="BM233" s="215" t="s">
        <v>553</v>
      </c>
    </row>
    <row r="234" s="2" customFormat="1">
      <c r="A234" s="38"/>
      <c r="B234" s="39"/>
      <c r="C234" s="40"/>
      <c r="D234" s="217" t="s">
        <v>151</v>
      </c>
      <c r="E234" s="40"/>
      <c r="F234" s="218" t="s">
        <v>405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151</v>
      </c>
      <c r="AU234" s="17" t="s">
        <v>84</v>
      </c>
    </row>
    <row r="235" s="2" customFormat="1" ht="49.05" customHeight="1">
      <c r="A235" s="38"/>
      <c r="B235" s="39"/>
      <c r="C235" s="204" t="s">
        <v>336</v>
      </c>
      <c r="D235" s="204" t="s">
        <v>144</v>
      </c>
      <c r="E235" s="205" t="s">
        <v>407</v>
      </c>
      <c r="F235" s="206" t="s">
        <v>408</v>
      </c>
      <c r="G235" s="207" t="s">
        <v>198</v>
      </c>
      <c r="H235" s="208">
        <v>0.307</v>
      </c>
      <c r="I235" s="209"/>
      <c r="J235" s="210">
        <f>ROUND(I235*H235,2)</f>
        <v>0</v>
      </c>
      <c r="K235" s="206" t="s">
        <v>148</v>
      </c>
      <c r="L235" s="44"/>
      <c r="M235" s="211" t="s">
        <v>19</v>
      </c>
      <c r="N235" s="212" t="s">
        <v>45</v>
      </c>
      <c r="O235" s="84"/>
      <c r="P235" s="213">
        <f>O235*H235</f>
        <v>0</v>
      </c>
      <c r="Q235" s="213">
        <v>0</v>
      </c>
      <c r="R235" s="213">
        <f>Q235*H235</f>
        <v>0</v>
      </c>
      <c r="S235" s="213">
        <v>0</v>
      </c>
      <c r="T235" s="21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5" t="s">
        <v>230</v>
      </c>
      <c r="AT235" s="215" t="s">
        <v>144</v>
      </c>
      <c r="AU235" s="215" t="s">
        <v>84</v>
      </c>
      <c r="AY235" s="17" t="s">
        <v>140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82</v>
      </c>
      <c r="BK235" s="216">
        <f>ROUND(I235*H235,2)</f>
        <v>0</v>
      </c>
      <c r="BL235" s="17" t="s">
        <v>230</v>
      </c>
      <c r="BM235" s="215" t="s">
        <v>554</v>
      </c>
    </row>
    <row r="236" s="2" customFormat="1">
      <c r="A236" s="38"/>
      <c r="B236" s="39"/>
      <c r="C236" s="40"/>
      <c r="D236" s="217" t="s">
        <v>151</v>
      </c>
      <c r="E236" s="40"/>
      <c r="F236" s="218" t="s">
        <v>410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151</v>
      </c>
      <c r="AU236" s="17" t="s">
        <v>84</v>
      </c>
    </row>
    <row r="237" s="12" customFormat="1" ht="25.92" customHeight="1">
      <c r="A237" s="12"/>
      <c r="B237" s="188"/>
      <c r="C237" s="189"/>
      <c r="D237" s="190" t="s">
        <v>73</v>
      </c>
      <c r="E237" s="191" t="s">
        <v>411</v>
      </c>
      <c r="F237" s="191" t="s">
        <v>412</v>
      </c>
      <c r="G237" s="189"/>
      <c r="H237" s="189"/>
      <c r="I237" s="192"/>
      <c r="J237" s="193">
        <f>BK237</f>
        <v>0</v>
      </c>
      <c r="K237" s="189"/>
      <c r="L237" s="194"/>
      <c r="M237" s="195"/>
      <c r="N237" s="196"/>
      <c r="O237" s="196"/>
      <c r="P237" s="197">
        <f>SUM(P238:P241)</f>
        <v>0</v>
      </c>
      <c r="Q237" s="196"/>
      <c r="R237" s="197">
        <f>SUM(R238:R241)</f>
        <v>0</v>
      </c>
      <c r="S237" s="196"/>
      <c r="T237" s="198">
        <f>SUM(T238:T241)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199" t="s">
        <v>149</v>
      </c>
      <c r="AT237" s="200" t="s">
        <v>73</v>
      </c>
      <c r="AU237" s="200" t="s">
        <v>74</v>
      </c>
      <c r="AY237" s="199" t="s">
        <v>140</v>
      </c>
      <c r="BK237" s="201">
        <f>SUM(BK238:BK241)</f>
        <v>0</v>
      </c>
    </row>
    <row r="238" s="2" customFormat="1" ht="24.15" customHeight="1">
      <c r="A238" s="38"/>
      <c r="B238" s="39"/>
      <c r="C238" s="204" t="s">
        <v>168</v>
      </c>
      <c r="D238" s="204" t="s">
        <v>144</v>
      </c>
      <c r="E238" s="205" t="s">
        <v>414</v>
      </c>
      <c r="F238" s="206" t="s">
        <v>415</v>
      </c>
      <c r="G238" s="207" t="s">
        <v>416</v>
      </c>
      <c r="H238" s="208">
        <v>21</v>
      </c>
      <c r="I238" s="209"/>
      <c r="J238" s="210">
        <f>ROUND(I238*H238,2)</f>
        <v>0</v>
      </c>
      <c r="K238" s="206" t="s">
        <v>148</v>
      </c>
      <c r="L238" s="44"/>
      <c r="M238" s="211" t="s">
        <v>19</v>
      </c>
      <c r="N238" s="212" t="s">
        <v>45</v>
      </c>
      <c r="O238" s="84"/>
      <c r="P238" s="213">
        <f>O238*H238</f>
        <v>0</v>
      </c>
      <c r="Q238" s="213">
        <v>0</v>
      </c>
      <c r="R238" s="213">
        <f>Q238*H238</f>
        <v>0</v>
      </c>
      <c r="S238" s="213">
        <v>0</v>
      </c>
      <c r="T238" s="21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5" t="s">
        <v>417</v>
      </c>
      <c r="AT238" s="215" t="s">
        <v>144</v>
      </c>
      <c r="AU238" s="215" t="s">
        <v>82</v>
      </c>
      <c r="AY238" s="17" t="s">
        <v>140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7" t="s">
        <v>82</v>
      </c>
      <c r="BK238" s="216">
        <f>ROUND(I238*H238,2)</f>
        <v>0</v>
      </c>
      <c r="BL238" s="17" t="s">
        <v>417</v>
      </c>
      <c r="BM238" s="215" t="s">
        <v>555</v>
      </c>
    </row>
    <row r="239" s="2" customFormat="1">
      <c r="A239" s="38"/>
      <c r="B239" s="39"/>
      <c r="C239" s="40"/>
      <c r="D239" s="217" t="s">
        <v>151</v>
      </c>
      <c r="E239" s="40"/>
      <c r="F239" s="218" t="s">
        <v>419</v>
      </c>
      <c r="G239" s="40"/>
      <c r="H239" s="40"/>
      <c r="I239" s="219"/>
      <c r="J239" s="40"/>
      <c r="K239" s="40"/>
      <c r="L239" s="44"/>
      <c r="M239" s="220"/>
      <c r="N239" s="221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151</v>
      </c>
      <c r="AU239" s="17" t="s">
        <v>82</v>
      </c>
    </row>
    <row r="240" s="14" customFormat="1">
      <c r="A240" s="14"/>
      <c r="B240" s="244"/>
      <c r="C240" s="245"/>
      <c r="D240" s="224" t="s">
        <v>153</v>
      </c>
      <c r="E240" s="246" t="s">
        <v>19</v>
      </c>
      <c r="F240" s="247" t="s">
        <v>420</v>
      </c>
      <c r="G240" s="245"/>
      <c r="H240" s="246" t="s">
        <v>19</v>
      </c>
      <c r="I240" s="248"/>
      <c r="J240" s="245"/>
      <c r="K240" s="245"/>
      <c r="L240" s="249"/>
      <c r="M240" s="250"/>
      <c r="N240" s="251"/>
      <c r="O240" s="251"/>
      <c r="P240" s="251"/>
      <c r="Q240" s="251"/>
      <c r="R240" s="251"/>
      <c r="S240" s="251"/>
      <c r="T240" s="252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3" t="s">
        <v>153</v>
      </c>
      <c r="AU240" s="253" t="s">
        <v>82</v>
      </c>
      <c r="AV240" s="14" t="s">
        <v>82</v>
      </c>
      <c r="AW240" s="14" t="s">
        <v>36</v>
      </c>
      <c r="AX240" s="14" t="s">
        <v>74</v>
      </c>
      <c r="AY240" s="253" t="s">
        <v>140</v>
      </c>
    </row>
    <row r="241" s="13" customFormat="1">
      <c r="A241" s="13"/>
      <c r="B241" s="222"/>
      <c r="C241" s="223"/>
      <c r="D241" s="224" t="s">
        <v>153</v>
      </c>
      <c r="E241" s="225" t="s">
        <v>19</v>
      </c>
      <c r="F241" s="226" t="s">
        <v>556</v>
      </c>
      <c r="G241" s="223"/>
      <c r="H241" s="227">
        <v>21</v>
      </c>
      <c r="I241" s="228"/>
      <c r="J241" s="223"/>
      <c r="K241" s="223"/>
      <c r="L241" s="229"/>
      <c r="M241" s="230"/>
      <c r="N241" s="231"/>
      <c r="O241" s="231"/>
      <c r="P241" s="231"/>
      <c r="Q241" s="231"/>
      <c r="R241" s="231"/>
      <c r="S241" s="231"/>
      <c r="T241" s="23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3" t="s">
        <v>153</v>
      </c>
      <c r="AU241" s="233" t="s">
        <v>82</v>
      </c>
      <c r="AV241" s="13" t="s">
        <v>84</v>
      </c>
      <c r="AW241" s="13" t="s">
        <v>36</v>
      </c>
      <c r="AX241" s="13" t="s">
        <v>82</v>
      </c>
      <c r="AY241" s="233" t="s">
        <v>140</v>
      </c>
    </row>
    <row r="242" s="12" customFormat="1" ht="25.92" customHeight="1">
      <c r="A242" s="12"/>
      <c r="B242" s="188"/>
      <c r="C242" s="189"/>
      <c r="D242" s="190" t="s">
        <v>73</v>
      </c>
      <c r="E242" s="191" t="s">
        <v>422</v>
      </c>
      <c r="F242" s="191" t="s">
        <v>423</v>
      </c>
      <c r="G242" s="189"/>
      <c r="H242" s="189"/>
      <c r="I242" s="192"/>
      <c r="J242" s="193">
        <f>BK242</f>
        <v>0</v>
      </c>
      <c r="K242" s="189"/>
      <c r="L242" s="194"/>
      <c r="M242" s="195"/>
      <c r="N242" s="196"/>
      <c r="O242" s="196"/>
      <c r="P242" s="197">
        <f>P243+P246+P249</f>
        <v>0</v>
      </c>
      <c r="Q242" s="196"/>
      <c r="R242" s="197">
        <f>R243+R246+R249</f>
        <v>0</v>
      </c>
      <c r="S242" s="196"/>
      <c r="T242" s="198">
        <f>T243+T246+T249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199" t="s">
        <v>246</v>
      </c>
      <c r="AT242" s="200" t="s">
        <v>73</v>
      </c>
      <c r="AU242" s="200" t="s">
        <v>74</v>
      </c>
      <c r="AY242" s="199" t="s">
        <v>140</v>
      </c>
      <c r="BK242" s="201">
        <f>BK243+BK246+BK249</f>
        <v>0</v>
      </c>
    </row>
    <row r="243" s="12" customFormat="1" ht="22.8" customHeight="1">
      <c r="A243" s="12"/>
      <c r="B243" s="188"/>
      <c r="C243" s="189"/>
      <c r="D243" s="190" t="s">
        <v>73</v>
      </c>
      <c r="E243" s="202" t="s">
        <v>424</v>
      </c>
      <c r="F243" s="202" t="s">
        <v>425</v>
      </c>
      <c r="G243" s="189"/>
      <c r="H243" s="189"/>
      <c r="I243" s="192"/>
      <c r="J243" s="203">
        <f>BK243</f>
        <v>0</v>
      </c>
      <c r="K243" s="189"/>
      <c r="L243" s="194"/>
      <c r="M243" s="195"/>
      <c r="N243" s="196"/>
      <c r="O243" s="196"/>
      <c r="P243" s="197">
        <f>SUM(P244:P245)</f>
        <v>0</v>
      </c>
      <c r="Q243" s="196"/>
      <c r="R243" s="197">
        <f>SUM(R244:R245)</f>
        <v>0</v>
      </c>
      <c r="S243" s="196"/>
      <c r="T243" s="198">
        <f>SUM(T244:T245)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199" t="s">
        <v>246</v>
      </c>
      <c r="AT243" s="200" t="s">
        <v>73</v>
      </c>
      <c r="AU243" s="200" t="s">
        <v>82</v>
      </c>
      <c r="AY243" s="199" t="s">
        <v>140</v>
      </c>
      <c r="BK243" s="201">
        <f>SUM(BK244:BK245)</f>
        <v>0</v>
      </c>
    </row>
    <row r="244" s="2" customFormat="1" ht="16.5" customHeight="1">
      <c r="A244" s="38"/>
      <c r="B244" s="39"/>
      <c r="C244" s="204" t="s">
        <v>302</v>
      </c>
      <c r="D244" s="204" t="s">
        <v>144</v>
      </c>
      <c r="E244" s="205" t="s">
        <v>434</v>
      </c>
      <c r="F244" s="206" t="s">
        <v>435</v>
      </c>
      <c r="G244" s="207" t="s">
        <v>429</v>
      </c>
      <c r="H244" s="208">
        <v>1</v>
      </c>
      <c r="I244" s="209"/>
      <c r="J244" s="210">
        <f>ROUND(I244*H244,2)</f>
        <v>0</v>
      </c>
      <c r="K244" s="206" t="s">
        <v>148</v>
      </c>
      <c r="L244" s="44"/>
      <c r="M244" s="211" t="s">
        <v>19</v>
      </c>
      <c r="N244" s="212" t="s">
        <v>45</v>
      </c>
      <c r="O244" s="84"/>
      <c r="P244" s="213">
        <f>O244*H244</f>
        <v>0</v>
      </c>
      <c r="Q244" s="213">
        <v>0</v>
      </c>
      <c r="R244" s="213">
        <f>Q244*H244</f>
        <v>0</v>
      </c>
      <c r="S244" s="213">
        <v>0</v>
      </c>
      <c r="T244" s="21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5" t="s">
        <v>430</v>
      </c>
      <c r="AT244" s="215" t="s">
        <v>144</v>
      </c>
      <c r="AU244" s="215" t="s">
        <v>84</v>
      </c>
      <c r="AY244" s="17" t="s">
        <v>140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7" t="s">
        <v>82</v>
      </c>
      <c r="BK244" s="216">
        <f>ROUND(I244*H244,2)</f>
        <v>0</v>
      </c>
      <c r="BL244" s="17" t="s">
        <v>430</v>
      </c>
      <c r="BM244" s="215" t="s">
        <v>557</v>
      </c>
    </row>
    <row r="245" s="2" customFormat="1">
      <c r="A245" s="38"/>
      <c r="B245" s="39"/>
      <c r="C245" s="40"/>
      <c r="D245" s="217" t="s">
        <v>151</v>
      </c>
      <c r="E245" s="40"/>
      <c r="F245" s="218" t="s">
        <v>437</v>
      </c>
      <c r="G245" s="40"/>
      <c r="H245" s="40"/>
      <c r="I245" s="219"/>
      <c r="J245" s="40"/>
      <c r="K245" s="40"/>
      <c r="L245" s="44"/>
      <c r="M245" s="220"/>
      <c r="N245" s="221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151</v>
      </c>
      <c r="AU245" s="17" t="s">
        <v>84</v>
      </c>
    </row>
    <row r="246" s="12" customFormat="1" ht="22.8" customHeight="1">
      <c r="A246" s="12"/>
      <c r="B246" s="188"/>
      <c r="C246" s="189"/>
      <c r="D246" s="190" t="s">
        <v>73</v>
      </c>
      <c r="E246" s="202" t="s">
        <v>438</v>
      </c>
      <c r="F246" s="202" t="s">
        <v>439</v>
      </c>
      <c r="G246" s="189"/>
      <c r="H246" s="189"/>
      <c r="I246" s="192"/>
      <c r="J246" s="203">
        <f>BK246</f>
        <v>0</v>
      </c>
      <c r="K246" s="189"/>
      <c r="L246" s="194"/>
      <c r="M246" s="195"/>
      <c r="N246" s="196"/>
      <c r="O246" s="196"/>
      <c r="P246" s="197">
        <f>SUM(P247:P248)</f>
        <v>0</v>
      </c>
      <c r="Q246" s="196"/>
      <c r="R246" s="197">
        <f>SUM(R247:R248)</f>
        <v>0</v>
      </c>
      <c r="S246" s="196"/>
      <c r="T246" s="198">
        <f>SUM(T247:T248)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99" t="s">
        <v>246</v>
      </c>
      <c r="AT246" s="200" t="s">
        <v>73</v>
      </c>
      <c r="AU246" s="200" t="s">
        <v>82</v>
      </c>
      <c r="AY246" s="199" t="s">
        <v>140</v>
      </c>
      <c r="BK246" s="201">
        <f>SUM(BK247:BK248)</f>
        <v>0</v>
      </c>
    </row>
    <row r="247" s="2" customFormat="1" ht="16.5" customHeight="1">
      <c r="A247" s="38"/>
      <c r="B247" s="39"/>
      <c r="C247" s="204" t="s">
        <v>426</v>
      </c>
      <c r="D247" s="204" t="s">
        <v>144</v>
      </c>
      <c r="E247" s="205" t="s">
        <v>441</v>
      </c>
      <c r="F247" s="206" t="s">
        <v>439</v>
      </c>
      <c r="G247" s="207" t="s">
        <v>429</v>
      </c>
      <c r="H247" s="208">
        <v>1</v>
      </c>
      <c r="I247" s="209"/>
      <c r="J247" s="210">
        <f>ROUND(I247*H247,2)</f>
        <v>0</v>
      </c>
      <c r="K247" s="206" t="s">
        <v>148</v>
      </c>
      <c r="L247" s="44"/>
      <c r="M247" s="211" t="s">
        <v>19</v>
      </c>
      <c r="N247" s="212" t="s">
        <v>45</v>
      </c>
      <c r="O247" s="84"/>
      <c r="P247" s="213">
        <f>O247*H247</f>
        <v>0</v>
      </c>
      <c r="Q247" s="213">
        <v>0</v>
      </c>
      <c r="R247" s="213">
        <f>Q247*H247</f>
        <v>0</v>
      </c>
      <c r="S247" s="213">
        <v>0</v>
      </c>
      <c r="T247" s="21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5" t="s">
        <v>430</v>
      </c>
      <c r="AT247" s="215" t="s">
        <v>144</v>
      </c>
      <c r="AU247" s="215" t="s">
        <v>84</v>
      </c>
      <c r="AY247" s="17" t="s">
        <v>140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7" t="s">
        <v>82</v>
      </c>
      <c r="BK247" s="216">
        <f>ROUND(I247*H247,2)</f>
        <v>0</v>
      </c>
      <c r="BL247" s="17" t="s">
        <v>430</v>
      </c>
      <c r="BM247" s="215" t="s">
        <v>558</v>
      </c>
    </row>
    <row r="248" s="2" customFormat="1">
      <c r="A248" s="38"/>
      <c r="B248" s="39"/>
      <c r="C248" s="40"/>
      <c r="D248" s="217" t="s">
        <v>151</v>
      </c>
      <c r="E248" s="40"/>
      <c r="F248" s="218" t="s">
        <v>443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151</v>
      </c>
      <c r="AU248" s="17" t="s">
        <v>84</v>
      </c>
    </row>
    <row r="249" s="12" customFormat="1" ht="22.8" customHeight="1">
      <c r="A249" s="12"/>
      <c r="B249" s="188"/>
      <c r="C249" s="189"/>
      <c r="D249" s="190" t="s">
        <v>73</v>
      </c>
      <c r="E249" s="202" t="s">
        <v>449</v>
      </c>
      <c r="F249" s="202" t="s">
        <v>450</v>
      </c>
      <c r="G249" s="189"/>
      <c r="H249" s="189"/>
      <c r="I249" s="192"/>
      <c r="J249" s="203">
        <f>BK249</f>
        <v>0</v>
      </c>
      <c r="K249" s="189"/>
      <c r="L249" s="194"/>
      <c r="M249" s="195"/>
      <c r="N249" s="196"/>
      <c r="O249" s="196"/>
      <c r="P249" s="197">
        <f>SUM(P250:P251)</f>
        <v>0</v>
      </c>
      <c r="Q249" s="196"/>
      <c r="R249" s="197">
        <f>SUM(R250:R251)</f>
        <v>0</v>
      </c>
      <c r="S249" s="196"/>
      <c r="T249" s="198">
        <f>SUM(T250:T251)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99" t="s">
        <v>246</v>
      </c>
      <c r="AT249" s="200" t="s">
        <v>73</v>
      </c>
      <c r="AU249" s="200" t="s">
        <v>82</v>
      </c>
      <c r="AY249" s="199" t="s">
        <v>140</v>
      </c>
      <c r="BK249" s="201">
        <f>SUM(BK250:BK251)</f>
        <v>0</v>
      </c>
    </row>
    <row r="250" s="2" customFormat="1" ht="16.5" customHeight="1">
      <c r="A250" s="38"/>
      <c r="B250" s="39"/>
      <c r="C250" s="204" t="s">
        <v>433</v>
      </c>
      <c r="D250" s="204" t="s">
        <v>144</v>
      </c>
      <c r="E250" s="205" t="s">
        <v>452</v>
      </c>
      <c r="F250" s="206" t="s">
        <v>453</v>
      </c>
      <c r="G250" s="207" t="s">
        <v>429</v>
      </c>
      <c r="H250" s="208">
        <v>1</v>
      </c>
      <c r="I250" s="209"/>
      <c r="J250" s="210">
        <f>ROUND(I250*H250,2)</f>
        <v>0</v>
      </c>
      <c r="K250" s="206" t="s">
        <v>148</v>
      </c>
      <c r="L250" s="44"/>
      <c r="M250" s="211" t="s">
        <v>19</v>
      </c>
      <c r="N250" s="212" t="s">
        <v>45</v>
      </c>
      <c r="O250" s="84"/>
      <c r="P250" s="213">
        <f>O250*H250</f>
        <v>0</v>
      </c>
      <c r="Q250" s="213">
        <v>0</v>
      </c>
      <c r="R250" s="213">
        <f>Q250*H250</f>
        <v>0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430</v>
      </c>
      <c r="AT250" s="215" t="s">
        <v>144</v>
      </c>
      <c r="AU250" s="215" t="s">
        <v>84</v>
      </c>
      <c r="AY250" s="17" t="s">
        <v>140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82</v>
      </c>
      <c r="BK250" s="216">
        <f>ROUND(I250*H250,2)</f>
        <v>0</v>
      </c>
      <c r="BL250" s="17" t="s">
        <v>430</v>
      </c>
      <c r="BM250" s="215" t="s">
        <v>559</v>
      </c>
    </row>
    <row r="251" s="2" customFormat="1">
      <c r="A251" s="38"/>
      <c r="B251" s="39"/>
      <c r="C251" s="40"/>
      <c r="D251" s="217" t="s">
        <v>151</v>
      </c>
      <c r="E251" s="40"/>
      <c r="F251" s="218" t="s">
        <v>455</v>
      </c>
      <c r="G251" s="40"/>
      <c r="H251" s="40"/>
      <c r="I251" s="219"/>
      <c r="J251" s="40"/>
      <c r="K251" s="40"/>
      <c r="L251" s="44"/>
      <c r="M251" s="265"/>
      <c r="N251" s="266"/>
      <c r="O251" s="267"/>
      <c r="P251" s="267"/>
      <c r="Q251" s="267"/>
      <c r="R251" s="267"/>
      <c r="S251" s="267"/>
      <c r="T251" s="26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151</v>
      </c>
      <c r="AU251" s="17" t="s">
        <v>84</v>
      </c>
    </row>
    <row r="252" s="2" customFormat="1" ht="6.96" customHeight="1">
      <c r="A252" s="38"/>
      <c r="B252" s="59"/>
      <c r="C252" s="60"/>
      <c r="D252" s="60"/>
      <c r="E252" s="60"/>
      <c r="F252" s="60"/>
      <c r="G252" s="60"/>
      <c r="H252" s="60"/>
      <c r="I252" s="60"/>
      <c r="J252" s="60"/>
      <c r="K252" s="60"/>
      <c r="L252" s="44"/>
      <c r="M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</row>
  </sheetData>
  <sheetProtection sheet="1" autoFilter="0" formatColumns="0" formatRows="0" objects="1" scenarios="1" spinCount="100000" saltValue="bMTGUIXZtDgURjJvRpkws61x9iXhV08Yz/JbIuYQBFYcfUQbdbmkte+PkA9HDcKpkVbOc7RZF9OeuZo1Q96T+Q==" hashValue="ivQzTV+K58ueERcp6kq2U4kS7mWACEfXbAlNFhesYPZ6RQEcInlcpmTcgcj3EUTKnKfy3fg2Yc+5SZYD9+pzuQ==" algorithmName="SHA-512" password="CC35"/>
  <autoFilter ref="C94:K251"/>
  <mergeCells count="9">
    <mergeCell ref="E7:H7"/>
    <mergeCell ref="E9:H9"/>
    <mergeCell ref="E18:H18"/>
    <mergeCell ref="E27:H27"/>
    <mergeCell ref="E48:H48"/>
    <mergeCell ref="E50:H50"/>
    <mergeCell ref="E85:H85"/>
    <mergeCell ref="E87:H87"/>
    <mergeCell ref="L2:V2"/>
  </mergeCells>
  <hyperlinks>
    <hyperlink ref="F99" r:id="rId1" display="https://podminky.urs.cz/item/CS_URS_2023_01/612325302"/>
    <hyperlink ref="F102" r:id="rId2" display="https://podminky.urs.cz/item/CS_URS_2023_01/622143004"/>
    <hyperlink ref="F108" r:id="rId3" display="https://podminky.urs.cz/item/CS_URS_2023_01/949101111"/>
    <hyperlink ref="F110" r:id="rId4" display="https://podminky.urs.cz/item/CS_URS_2023_01/952901111"/>
    <hyperlink ref="F112" r:id="rId5" display="https://podminky.urs.cz/item/CS_URS_2023_01/968062356"/>
    <hyperlink ref="F119" r:id="rId6" display="https://podminky.urs.cz/item/CS_URS_2023_01/968062357"/>
    <hyperlink ref="F126" r:id="rId7" display="https://podminky.urs.cz/item/CS_URS_2023_01/968072641"/>
    <hyperlink ref="F131" r:id="rId8" display="https://podminky.urs.cz/item/CS_URS_2023_01/997013213"/>
    <hyperlink ref="F133" r:id="rId9" display="https://podminky.urs.cz/item/CS_URS_2023_01/997013509"/>
    <hyperlink ref="F136" r:id="rId10" display="https://podminky.urs.cz/item/CS_URS_2023_01/997013511"/>
    <hyperlink ref="F138" r:id="rId11" display="https://podminky.urs.cz/item/CS_URS_2023_01/997013631"/>
    <hyperlink ref="F141" r:id="rId12" display="https://podminky.urs.cz/item/CS_URS_2023_01/998018002"/>
    <hyperlink ref="F145" r:id="rId13" display="https://podminky.urs.cz/item/CS_URS_2023_01/764011621"/>
    <hyperlink ref="F147" r:id="rId14" display="https://podminky.urs.cz/item/CS_URS_2023_01/998764102"/>
    <hyperlink ref="F149" r:id="rId15" display="https://podminky.urs.cz/item/CS_URS_2023_01/998764181"/>
    <hyperlink ref="F152" r:id="rId16" display="https://podminky.urs.cz/item/CS_URS_2023_01/766441822"/>
    <hyperlink ref="F155" r:id="rId17" display="https://podminky.urs.cz/item/CS_URS_2023_01/766441825"/>
    <hyperlink ref="F158" r:id="rId18" display="https://podminky.urs.cz/item/CS_URS_2023_01/766621212"/>
    <hyperlink ref="F174" r:id="rId19" display="https://podminky.urs.cz/item/CS_URS_2023_01/766694126"/>
    <hyperlink ref="F182" r:id="rId20" display="https://podminky.urs.cz/item/CS_URS_2023_01/766629315"/>
    <hyperlink ref="F193" r:id="rId21" display="https://podminky.urs.cz/item/CS_URS_2023_01/767627309"/>
    <hyperlink ref="F195" r:id="rId22" display="https://podminky.urs.cz/item/CS_URS_2023_01/998766102"/>
    <hyperlink ref="F197" r:id="rId23" display="https://podminky.urs.cz/item/CS_URS_2023_01/998766181"/>
    <hyperlink ref="F200" r:id="rId24" display="https://podminky.urs.cz/item/CS_URS_2023_01/767640224"/>
    <hyperlink ref="F206" r:id="rId25" display="https://podminky.urs.cz/item/CS_URS_2023_01/767649191"/>
    <hyperlink ref="F209" r:id="rId26" display="https://podminky.urs.cz/item/CS_URS_2023_01/767649193"/>
    <hyperlink ref="F212" r:id="rId27" display="https://podminky.urs.cz/item/CS_URS_2023_01/766629315"/>
    <hyperlink ref="F215" r:id="rId28" display="https://podminky.urs.cz/item/CS_URS_2023_01/767627309"/>
    <hyperlink ref="F217" r:id="rId29" display="https://podminky.urs.cz/item/CS_URS_2023_01/998767102"/>
    <hyperlink ref="F219" r:id="rId30" display="https://podminky.urs.cz/item/CS_URS_2023_01/998767181"/>
    <hyperlink ref="F222" r:id="rId31" display="https://podminky.urs.cz/item/CS_URS_2023_01/784181103"/>
    <hyperlink ref="F224" r:id="rId32" display="https://podminky.urs.cz/item/CS_URS_2023_01/784221103"/>
    <hyperlink ref="F227" r:id="rId33" display="https://podminky.urs.cz/item/CS_URS_2023_01/787692523"/>
    <hyperlink ref="F234" r:id="rId34" display="https://podminky.urs.cz/item/CS_URS_2023_01/998787102"/>
    <hyperlink ref="F236" r:id="rId35" display="https://podminky.urs.cz/item/CS_URS_2023_01/998787181"/>
    <hyperlink ref="F239" r:id="rId36" display="https://podminky.urs.cz/item/CS_URS_2023_01/HZS1292"/>
    <hyperlink ref="F245" r:id="rId37" display="https://podminky.urs.cz/item/CS_URS_2023_01/013244000"/>
    <hyperlink ref="F248" r:id="rId38" display="https://podminky.urs.cz/item/CS_URS_2023_01/030001000"/>
    <hyperlink ref="F251" r:id="rId39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ZU - Jungmanova 1-3, výměna oken I.etapa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560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25. 4. 2023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ROUND((SUM(BE96:BE288)),  2)</f>
        <v>0</v>
      </c>
      <c r="G33" s="38"/>
      <c r="H33" s="38"/>
      <c r="I33" s="148">
        <v>0.20999999999999999</v>
      </c>
      <c r="J33" s="147">
        <f>ROUND(((SUM(BE96:BE288))*I33),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ROUND((SUM(BF96:BF288)),  2)</f>
        <v>0</v>
      </c>
      <c r="G34" s="38"/>
      <c r="H34" s="38"/>
      <c r="I34" s="148">
        <v>0.12</v>
      </c>
      <c r="J34" s="147">
        <f>ROUND(((SUM(BF96:BF288))*I34),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ROUND((SUM(BG96:BG288)),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ROUND((SUM(BH96:BH288)),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ROUND((SUM(BI96:BI288)),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103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ZU - Jungmanova 1-3, výměna oken I.etapa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101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 - Jungmanova 1-3, dvorní(východní) fasáda - D.1.b.16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25. 4. 2023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Západočeská univerzita v Plzni</v>
      </c>
      <c r="G54" s="40"/>
      <c r="H54" s="40"/>
      <c r="I54" s="32" t="s">
        <v>33</v>
      </c>
      <c r="J54" s="36" t="str">
        <f>E21</f>
        <v>HBH atelier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104</v>
      </c>
      <c r="D57" s="162"/>
      <c r="E57" s="162"/>
      <c r="F57" s="162"/>
      <c r="G57" s="162"/>
      <c r="H57" s="162"/>
      <c r="I57" s="162"/>
      <c r="J57" s="163" t="s">
        <v>105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106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J97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108</v>
      </c>
      <c r="E61" s="174"/>
      <c r="F61" s="174"/>
      <c r="G61" s="174"/>
      <c r="H61" s="174"/>
      <c r="I61" s="174"/>
      <c r="J61" s="175">
        <f>J98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109</v>
      </c>
      <c r="E62" s="174"/>
      <c r="F62" s="174"/>
      <c r="G62" s="174"/>
      <c r="H62" s="174"/>
      <c r="I62" s="174"/>
      <c r="J62" s="175">
        <f>J111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110</v>
      </c>
      <c r="E63" s="174"/>
      <c r="F63" s="174"/>
      <c r="G63" s="174"/>
      <c r="H63" s="174"/>
      <c r="I63" s="174"/>
      <c r="J63" s="175">
        <f>J138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111</v>
      </c>
      <c r="E64" s="174"/>
      <c r="F64" s="174"/>
      <c r="G64" s="174"/>
      <c r="H64" s="174"/>
      <c r="I64" s="174"/>
      <c r="J64" s="175">
        <f>J148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112</v>
      </c>
      <c r="E65" s="168"/>
      <c r="F65" s="168"/>
      <c r="G65" s="168"/>
      <c r="H65" s="168"/>
      <c r="I65" s="168"/>
      <c r="J65" s="169">
        <f>J151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71"/>
      <c r="C66" s="172"/>
      <c r="D66" s="173" t="s">
        <v>113</v>
      </c>
      <c r="E66" s="174"/>
      <c r="F66" s="174"/>
      <c r="G66" s="174"/>
      <c r="H66" s="174"/>
      <c r="I66" s="174"/>
      <c r="J66" s="175">
        <f>J152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114</v>
      </c>
      <c r="E67" s="174"/>
      <c r="F67" s="174"/>
      <c r="G67" s="174"/>
      <c r="H67" s="174"/>
      <c r="I67" s="174"/>
      <c r="J67" s="175">
        <f>J156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115</v>
      </c>
      <c r="E68" s="174"/>
      <c r="F68" s="174"/>
      <c r="G68" s="174"/>
      <c r="H68" s="174"/>
      <c r="I68" s="174"/>
      <c r="J68" s="175">
        <f>J163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71"/>
      <c r="C69" s="172"/>
      <c r="D69" s="173" t="s">
        <v>116</v>
      </c>
      <c r="E69" s="174"/>
      <c r="F69" s="174"/>
      <c r="G69" s="174"/>
      <c r="H69" s="174"/>
      <c r="I69" s="174"/>
      <c r="J69" s="175">
        <f>J232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9.92" customHeight="1">
      <c r="A70" s="10"/>
      <c r="B70" s="171"/>
      <c r="C70" s="172"/>
      <c r="D70" s="173" t="s">
        <v>117</v>
      </c>
      <c r="E70" s="174"/>
      <c r="F70" s="174"/>
      <c r="G70" s="174"/>
      <c r="H70" s="174"/>
      <c r="I70" s="174"/>
      <c r="J70" s="175">
        <f>J255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71"/>
      <c r="C71" s="172"/>
      <c r="D71" s="173" t="s">
        <v>118</v>
      </c>
      <c r="E71" s="174"/>
      <c r="F71" s="174"/>
      <c r="G71" s="174"/>
      <c r="H71" s="174"/>
      <c r="I71" s="174"/>
      <c r="J71" s="175">
        <f>J260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9" customFormat="1" ht="24.96" customHeight="1">
      <c r="A72" s="9"/>
      <c r="B72" s="165"/>
      <c r="C72" s="166"/>
      <c r="D72" s="167" t="s">
        <v>119</v>
      </c>
      <c r="E72" s="168"/>
      <c r="F72" s="168"/>
      <c r="G72" s="168"/>
      <c r="H72" s="168"/>
      <c r="I72" s="168"/>
      <c r="J72" s="169">
        <f>J274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hidden="1" s="9" customFormat="1" ht="24.96" customHeight="1">
      <c r="A73" s="9"/>
      <c r="B73" s="165"/>
      <c r="C73" s="166"/>
      <c r="D73" s="167" t="s">
        <v>120</v>
      </c>
      <c r="E73" s="168"/>
      <c r="F73" s="168"/>
      <c r="G73" s="168"/>
      <c r="H73" s="168"/>
      <c r="I73" s="168"/>
      <c r="J73" s="169">
        <f>J279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hidden="1" s="10" customFormat="1" ht="19.92" customHeight="1">
      <c r="A74" s="10"/>
      <c r="B74" s="171"/>
      <c r="C74" s="172"/>
      <c r="D74" s="173" t="s">
        <v>121</v>
      </c>
      <c r="E74" s="174"/>
      <c r="F74" s="174"/>
      <c r="G74" s="174"/>
      <c r="H74" s="174"/>
      <c r="I74" s="174"/>
      <c r="J74" s="175">
        <f>J280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9.92" customHeight="1">
      <c r="A75" s="10"/>
      <c r="B75" s="171"/>
      <c r="C75" s="172"/>
      <c r="D75" s="173" t="s">
        <v>122</v>
      </c>
      <c r="E75" s="174"/>
      <c r="F75" s="174"/>
      <c r="G75" s="174"/>
      <c r="H75" s="174"/>
      <c r="I75" s="174"/>
      <c r="J75" s="175">
        <f>J283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10" customFormat="1" ht="19.92" customHeight="1">
      <c r="A76" s="10"/>
      <c r="B76" s="171"/>
      <c r="C76" s="172"/>
      <c r="D76" s="173" t="s">
        <v>123</v>
      </c>
      <c r="E76" s="174"/>
      <c r="F76" s="174"/>
      <c r="G76" s="174"/>
      <c r="H76" s="174"/>
      <c r="I76" s="174"/>
      <c r="J76" s="175">
        <f>J286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hidden="1" s="2" customFormat="1" ht="21.84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 s="2" customFormat="1" ht="6.96" customHeight="1">
      <c r="A78" s="38"/>
      <c r="B78" s="59"/>
      <c r="C78" s="60"/>
      <c r="D78" s="60"/>
      <c r="E78" s="60"/>
      <c r="F78" s="60"/>
      <c r="G78" s="60"/>
      <c r="H78" s="60"/>
      <c r="I78" s="60"/>
      <c r="J78" s="60"/>
      <c r="K78" s="6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hidden="1"/>
    <row r="80" hidden="1"/>
    <row r="81" hidden="1"/>
    <row r="82" s="2" customFormat="1" ht="6.96" customHeight="1">
      <c r="A82" s="38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24.96" customHeight="1">
      <c r="A83" s="38"/>
      <c r="B83" s="39"/>
      <c r="C83" s="23" t="s">
        <v>125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16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160" t="str">
        <f>E7</f>
        <v>ZU - Jungmanova 1-3, výměna oken I.etapa</v>
      </c>
      <c r="F86" s="32"/>
      <c r="G86" s="32"/>
      <c r="H86" s="32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101</v>
      </c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6.5" customHeight="1">
      <c r="A88" s="38"/>
      <c r="B88" s="39"/>
      <c r="C88" s="40"/>
      <c r="D88" s="40"/>
      <c r="E88" s="69" t="str">
        <f>E9</f>
        <v>d - Jungmanova 1-3, dvorní(východní) fasáda - D.1.b.16</v>
      </c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21</v>
      </c>
      <c r="D90" s="40"/>
      <c r="E90" s="40"/>
      <c r="F90" s="27" t="str">
        <f>F12</f>
        <v xml:space="preserve"> </v>
      </c>
      <c r="G90" s="40"/>
      <c r="H90" s="40"/>
      <c r="I90" s="32" t="s">
        <v>23</v>
      </c>
      <c r="J90" s="72" t="str">
        <f>IF(J12="","",J12)</f>
        <v>25. 4. 2023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6.96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25</v>
      </c>
      <c r="D92" s="40"/>
      <c r="E92" s="40"/>
      <c r="F92" s="27" t="str">
        <f>E15</f>
        <v>Západočeská univerzita v Plzni</v>
      </c>
      <c r="G92" s="40"/>
      <c r="H92" s="40"/>
      <c r="I92" s="32" t="s">
        <v>33</v>
      </c>
      <c r="J92" s="36" t="str">
        <f>E21</f>
        <v>HBH atelier s.r.o.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31</v>
      </c>
      <c r="D93" s="40"/>
      <c r="E93" s="40"/>
      <c r="F93" s="27" t="str">
        <f>IF(E18="","",E18)</f>
        <v>Vyplň údaj</v>
      </c>
      <c r="G93" s="40"/>
      <c r="H93" s="40"/>
      <c r="I93" s="32" t="s">
        <v>37</v>
      </c>
      <c r="J93" s="36" t="str">
        <f>E24</f>
        <v xml:space="preserve"> </v>
      </c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0.32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11" customFormat="1" ht="29.28" customHeight="1">
      <c r="A95" s="177"/>
      <c r="B95" s="178"/>
      <c r="C95" s="179" t="s">
        <v>126</v>
      </c>
      <c r="D95" s="180" t="s">
        <v>59</v>
      </c>
      <c r="E95" s="180" t="s">
        <v>55</v>
      </c>
      <c r="F95" s="180" t="s">
        <v>56</v>
      </c>
      <c r="G95" s="180" t="s">
        <v>127</v>
      </c>
      <c r="H95" s="180" t="s">
        <v>128</v>
      </c>
      <c r="I95" s="180" t="s">
        <v>129</v>
      </c>
      <c r="J95" s="180" t="s">
        <v>105</v>
      </c>
      <c r="K95" s="181" t="s">
        <v>130</v>
      </c>
      <c r="L95" s="182"/>
      <c r="M95" s="92" t="s">
        <v>19</v>
      </c>
      <c r="N95" s="93" t="s">
        <v>44</v>
      </c>
      <c r="O95" s="93" t="s">
        <v>131</v>
      </c>
      <c r="P95" s="93" t="s">
        <v>132</v>
      </c>
      <c r="Q95" s="93" t="s">
        <v>133</v>
      </c>
      <c r="R95" s="93" t="s">
        <v>134</v>
      </c>
      <c r="S95" s="93" t="s">
        <v>135</v>
      </c>
      <c r="T95" s="94" t="s">
        <v>136</v>
      </c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</row>
    <row r="96" s="2" customFormat="1" ht="22.8" customHeight="1">
      <c r="A96" s="38"/>
      <c r="B96" s="39"/>
      <c r="C96" s="99" t="s">
        <v>137</v>
      </c>
      <c r="D96" s="40"/>
      <c r="E96" s="40"/>
      <c r="F96" s="40"/>
      <c r="G96" s="40"/>
      <c r="H96" s="40"/>
      <c r="I96" s="40"/>
      <c r="J96" s="183">
        <f>BK96</f>
        <v>0</v>
      </c>
      <c r="K96" s="40"/>
      <c r="L96" s="44"/>
      <c r="M96" s="95"/>
      <c r="N96" s="184"/>
      <c r="O96" s="96"/>
      <c r="P96" s="185">
        <f>P97+P151+P274+P279</f>
        <v>0</v>
      </c>
      <c r="Q96" s="96"/>
      <c r="R96" s="185">
        <f>R97+R151+R274+R279</f>
        <v>3.9771895000000006</v>
      </c>
      <c r="S96" s="96"/>
      <c r="T96" s="186">
        <f>T97+T151+T274+T279</f>
        <v>2.3789799999999999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73</v>
      </c>
      <c r="AU96" s="17" t="s">
        <v>106</v>
      </c>
      <c r="BK96" s="187">
        <f>BK97+BK151+BK274+BK279</f>
        <v>0</v>
      </c>
    </row>
    <row r="97" s="12" customFormat="1" ht="25.92" customHeight="1">
      <c r="A97" s="12"/>
      <c r="B97" s="188"/>
      <c r="C97" s="189"/>
      <c r="D97" s="190" t="s">
        <v>73</v>
      </c>
      <c r="E97" s="191" t="s">
        <v>138</v>
      </c>
      <c r="F97" s="191" t="s">
        <v>139</v>
      </c>
      <c r="G97" s="189"/>
      <c r="H97" s="189"/>
      <c r="I97" s="192"/>
      <c r="J97" s="193">
        <f>BK97</f>
        <v>0</v>
      </c>
      <c r="K97" s="189"/>
      <c r="L97" s="194"/>
      <c r="M97" s="195"/>
      <c r="N97" s="196"/>
      <c r="O97" s="196"/>
      <c r="P97" s="197">
        <f>P98+P111+P138+P148</f>
        <v>0</v>
      </c>
      <c r="Q97" s="196"/>
      <c r="R97" s="197">
        <f>R98+R111+R138+R148</f>
        <v>1.6606164000000001</v>
      </c>
      <c r="S97" s="196"/>
      <c r="T97" s="198">
        <f>T98+T111+T138+T148</f>
        <v>2.2989799999999998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9" t="s">
        <v>82</v>
      </c>
      <c r="AT97" s="200" t="s">
        <v>73</v>
      </c>
      <c r="AU97" s="200" t="s">
        <v>74</v>
      </c>
      <c r="AY97" s="199" t="s">
        <v>140</v>
      </c>
      <c r="BK97" s="201">
        <f>BK98+BK111+BK138+BK148</f>
        <v>0</v>
      </c>
    </row>
    <row r="98" s="12" customFormat="1" ht="22.8" customHeight="1">
      <c r="A98" s="12"/>
      <c r="B98" s="188"/>
      <c r="C98" s="189"/>
      <c r="D98" s="190" t="s">
        <v>73</v>
      </c>
      <c r="E98" s="202" t="s">
        <v>141</v>
      </c>
      <c r="F98" s="202" t="s">
        <v>142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SUM(P99:P110)</f>
        <v>0</v>
      </c>
      <c r="Q98" s="196"/>
      <c r="R98" s="197">
        <f>SUM(R99:R110)</f>
        <v>1.6546164000000001</v>
      </c>
      <c r="S98" s="196"/>
      <c r="T98" s="198">
        <f>SUM(T99:T110)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82</v>
      </c>
      <c r="AT98" s="200" t="s">
        <v>73</v>
      </c>
      <c r="AU98" s="200" t="s">
        <v>82</v>
      </c>
      <c r="AY98" s="199" t="s">
        <v>140</v>
      </c>
      <c r="BK98" s="201">
        <f>SUM(BK99:BK110)</f>
        <v>0</v>
      </c>
    </row>
    <row r="99" s="2" customFormat="1" ht="33" customHeight="1">
      <c r="A99" s="38"/>
      <c r="B99" s="39"/>
      <c r="C99" s="204" t="s">
        <v>287</v>
      </c>
      <c r="D99" s="204" t="s">
        <v>144</v>
      </c>
      <c r="E99" s="205" t="s">
        <v>561</v>
      </c>
      <c r="F99" s="206" t="s">
        <v>562</v>
      </c>
      <c r="G99" s="207" t="s">
        <v>229</v>
      </c>
      <c r="H99" s="208">
        <v>1</v>
      </c>
      <c r="I99" s="209"/>
      <c r="J99" s="210">
        <f>ROUND(I99*H99,2)</f>
        <v>0</v>
      </c>
      <c r="K99" s="206" t="s">
        <v>148</v>
      </c>
      <c r="L99" s="44"/>
      <c r="M99" s="211" t="s">
        <v>19</v>
      </c>
      <c r="N99" s="212" t="s">
        <v>45</v>
      </c>
      <c r="O99" s="84"/>
      <c r="P99" s="213">
        <f>O99*H99</f>
        <v>0</v>
      </c>
      <c r="Q99" s="213">
        <v>0.1575</v>
      </c>
      <c r="R99" s="213">
        <f>Q99*H99</f>
        <v>0.1575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149</v>
      </c>
      <c r="AT99" s="215" t="s">
        <v>144</v>
      </c>
      <c r="AU99" s="215" t="s">
        <v>84</v>
      </c>
      <c r="AY99" s="17" t="s">
        <v>140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82</v>
      </c>
      <c r="BK99" s="216">
        <f>ROUND(I99*H99,2)</f>
        <v>0</v>
      </c>
      <c r="BL99" s="17" t="s">
        <v>149</v>
      </c>
      <c r="BM99" s="215" t="s">
        <v>563</v>
      </c>
    </row>
    <row r="100" s="2" customFormat="1">
      <c r="A100" s="38"/>
      <c r="B100" s="39"/>
      <c r="C100" s="40"/>
      <c r="D100" s="217" t="s">
        <v>151</v>
      </c>
      <c r="E100" s="40"/>
      <c r="F100" s="218" t="s">
        <v>564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151</v>
      </c>
      <c r="AU100" s="17" t="s">
        <v>84</v>
      </c>
    </row>
    <row r="101" s="14" customFormat="1">
      <c r="A101" s="14"/>
      <c r="B101" s="244"/>
      <c r="C101" s="245"/>
      <c r="D101" s="224" t="s">
        <v>153</v>
      </c>
      <c r="E101" s="246" t="s">
        <v>19</v>
      </c>
      <c r="F101" s="247" t="s">
        <v>565</v>
      </c>
      <c r="G101" s="245"/>
      <c r="H101" s="246" t="s">
        <v>19</v>
      </c>
      <c r="I101" s="248"/>
      <c r="J101" s="245"/>
      <c r="K101" s="245"/>
      <c r="L101" s="249"/>
      <c r="M101" s="250"/>
      <c r="N101" s="251"/>
      <c r="O101" s="251"/>
      <c r="P101" s="251"/>
      <c r="Q101" s="251"/>
      <c r="R101" s="251"/>
      <c r="S101" s="251"/>
      <c r="T101" s="252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3" t="s">
        <v>153</v>
      </c>
      <c r="AU101" s="253" t="s">
        <v>84</v>
      </c>
      <c r="AV101" s="14" t="s">
        <v>82</v>
      </c>
      <c r="AW101" s="14" t="s">
        <v>36</v>
      </c>
      <c r="AX101" s="14" t="s">
        <v>74</v>
      </c>
      <c r="AY101" s="253" t="s">
        <v>140</v>
      </c>
    </row>
    <row r="102" s="13" customFormat="1">
      <c r="A102" s="13"/>
      <c r="B102" s="222"/>
      <c r="C102" s="223"/>
      <c r="D102" s="224" t="s">
        <v>153</v>
      </c>
      <c r="E102" s="225" t="s">
        <v>19</v>
      </c>
      <c r="F102" s="226" t="s">
        <v>82</v>
      </c>
      <c r="G102" s="223"/>
      <c r="H102" s="227">
        <v>1</v>
      </c>
      <c r="I102" s="228"/>
      <c r="J102" s="223"/>
      <c r="K102" s="223"/>
      <c r="L102" s="229"/>
      <c r="M102" s="230"/>
      <c r="N102" s="231"/>
      <c r="O102" s="231"/>
      <c r="P102" s="231"/>
      <c r="Q102" s="231"/>
      <c r="R102" s="231"/>
      <c r="S102" s="231"/>
      <c r="T102" s="23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3" t="s">
        <v>153</v>
      </c>
      <c r="AU102" s="233" t="s">
        <v>84</v>
      </c>
      <c r="AV102" s="13" t="s">
        <v>84</v>
      </c>
      <c r="AW102" s="13" t="s">
        <v>36</v>
      </c>
      <c r="AX102" s="13" t="s">
        <v>82</v>
      </c>
      <c r="AY102" s="233" t="s">
        <v>140</v>
      </c>
    </row>
    <row r="103" s="2" customFormat="1" ht="24.15" customHeight="1">
      <c r="A103" s="38"/>
      <c r="B103" s="39"/>
      <c r="C103" s="204" t="s">
        <v>379</v>
      </c>
      <c r="D103" s="204" t="s">
        <v>144</v>
      </c>
      <c r="E103" s="205" t="s">
        <v>145</v>
      </c>
      <c r="F103" s="206" t="s">
        <v>146</v>
      </c>
      <c r="G103" s="207" t="s">
        <v>147</v>
      </c>
      <c r="H103" s="208">
        <v>44.460000000000001</v>
      </c>
      <c r="I103" s="209"/>
      <c r="J103" s="210">
        <f>ROUND(I103*H103,2)</f>
        <v>0</v>
      </c>
      <c r="K103" s="206" t="s">
        <v>148</v>
      </c>
      <c r="L103" s="44"/>
      <c r="M103" s="211" t="s">
        <v>19</v>
      </c>
      <c r="N103" s="212" t="s">
        <v>45</v>
      </c>
      <c r="O103" s="84"/>
      <c r="P103" s="213">
        <f>O103*H103</f>
        <v>0</v>
      </c>
      <c r="Q103" s="213">
        <v>0.033579999999999999</v>
      </c>
      <c r="R103" s="213">
        <f>Q103*H103</f>
        <v>1.4929668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149</v>
      </c>
      <c r="AT103" s="215" t="s">
        <v>144</v>
      </c>
      <c r="AU103" s="215" t="s">
        <v>84</v>
      </c>
      <c r="AY103" s="17" t="s">
        <v>140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82</v>
      </c>
      <c r="BK103" s="216">
        <f>ROUND(I103*H103,2)</f>
        <v>0</v>
      </c>
      <c r="BL103" s="17" t="s">
        <v>149</v>
      </c>
      <c r="BM103" s="215" t="s">
        <v>566</v>
      </c>
    </row>
    <row r="104" s="2" customFormat="1">
      <c r="A104" s="38"/>
      <c r="B104" s="39"/>
      <c r="C104" s="40"/>
      <c r="D104" s="217" t="s">
        <v>151</v>
      </c>
      <c r="E104" s="40"/>
      <c r="F104" s="218" t="s">
        <v>152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151</v>
      </c>
      <c r="AU104" s="17" t="s">
        <v>84</v>
      </c>
    </row>
    <row r="105" s="13" customFormat="1">
      <c r="A105" s="13"/>
      <c r="B105" s="222"/>
      <c r="C105" s="223"/>
      <c r="D105" s="224" t="s">
        <v>153</v>
      </c>
      <c r="E105" s="225" t="s">
        <v>19</v>
      </c>
      <c r="F105" s="226" t="s">
        <v>567</v>
      </c>
      <c r="G105" s="223"/>
      <c r="H105" s="227">
        <v>44.460000000000001</v>
      </c>
      <c r="I105" s="228"/>
      <c r="J105" s="223"/>
      <c r="K105" s="223"/>
      <c r="L105" s="229"/>
      <c r="M105" s="230"/>
      <c r="N105" s="231"/>
      <c r="O105" s="231"/>
      <c r="P105" s="231"/>
      <c r="Q105" s="231"/>
      <c r="R105" s="231"/>
      <c r="S105" s="231"/>
      <c r="T105" s="23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3" t="s">
        <v>153</v>
      </c>
      <c r="AU105" s="233" t="s">
        <v>84</v>
      </c>
      <c r="AV105" s="13" t="s">
        <v>84</v>
      </c>
      <c r="AW105" s="13" t="s">
        <v>36</v>
      </c>
      <c r="AX105" s="13" t="s">
        <v>82</v>
      </c>
      <c r="AY105" s="233" t="s">
        <v>140</v>
      </c>
    </row>
    <row r="106" s="2" customFormat="1" ht="55.5" customHeight="1">
      <c r="A106" s="38"/>
      <c r="B106" s="39"/>
      <c r="C106" s="204" t="s">
        <v>308</v>
      </c>
      <c r="D106" s="204" t="s">
        <v>144</v>
      </c>
      <c r="E106" s="205" t="s">
        <v>156</v>
      </c>
      <c r="F106" s="206" t="s">
        <v>157</v>
      </c>
      <c r="G106" s="207" t="s">
        <v>158</v>
      </c>
      <c r="H106" s="208">
        <v>98.799999999999997</v>
      </c>
      <c r="I106" s="209"/>
      <c r="J106" s="210">
        <f>ROUND(I106*H106,2)</f>
        <v>0</v>
      </c>
      <c r="K106" s="206" t="s">
        <v>148</v>
      </c>
      <c r="L106" s="44"/>
      <c r="M106" s="211" t="s">
        <v>19</v>
      </c>
      <c r="N106" s="212" t="s">
        <v>45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149</v>
      </c>
      <c r="AT106" s="215" t="s">
        <v>144</v>
      </c>
      <c r="AU106" s="215" t="s">
        <v>84</v>
      </c>
      <c r="AY106" s="17" t="s">
        <v>140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82</v>
      </c>
      <c r="BK106" s="216">
        <f>ROUND(I106*H106,2)</f>
        <v>0</v>
      </c>
      <c r="BL106" s="17" t="s">
        <v>149</v>
      </c>
      <c r="BM106" s="215" t="s">
        <v>568</v>
      </c>
    </row>
    <row r="107" s="2" customFormat="1">
      <c r="A107" s="38"/>
      <c r="B107" s="39"/>
      <c r="C107" s="40"/>
      <c r="D107" s="217" t="s">
        <v>151</v>
      </c>
      <c r="E107" s="40"/>
      <c r="F107" s="218" t="s">
        <v>160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151</v>
      </c>
      <c r="AU107" s="17" t="s">
        <v>84</v>
      </c>
    </row>
    <row r="108" s="13" customFormat="1">
      <c r="A108" s="13"/>
      <c r="B108" s="222"/>
      <c r="C108" s="223"/>
      <c r="D108" s="224" t="s">
        <v>153</v>
      </c>
      <c r="E108" s="225" t="s">
        <v>19</v>
      </c>
      <c r="F108" s="226" t="s">
        <v>569</v>
      </c>
      <c r="G108" s="223"/>
      <c r="H108" s="227">
        <v>98.799999999999997</v>
      </c>
      <c r="I108" s="228"/>
      <c r="J108" s="223"/>
      <c r="K108" s="223"/>
      <c r="L108" s="229"/>
      <c r="M108" s="230"/>
      <c r="N108" s="231"/>
      <c r="O108" s="231"/>
      <c r="P108" s="231"/>
      <c r="Q108" s="231"/>
      <c r="R108" s="231"/>
      <c r="S108" s="231"/>
      <c r="T108" s="23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3" t="s">
        <v>153</v>
      </c>
      <c r="AU108" s="233" t="s">
        <v>84</v>
      </c>
      <c r="AV108" s="13" t="s">
        <v>84</v>
      </c>
      <c r="AW108" s="13" t="s">
        <v>36</v>
      </c>
      <c r="AX108" s="13" t="s">
        <v>82</v>
      </c>
      <c r="AY108" s="233" t="s">
        <v>140</v>
      </c>
    </row>
    <row r="109" s="2" customFormat="1" ht="24.15" customHeight="1">
      <c r="A109" s="38"/>
      <c r="B109" s="39"/>
      <c r="C109" s="234" t="s">
        <v>413</v>
      </c>
      <c r="D109" s="234" t="s">
        <v>162</v>
      </c>
      <c r="E109" s="235" t="s">
        <v>163</v>
      </c>
      <c r="F109" s="236" t="s">
        <v>164</v>
      </c>
      <c r="G109" s="237" t="s">
        <v>158</v>
      </c>
      <c r="H109" s="238">
        <v>103.74</v>
      </c>
      <c r="I109" s="239"/>
      <c r="J109" s="240">
        <f>ROUND(I109*H109,2)</f>
        <v>0</v>
      </c>
      <c r="K109" s="236" t="s">
        <v>148</v>
      </c>
      <c r="L109" s="241"/>
      <c r="M109" s="242" t="s">
        <v>19</v>
      </c>
      <c r="N109" s="243" t="s">
        <v>45</v>
      </c>
      <c r="O109" s="84"/>
      <c r="P109" s="213">
        <f>O109*H109</f>
        <v>0</v>
      </c>
      <c r="Q109" s="213">
        <v>4.0000000000000003E-05</v>
      </c>
      <c r="R109" s="213">
        <f>Q109*H109</f>
        <v>0.0041495999999999998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165</v>
      </c>
      <c r="AT109" s="215" t="s">
        <v>162</v>
      </c>
      <c r="AU109" s="215" t="s">
        <v>84</v>
      </c>
      <c r="AY109" s="17" t="s">
        <v>140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82</v>
      </c>
      <c r="BK109" s="216">
        <f>ROUND(I109*H109,2)</f>
        <v>0</v>
      </c>
      <c r="BL109" s="17" t="s">
        <v>149</v>
      </c>
      <c r="BM109" s="215" t="s">
        <v>570</v>
      </c>
    </row>
    <row r="110" s="13" customFormat="1">
      <c r="A110" s="13"/>
      <c r="B110" s="222"/>
      <c r="C110" s="223"/>
      <c r="D110" s="224" t="s">
        <v>153</v>
      </c>
      <c r="E110" s="223"/>
      <c r="F110" s="226" t="s">
        <v>571</v>
      </c>
      <c r="G110" s="223"/>
      <c r="H110" s="227">
        <v>103.74</v>
      </c>
      <c r="I110" s="228"/>
      <c r="J110" s="223"/>
      <c r="K110" s="223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153</v>
      </c>
      <c r="AU110" s="233" t="s">
        <v>84</v>
      </c>
      <c r="AV110" s="13" t="s">
        <v>84</v>
      </c>
      <c r="AW110" s="13" t="s">
        <v>4</v>
      </c>
      <c r="AX110" s="13" t="s">
        <v>82</v>
      </c>
      <c r="AY110" s="233" t="s">
        <v>140</v>
      </c>
    </row>
    <row r="111" s="12" customFormat="1" ht="22.8" customHeight="1">
      <c r="A111" s="12"/>
      <c r="B111" s="188"/>
      <c r="C111" s="189"/>
      <c r="D111" s="190" t="s">
        <v>73</v>
      </c>
      <c r="E111" s="202" t="s">
        <v>168</v>
      </c>
      <c r="F111" s="202" t="s">
        <v>169</v>
      </c>
      <c r="G111" s="189"/>
      <c r="H111" s="189"/>
      <c r="I111" s="192"/>
      <c r="J111" s="203">
        <f>BK111</f>
        <v>0</v>
      </c>
      <c r="K111" s="189"/>
      <c r="L111" s="194"/>
      <c r="M111" s="195"/>
      <c r="N111" s="196"/>
      <c r="O111" s="196"/>
      <c r="P111" s="197">
        <f>SUM(P112:P137)</f>
        <v>0</v>
      </c>
      <c r="Q111" s="196"/>
      <c r="R111" s="197">
        <f>SUM(R112:R137)</f>
        <v>0.0060000000000000001</v>
      </c>
      <c r="S111" s="196"/>
      <c r="T111" s="198">
        <f>SUM(T112:T137)</f>
        <v>2.2989799999999998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99" t="s">
        <v>82</v>
      </c>
      <c r="AT111" s="200" t="s">
        <v>73</v>
      </c>
      <c r="AU111" s="200" t="s">
        <v>82</v>
      </c>
      <c r="AY111" s="199" t="s">
        <v>140</v>
      </c>
      <c r="BK111" s="201">
        <f>SUM(BK112:BK137)</f>
        <v>0</v>
      </c>
    </row>
    <row r="112" s="2" customFormat="1" ht="37.8" customHeight="1">
      <c r="A112" s="38"/>
      <c r="B112" s="39"/>
      <c r="C112" s="204" t="s">
        <v>572</v>
      </c>
      <c r="D112" s="204" t="s">
        <v>144</v>
      </c>
      <c r="E112" s="205" t="s">
        <v>176</v>
      </c>
      <c r="F112" s="206" t="s">
        <v>177</v>
      </c>
      <c r="G112" s="207" t="s">
        <v>147</v>
      </c>
      <c r="H112" s="208">
        <v>150</v>
      </c>
      <c r="I112" s="209"/>
      <c r="J112" s="210">
        <f>ROUND(I112*H112,2)</f>
        <v>0</v>
      </c>
      <c r="K112" s="206" t="s">
        <v>148</v>
      </c>
      <c r="L112" s="44"/>
      <c r="M112" s="211" t="s">
        <v>19</v>
      </c>
      <c r="N112" s="212" t="s">
        <v>45</v>
      </c>
      <c r="O112" s="84"/>
      <c r="P112" s="213">
        <f>O112*H112</f>
        <v>0</v>
      </c>
      <c r="Q112" s="213">
        <v>4.0000000000000003E-05</v>
      </c>
      <c r="R112" s="213">
        <f>Q112*H112</f>
        <v>0.0060000000000000001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149</v>
      </c>
      <c r="AT112" s="215" t="s">
        <v>144</v>
      </c>
      <c r="AU112" s="215" t="s">
        <v>84</v>
      </c>
      <c r="AY112" s="17" t="s">
        <v>140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82</v>
      </c>
      <c r="BK112" s="216">
        <f>ROUND(I112*H112,2)</f>
        <v>0</v>
      </c>
      <c r="BL112" s="17" t="s">
        <v>149</v>
      </c>
      <c r="BM112" s="215" t="s">
        <v>573</v>
      </c>
    </row>
    <row r="113" s="2" customFormat="1">
      <c r="A113" s="38"/>
      <c r="B113" s="39"/>
      <c r="C113" s="40"/>
      <c r="D113" s="217" t="s">
        <v>151</v>
      </c>
      <c r="E113" s="40"/>
      <c r="F113" s="218" t="s">
        <v>179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151</v>
      </c>
      <c r="AU113" s="17" t="s">
        <v>84</v>
      </c>
    </row>
    <row r="114" s="2" customFormat="1" ht="37.8" customHeight="1">
      <c r="A114" s="38"/>
      <c r="B114" s="39"/>
      <c r="C114" s="204" t="s">
        <v>165</v>
      </c>
      <c r="D114" s="204" t="s">
        <v>144</v>
      </c>
      <c r="E114" s="205" t="s">
        <v>574</v>
      </c>
      <c r="F114" s="206" t="s">
        <v>575</v>
      </c>
      <c r="G114" s="207" t="s">
        <v>147</v>
      </c>
      <c r="H114" s="208">
        <v>21.18</v>
      </c>
      <c r="I114" s="209"/>
      <c r="J114" s="210">
        <f>ROUND(I114*H114,2)</f>
        <v>0</v>
      </c>
      <c r="K114" s="206" t="s">
        <v>148</v>
      </c>
      <c r="L114" s="44"/>
      <c r="M114" s="211" t="s">
        <v>19</v>
      </c>
      <c r="N114" s="212" t="s">
        <v>45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0.062</v>
      </c>
      <c r="T114" s="214">
        <f>S114*H114</f>
        <v>1.3131599999999999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149</v>
      </c>
      <c r="AT114" s="215" t="s">
        <v>144</v>
      </c>
      <c r="AU114" s="215" t="s">
        <v>84</v>
      </c>
      <c r="AY114" s="17" t="s">
        <v>140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82</v>
      </c>
      <c r="BK114" s="216">
        <f>ROUND(I114*H114,2)</f>
        <v>0</v>
      </c>
      <c r="BL114" s="17" t="s">
        <v>149</v>
      </c>
      <c r="BM114" s="215" t="s">
        <v>576</v>
      </c>
    </row>
    <row r="115" s="2" customFormat="1">
      <c r="A115" s="38"/>
      <c r="B115" s="39"/>
      <c r="C115" s="40"/>
      <c r="D115" s="217" t="s">
        <v>151</v>
      </c>
      <c r="E115" s="40"/>
      <c r="F115" s="218" t="s">
        <v>577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151</v>
      </c>
      <c r="AU115" s="17" t="s">
        <v>84</v>
      </c>
    </row>
    <row r="116" s="14" customFormat="1">
      <c r="A116" s="14"/>
      <c r="B116" s="244"/>
      <c r="C116" s="245"/>
      <c r="D116" s="224" t="s">
        <v>153</v>
      </c>
      <c r="E116" s="246" t="s">
        <v>19</v>
      </c>
      <c r="F116" s="247" t="s">
        <v>578</v>
      </c>
      <c r="G116" s="245"/>
      <c r="H116" s="246" t="s">
        <v>19</v>
      </c>
      <c r="I116" s="248"/>
      <c r="J116" s="245"/>
      <c r="K116" s="245"/>
      <c r="L116" s="249"/>
      <c r="M116" s="250"/>
      <c r="N116" s="251"/>
      <c r="O116" s="251"/>
      <c r="P116" s="251"/>
      <c r="Q116" s="251"/>
      <c r="R116" s="251"/>
      <c r="S116" s="251"/>
      <c r="T116" s="252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3" t="s">
        <v>153</v>
      </c>
      <c r="AU116" s="253" t="s">
        <v>84</v>
      </c>
      <c r="AV116" s="14" t="s">
        <v>82</v>
      </c>
      <c r="AW116" s="14" t="s">
        <v>36</v>
      </c>
      <c r="AX116" s="14" t="s">
        <v>74</v>
      </c>
      <c r="AY116" s="253" t="s">
        <v>140</v>
      </c>
    </row>
    <row r="117" s="13" customFormat="1">
      <c r="A117" s="13"/>
      <c r="B117" s="222"/>
      <c r="C117" s="223"/>
      <c r="D117" s="224" t="s">
        <v>153</v>
      </c>
      <c r="E117" s="225" t="s">
        <v>19</v>
      </c>
      <c r="F117" s="226" t="s">
        <v>579</v>
      </c>
      <c r="G117" s="223"/>
      <c r="H117" s="227">
        <v>1.2</v>
      </c>
      <c r="I117" s="228"/>
      <c r="J117" s="223"/>
      <c r="K117" s="223"/>
      <c r="L117" s="229"/>
      <c r="M117" s="230"/>
      <c r="N117" s="231"/>
      <c r="O117" s="231"/>
      <c r="P117" s="231"/>
      <c r="Q117" s="231"/>
      <c r="R117" s="231"/>
      <c r="S117" s="231"/>
      <c r="T117" s="23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3" t="s">
        <v>153</v>
      </c>
      <c r="AU117" s="233" t="s">
        <v>84</v>
      </c>
      <c r="AV117" s="13" t="s">
        <v>84</v>
      </c>
      <c r="AW117" s="13" t="s">
        <v>36</v>
      </c>
      <c r="AX117" s="13" t="s">
        <v>74</v>
      </c>
      <c r="AY117" s="233" t="s">
        <v>140</v>
      </c>
    </row>
    <row r="118" s="14" customFormat="1">
      <c r="A118" s="14"/>
      <c r="B118" s="244"/>
      <c r="C118" s="245"/>
      <c r="D118" s="224" t="s">
        <v>153</v>
      </c>
      <c r="E118" s="246" t="s">
        <v>19</v>
      </c>
      <c r="F118" s="247" t="s">
        <v>580</v>
      </c>
      <c r="G118" s="245"/>
      <c r="H118" s="246" t="s">
        <v>19</v>
      </c>
      <c r="I118" s="248"/>
      <c r="J118" s="245"/>
      <c r="K118" s="245"/>
      <c r="L118" s="249"/>
      <c r="M118" s="250"/>
      <c r="N118" s="251"/>
      <c r="O118" s="251"/>
      <c r="P118" s="251"/>
      <c r="Q118" s="251"/>
      <c r="R118" s="251"/>
      <c r="S118" s="251"/>
      <c r="T118" s="25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3" t="s">
        <v>153</v>
      </c>
      <c r="AU118" s="253" t="s">
        <v>84</v>
      </c>
      <c r="AV118" s="14" t="s">
        <v>82</v>
      </c>
      <c r="AW118" s="14" t="s">
        <v>36</v>
      </c>
      <c r="AX118" s="14" t="s">
        <v>74</v>
      </c>
      <c r="AY118" s="253" t="s">
        <v>140</v>
      </c>
    </row>
    <row r="119" s="13" customFormat="1">
      <c r="A119" s="13"/>
      <c r="B119" s="222"/>
      <c r="C119" s="223"/>
      <c r="D119" s="224" t="s">
        <v>153</v>
      </c>
      <c r="E119" s="225" t="s">
        <v>19</v>
      </c>
      <c r="F119" s="226" t="s">
        <v>581</v>
      </c>
      <c r="G119" s="223"/>
      <c r="H119" s="227">
        <v>14.58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153</v>
      </c>
      <c r="AU119" s="233" t="s">
        <v>84</v>
      </c>
      <c r="AV119" s="13" t="s">
        <v>84</v>
      </c>
      <c r="AW119" s="13" t="s">
        <v>36</v>
      </c>
      <c r="AX119" s="13" t="s">
        <v>74</v>
      </c>
      <c r="AY119" s="233" t="s">
        <v>140</v>
      </c>
    </row>
    <row r="120" s="14" customFormat="1">
      <c r="A120" s="14"/>
      <c r="B120" s="244"/>
      <c r="C120" s="245"/>
      <c r="D120" s="224" t="s">
        <v>153</v>
      </c>
      <c r="E120" s="246" t="s">
        <v>19</v>
      </c>
      <c r="F120" s="247" t="s">
        <v>582</v>
      </c>
      <c r="G120" s="245"/>
      <c r="H120" s="246" t="s">
        <v>19</v>
      </c>
      <c r="I120" s="248"/>
      <c r="J120" s="245"/>
      <c r="K120" s="245"/>
      <c r="L120" s="249"/>
      <c r="M120" s="250"/>
      <c r="N120" s="251"/>
      <c r="O120" s="251"/>
      <c r="P120" s="251"/>
      <c r="Q120" s="251"/>
      <c r="R120" s="251"/>
      <c r="S120" s="251"/>
      <c r="T120" s="252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3" t="s">
        <v>153</v>
      </c>
      <c r="AU120" s="253" t="s">
        <v>84</v>
      </c>
      <c r="AV120" s="14" t="s">
        <v>82</v>
      </c>
      <c r="AW120" s="14" t="s">
        <v>36</v>
      </c>
      <c r="AX120" s="14" t="s">
        <v>74</v>
      </c>
      <c r="AY120" s="253" t="s">
        <v>140</v>
      </c>
    </row>
    <row r="121" s="13" customFormat="1">
      <c r="A121" s="13"/>
      <c r="B121" s="222"/>
      <c r="C121" s="223"/>
      <c r="D121" s="224" t="s">
        <v>153</v>
      </c>
      <c r="E121" s="225" t="s">
        <v>19</v>
      </c>
      <c r="F121" s="226" t="s">
        <v>583</v>
      </c>
      <c r="G121" s="223"/>
      <c r="H121" s="227">
        <v>4.3200000000000003</v>
      </c>
      <c r="I121" s="228"/>
      <c r="J121" s="223"/>
      <c r="K121" s="223"/>
      <c r="L121" s="229"/>
      <c r="M121" s="230"/>
      <c r="N121" s="231"/>
      <c r="O121" s="231"/>
      <c r="P121" s="231"/>
      <c r="Q121" s="231"/>
      <c r="R121" s="231"/>
      <c r="S121" s="231"/>
      <c r="T121" s="23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3" t="s">
        <v>153</v>
      </c>
      <c r="AU121" s="233" t="s">
        <v>84</v>
      </c>
      <c r="AV121" s="13" t="s">
        <v>84</v>
      </c>
      <c r="AW121" s="13" t="s">
        <v>36</v>
      </c>
      <c r="AX121" s="13" t="s">
        <v>74</v>
      </c>
      <c r="AY121" s="233" t="s">
        <v>140</v>
      </c>
    </row>
    <row r="122" s="14" customFormat="1">
      <c r="A122" s="14"/>
      <c r="B122" s="244"/>
      <c r="C122" s="245"/>
      <c r="D122" s="224" t="s">
        <v>153</v>
      </c>
      <c r="E122" s="246" t="s">
        <v>19</v>
      </c>
      <c r="F122" s="247" t="s">
        <v>584</v>
      </c>
      <c r="G122" s="245"/>
      <c r="H122" s="246" t="s">
        <v>19</v>
      </c>
      <c r="I122" s="248"/>
      <c r="J122" s="245"/>
      <c r="K122" s="245"/>
      <c r="L122" s="249"/>
      <c r="M122" s="250"/>
      <c r="N122" s="251"/>
      <c r="O122" s="251"/>
      <c r="P122" s="251"/>
      <c r="Q122" s="251"/>
      <c r="R122" s="251"/>
      <c r="S122" s="251"/>
      <c r="T122" s="25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3" t="s">
        <v>153</v>
      </c>
      <c r="AU122" s="253" t="s">
        <v>84</v>
      </c>
      <c r="AV122" s="14" t="s">
        <v>82</v>
      </c>
      <c r="AW122" s="14" t="s">
        <v>36</v>
      </c>
      <c r="AX122" s="14" t="s">
        <v>74</v>
      </c>
      <c r="AY122" s="253" t="s">
        <v>140</v>
      </c>
    </row>
    <row r="123" s="13" customFormat="1">
      <c r="A123" s="13"/>
      <c r="B123" s="222"/>
      <c r="C123" s="223"/>
      <c r="D123" s="224" t="s">
        <v>153</v>
      </c>
      <c r="E123" s="225" t="s">
        <v>19</v>
      </c>
      <c r="F123" s="226" t="s">
        <v>585</v>
      </c>
      <c r="G123" s="223"/>
      <c r="H123" s="227">
        <v>1.0800000000000001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153</v>
      </c>
      <c r="AU123" s="233" t="s">
        <v>84</v>
      </c>
      <c r="AV123" s="13" t="s">
        <v>84</v>
      </c>
      <c r="AW123" s="13" t="s">
        <v>36</v>
      </c>
      <c r="AX123" s="13" t="s">
        <v>74</v>
      </c>
      <c r="AY123" s="233" t="s">
        <v>140</v>
      </c>
    </row>
    <row r="124" s="15" customFormat="1">
      <c r="A124" s="15"/>
      <c r="B124" s="254"/>
      <c r="C124" s="255"/>
      <c r="D124" s="224" t="s">
        <v>153</v>
      </c>
      <c r="E124" s="256" t="s">
        <v>19</v>
      </c>
      <c r="F124" s="257" t="s">
        <v>193</v>
      </c>
      <c r="G124" s="255"/>
      <c r="H124" s="258">
        <v>21.18</v>
      </c>
      <c r="I124" s="259"/>
      <c r="J124" s="255"/>
      <c r="K124" s="255"/>
      <c r="L124" s="260"/>
      <c r="M124" s="261"/>
      <c r="N124" s="262"/>
      <c r="O124" s="262"/>
      <c r="P124" s="262"/>
      <c r="Q124" s="262"/>
      <c r="R124" s="262"/>
      <c r="S124" s="262"/>
      <c r="T124" s="263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4" t="s">
        <v>153</v>
      </c>
      <c r="AU124" s="264" t="s">
        <v>84</v>
      </c>
      <c r="AV124" s="15" t="s">
        <v>149</v>
      </c>
      <c r="AW124" s="15" t="s">
        <v>36</v>
      </c>
      <c r="AX124" s="15" t="s">
        <v>82</v>
      </c>
      <c r="AY124" s="264" t="s">
        <v>140</v>
      </c>
    </row>
    <row r="125" s="2" customFormat="1" ht="37.8" customHeight="1">
      <c r="A125" s="38"/>
      <c r="B125" s="39"/>
      <c r="C125" s="204" t="s">
        <v>168</v>
      </c>
      <c r="D125" s="204" t="s">
        <v>144</v>
      </c>
      <c r="E125" s="205" t="s">
        <v>181</v>
      </c>
      <c r="F125" s="206" t="s">
        <v>182</v>
      </c>
      <c r="G125" s="207" t="s">
        <v>147</v>
      </c>
      <c r="H125" s="208">
        <v>12.779999999999999</v>
      </c>
      <c r="I125" s="209"/>
      <c r="J125" s="210">
        <f>ROUND(I125*H125,2)</f>
        <v>0</v>
      </c>
      <c r="K125" s="206" t="s">
        <v>148</v>
      </c>
      <c r="L125" s="44"/>
      <c r="M125" s="211" t="s">
        <v>19</v>
      </c>
      <c r="N125" s="212" t="s">
        <v>45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0.053999999999999999</v>
      </c>
      <c r="T125" s="214">
        <f>S125*H125</f>
        <v>0.69011999999999996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149</v>
      </c>
      <c r="AT125" s="215" t="s">
        <v>144</v>
      </c>
      <c r="AU125" s="215" t="s">
        <v>84</v>
      </c>
      <c r="AY125" s="17" t="s">
        <v>140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82</v>
      </c>
      <c r="BK125" s="216">
        <f>ROUND(I125*H125,2)</f>
        <v>0</v>
      </c>
      <c r="BL125" s="17" t="s">
        <v>149</v>
      </c>
      <c r="BM125" s="215" t="s">
        <v>586</v>
      </c>
    </row>
    <row r="126" s="2" customFormat="1">
      <c r="A126" s="38"/>
      <c r="B126" s="39"/>
      <c r="C126" s="40"/>
      <c r="D126" s="217" t="s">
        <v>151</v>
      </c>
      <c r="E126" s="40"/>
      <c r="F126" s="218" t="s">
        <v>184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151</v>
      </c>
      <c r="AU126" s="17" t="s">
        <v>84</v>
      </c>
    </row>
    <row r="127" s="14" customFormat="1">
      <c r="A127" s="14"/>
      <c r="B127" s="244"/>
      <c r="C127" s="245"/>
      <c r="D127" s="224" t="s">
        <v>153</v>
      </c>
      <c r="E127" s="246" t="s">
        <v>19</v>
      </c>
      <c r="F127" s="247" t="s">
        <v>587</v>
      </c>
      <c r="G127" s="245"/>
      <c r="H127" s="246" t="s">
        <v>19</v>
      </c>
      <c r="I127" s="248"/>
      <c r="J127" s="245"/>
      <c r="K127" s="245"/>
      <c r="L127" s="249"/>
      <c r="M127" s="250"/>
      <c r="N127" s="251"/>
      <c r="O127" s="251"/>
      <c r="P127" s="251"/>
      <c r="Q127" s="251"/>
      <c r="R127" s="251"/>
      <c r="S127" s="251"/>
      <c r="T127" s="25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3" t="s">
        <v>153</v>
      </c>
      <c r="AU127" s="253" t="s">
        <v>84</v>
      </c>
      <c r="AV127" s="14" t="s">
        <v>82</v>
      </c>
      <c r="AW127" s="14" t="s">
        <v>36</v>
      </c>
      <c r="AX127" s="14" t="s">
        <v>74</v>
      </c>
      <c r="AY127" s="253" t="s">
        <v>140</v>
      </c>
    </row>
    <row r="128" s="13" customFormat="1">
      <c r="A128" s="13"/>
      <c r="B128" s="222"/>
      <c r="C128" s="223"/>
      <c r="D128" s="224" t="s">
        <v>153</v>
      </c>
      <c r="E128" s="225" t="s">
        <v>19</v>
      </c>
      <c r="F128" s="226" t="s">
        <v>588</v>
      </c>
      <c r="G128" s="223"/>
      <c r="H128" s="227">
        <v>3.6000000000000001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153</v>
      </c>
      <c r="AU128" s="233" t="s">
        <v>84</v>
      </c>
      <c r="AV128" s="13" t="s">
        <v>84</v>
      </c>
      <c r="AW128" s="13" t="s">
        <v>36</v>
      </c>
      <c r="AX128" s="13" t="s">
        <v>74</v>
      </c>
      <c r="AY128" s="233" t="s">
        <v>140</v>
      </c>
    </row>
    <row r="129" s="14" customFormat="1">
      <c r="A129" s="14"/>
      <c r="B129" s="244"/>
      <c r="C129" s="245"/>
      <c r="D129" s="224" t="s">
        <v>153</v>
      </c>
      <c r="E129" s="246" t="s">
        <v>19</v>
      </c>
      <c r="F129" s="247" t="s">
        <v>589</v>
      </c>
      <c r="G129" s="245"/>
      <c r="H129" s="246" t="s">
        <v>19</v>
      </c>
      <c r="I129" s="248"/>
      <c r="J129" s="245"/>
      <c r="K129" s="245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153</v>
      </c>
      <c r="AU129" s="253" t="s">
        <v>84</v>
      </c>
      <c r="AV129" s="14" t="s">
        <v>82</v>
      </c>
      <c r="AW129" s="14" t="s">
        <v>36</v>
      </c>
      <c r="AX129" s="14" t="s">
        <v>74</v>
      </c>
      <c r="AY129" s="253" t="s">
        <v>140</v>
      </c>
    </row>
    <row r="130" s="13" customFormat="1">
      <c r="A130" s="13"/>
      <c r="B130" s="222"/>
      <c r="C130" s="223"/>
      <c r="D130" s="224" t="s">
        <v>153</v>
      </c>
      <c r="E130" s="225" t="s">
        <v>19</v>
      </c>
      <c r="F130" s="226" t="s">
        <v>590</v>
      </c>
      <c r="G130" s="223"/>
      <c r="H130" s="227">
        <v>2.7000000000000002</v>
      </c>
      <c r="I130" s="228"/>
      <c r="J130" s="223"/>
      <c r="K130" s="223"/>
      <c r="L130" s="229"/>
      <c r="M130" s="230"/>
      <c r="N130" s="231"/>
      <c r="O130" s="231"/>
      <c r="P130" s="231"/>
      <c r="Q130" s="231"/>
      <c r="R130" s="231"/>
      <c r="S130" s="231"/>
      <c r="T130" s="23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3" t="s">
        <v>153</v>
      </c>
      <c r="AU130" s="233" t="s">
        <v>84</v>
      </c>
      <c r="AV130" s="13" t="s">
        <v>84</v>
      </c>
      <c r="AW130" s="13" t="s">
        <v>36</v>
      </c>
      <c r="AX130" s="13" t="s">
        <v>74</v>
      </c>
      <c r="AY130" s="233" t="s">
        <v>140</v>
      </c>
    </row>
    <row r="131" s="14" customFormat="1">
      <c r="A131" s="14"/>
      <c r="B131" s="244"/>
      <c r="C131" s="245"/>
      <c r="D131" s="224" t="s">
        <v>153</v>
      </c>
      <c r="E131" s="246" t="s">
        <v>19</v>
      </c>
      <c r="F131" s="247" t="s">
        <v>591</v>
      </c>
      <c r="G131" s="245"/>
      <c r="H131" s="246" t="s">
        <v>19</v>
      </c>
      <c r="I131" s="248"/>
      <c r="J131" s="245"/>
      <c r="K131" s="245"/>
      <c r="L131" s="249"/>
      <c r="M131" s="250"/>
      <c r="N131" s="251"/>
      <c r="O131" s="251"/>
      <c r="P131" s="251"/>
      <c r="Q131" s="251"/>
      <c r="R131" s="251"/>
      <c r="S131" s="251"/>
      <c r="T131" s="25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3" t="s">
        <v>153</v>
      </c>
      <c r="AU131" s="253" t="s">
        <v>84</v>
      </c>
      <c r="AV131" s="14" t="s">
        <v>82</v>
      </c>
      <c r="AW131" s="14" t="s">
        <v>36</v>
      </c>
      <c r="AX131" s="14" t="s">
        <v>74</v>
      </c>
      <c r="AY131" s="253" t="s">
        <v>140</v>
      </c>
    </row>
    <row r="132" s="13" customFormat="1">
      <c r="A132" s="13"/>
      <c r="B132" s="222"/>
      <c r="C132" s="223"/>
      <c r="D132" s="224" t="s">
        <v>153</v>
      </c>
      <c r="E132" s="225" t="s">
        <v>19</v>
      </c>
      <c r="F132" s="226" t="s">
        <v>592</v>
      </c>
      <c r="G132" s="223"/>
      <c r="H132" s="227">
        <v>6.4800000000000004</v>
      </c>
      <c r="I132" s="228"/>
      <c r="J132" s="223"/>
      <c r="K132" s="223"/>
      <c r="L132" s="229"/>
      <c r="M132" s="230"/>
      <c r="N132" s="231"/>
      <c r="O132" s="231"/>
      <c r="P132" s="231"/>
      <c r="Q132" s="231"/>
      <c r="R132" s="231"/>
      <c r="S132" s="231"/>
      <c r="T132" s="23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3" t="s">
        <v>153</v>
      </c>
      <c r="AU132" s="233" t="s">
        <v>84</v>
      </c>
      <c r="AV132" s="13" t="s">
        <v>84</v>
      </c>
      <c r="AW132" s="13" t="s">
        <v>36</v>
      </c>
      <c r="AX132" s="13" t="s">
        <v>74</v>
      </c>
      <c r="AY132" s="233" t="s">
        <v>140</v>
      </c>
    </row>
    <row r="133" s="15" customFormat="1">
      <c r="A133" s="15"/>
      <c r="B133" s="254"/>
      <c r="C133" s="255"/>
      <c r="D133" s="224" t="s">
        <v>153</v>
      </c>
      <c r="E133" s="256" t="s">
        <v>19</v>
      </c>
      <c r="F133" s="257" t="s">
        <v>193</v>
      </c>
      <c r="G133" s="255"/>
      <c r="H133" s="258">
        <v>12.780000000000001</v>
      </c>
      <c r="I133" s="259"/>
      <c r="J133" s="255"/>
      <c r="K133" s="255"/>
      <c r="L133" s="260"/>
      <c r="M133" s="261"/>
      <c r="N133" s="262"/>
      <c r="O133" s="262"/>
      <c r="P133" s="262"/>
      <c r="Q133" s="262"/>
      <c r="R133" s="262"/>
      <c r="S133" s="262"/>
      <c r="T133" s="263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4" t="s">
        <v>153</v>
      </c>
      <c r="AU133" s="264" t="s">
        <v>84</v>
      </c>
      <c r="AV133" s="15" t="s">
        <v>149</v>
      </c>
      <c r="AW133" s="15" t="s">
        <v>36</v>
      </c>
      <c r="AX133" s="15" t="s">
        <v>82</v>
      </c>
      <c r="AY133" s="264" t="s">
        <v>140</v>
      </c>
    </row>
    <row r="134" s="2" customFormat="1" ht="37.8" customHeight="1">
      <c r="A134" s="38"/>
      <c r="B134" s="39"/>
      <c r="C134" s="204" t="s">
        <v>84</v>
      </c>
      <c r="D134" s="204" t="s">
        <v>144</v>
      </c>
      <c r="E134" s="205" t="s">
        <v>485</v>
      </c>
      <c r="F134" s="206" t="s">
        <v>486</v>
      </c>
      <c r="G134" s="207" t="s">
        <v>147</v>
      </c>
      <c r="H134" s="208">
        <v>11.827999999999999</v>
      </c>
      <c r="I134" s="209"/>
      <c r="J134" s="210">
        <f>ROUND(I134*H134,2)</f>
        <v>0</v>
      </c>
      <c r="K134" s="206" t="s">
        <v>148</v>
      </c>
      <c r="L134" s="44"/>
      <c r="M134" s="211" t="s">
        <v>19</v>
      </c>
      <c r="N134" s="212" t="s">
        <v>45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0.025000000000000001</v>
      </c>
      <c r="T134" s="214">
        <f>S134*H134</f>
        <v>0.29570000000000002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149</v>
      </c>
      <c r="AT134" s="215" t="s">
        <v>144</v>
      </c>
      <c r="AU134" s="215" t="s">
        <v>84</v>
      </c>
      <c r="AY134" s="17" t="s">
        <v>140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82</v>
      </c>
      <c r="BK134" s="216">
        <f>ROUND(I134*H134,2)</f>
        <v>0</v>
      </c>
      <c r="BL134" s="17" t="s">
        <v>149</v>
      </c>
      <c r="BM134" s="215" t="s">
        <v>593</v>
      </c>
    </row>
    <row r="135" s="2" customFormat="1">
      <c r="A135" s="38"/>
      <c r="B135" s="39"/>
      <c r="C135" s="40"/>
      <c r="D135" s="217" t="s">
        <v>151</v>
      </c>
      <c r="E135" s="40"/>
      <c r="F135" s="218" t="s">
        <v>488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151</v>
      </c>
      <c r="AU135" s="17" t="s">
        <v>84</v>
      </c>
    </row>
    <row r="136" s="14" customFormat="1">
      <c r="A136" s="14"/>
      <c r="B136" s="244"/>
      <c r="C136" s="245"/>
      <c r="D136" s="224" t="s">
        <v>153</v>
      </c>
      <c r="E136" s="246" t="s">
        <v>19</v>
      </c>
      <c r="F136" s="247" t="s">
        <v>565</v>
      </c>
      <c r="G136" s="245"/>
      <c r="H136" s="246" t="s">
        <v>19</v>
      </c>
      <c r="I136" s="248"/>
      <c r="J136" s="245"/>
      <c r="K136" s="245"/>
      <c r="L136" s="249"/>
      <c r="M136" s="250"/>
      <c r="N136" s="251"/>
      <c r="O136" s="251"/>
      <c r="P136" s="251"/>
      <c r="Q136" s="251"/>
      <c r="R136" s="251"/>
      <c r="S136" s="251"/>
      <c r="T136" s="25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3" t="s">
        <v>153</v>
      </c>
      <c r="AU136" s="253" t="s">
        <v>84</v>
      </c>
      <c r="AV136" s="14" t="s">
        <v>82</v>
      </c>
      <c r="AW136" s="14" t="s">
        <v>36</v>
      </c>
      <c r="AX136" s="14" t="s">
        <v>74</v>
      </c>
      <c r="AY136" s="253" t="s">
        <v>140</v>
      </c>
    </row>
    <row r="137" s="13" customFormat="1">
      <c r="A137" s="13"/>
      <c r="B137" s="222"/>
      <c r="C137" s="223"/>
      <c r="D137" s="224" t="s">
        <v>153</v>
      </c>
      <c r="E137" s="225" t="s">
        <v>19</v>
      </c>
      <c r="F137" s="226" t="s">
        <v>594</v>
      </c>
      <c r="G137" s="223"/>
      <c r="H137" s="227">
        <v>11.827999999999999</v>
      </c>
      <c r="I137" s="228"/>
      <c r="J137" s="223"/>
      <c r="K137" s="223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153</v>
      </c>
      <c r="AU137" s="233" t="s">
        <v>84</v>
      </c>
      <c r="AV137" s="13" t="s">
        <v>84</v>
      </c>
      <c r="AW137" s="13" t="s">
        <v>36</v>
      </c>
      <c r="AX137" s="13" t="s">
        <v>82</v>
      </c>
      <c r="AY137" s="233" t="s">
        <v>140</v>
      </c>
    </row>
    <row r="138" s="12" customFormat="1" ht="22.8" customHeight="1">
      <c r="A138" s="12"/>
      <c r="B138" s="188"/>
      <c r="C138" s="189"/>
      <c r="D138" s="190" t="s">
        <v>73</v>
      </c>
      <c r="E138" s="202" t="s">
        <v>194</v>
      </c>
      <c r="F138" s="202" t="s">
        <v>195</v>
      </c>
      <c r="G138" s="189"/>
      <c r="H138" s="189"/>
      <c r="I138" s="192"/>
      <c r="J138" s="203">
        <f>BK138</f>
        <v>0</v>
      </c>
      <c r="K138" s="189"/>
      <c r="L138" s="194"/>
      <c r="M138" s="195"/>
      <c r="N138" s="196"/>
      <c r="O138" s="196"/>
      <c r="P138" s="197">
        <f>SUM(P139:P147)</f>
        <v>0</v>
      </c>
      <c r="Q138" s="196"/>
      <c r="R138" s="197">
        <f>SUM(R139:R147)</f>
        <v>0</v>
      </c>
      <c r="S138" s="196"/>
      <c r="T138" s="198">
        <f>SUM(T139:T147)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9" t="s">
        <v>82</v>
      </c>
      <c r="AT138" s="200" t="s">
        <v>73</v>
      </c>
      <c r="AU138" s="200" t="s">
        <v>82</v>
      </c>
      <c r="AY138" s="199" t="s">
        <v>140</v>
      </c>
      <c r="BK138" s="201">
        <f>SUM(BK139:BK147)</f>
        <v>0</v>
      </c>
    </row>
    <row r="139" s="2" customFormat="1" ht="37.8" customHeight="1">
      <c r="A139" s="38"/>
      <c r="B139" s="39"/>
      <c r="C139" s="204" t="s">
        <v>384</v>
      </c>
      <c r="D139" s="204" t="s">
        <v>144</v>
      </c>
      <c r="E139" s="205" t="s">
        <v>196</v>
      </c>
      <c r="F139" s="206" t="s">
        <v>197</v>
      </c>
      <c r="G139" s="207" t="s">
        <v>198</v>
      </c>
      <c r="H139" s="208">
        <v>2.379</v>
      </c>
      <c r="I139" s="209"/>
      <c r="J139" s="210">
        <f>ROUND(I139*H139,2)</f>
        <v>0</v>
      </c>
      <c r="K139" s="206" t="s">
        <v>148</v>
      </c>
      <c r="L139" s="44"/>
      <c r="M139" s="211" t="s">
        <v>19</v>
      </c>
      <c r="N139" s="212" t="s">
        <v>45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149</v>
      </c>
      <c r="AT139" s="215" t="s">
        <v>144</v>
      </c>
      <c r="AU139" s="215" t="s">
        <v>84</v>
      </c>
      <c r="AY139" s="17" t="s">
        <v>140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82</v>
      </c>
      <c r="BK139" s="216">
        <f>ROUND(I139*H139,2)</f>
        <v>0</v>
      </c>
      <c r="BL139" s="17" t="s">
        <v>149</v>
      </c>
      <c r="BM139" s="215" t="s">
        <v>595</v>
      </c>
    </row>
    <row r="140" s="2" customFormat="1">
      <c r="A140" s="38"/>
      <c r="B140" s="39"/>
      <c r="C140" s="40"/>
      <c r="D140" s="217" t="s">
        <v>151</v>
      </c>
      <c r="E140" s="40"/>
      <c r="F140" s="218" t="s">
        <v>200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151</v>
      </c>
      <c r="AU140" s="17" t="s">
        <v>84</v>
      </c>
    </row>
    <row r="141" s="2" customFormat="1" ht="44.25" customHeight="1">
      <c r="A141" s="38"/>
      <c r="B141" s="39"/>
      <c r="C141" s="204" t="s">
        <v>325</v>
      </c>
      <c r="D141" s="204" t="s">
        <v>144</v>
      </c>
      <c r="E141" s="205" t="s">
        <v>201</v>
      </c>
      <c r="F141" s="206" t="s">
        <v>202</v>
      </c>
      <c r="G141" s="207" t="s">
        <v>198</v>
      </c>
      <c r="H141" s="208">
        <v>33.305999999999997</v>
      </c>
      <c r="I141" s="209"/>
      <c r="J141" s="210">
        <f>ROUND(I141*H141,2)</f>
        <v>0</v>
      </c>
      <c r="K141" s="206" t="s">
        <v>148</v>
      </c>
      <c r="L141" s="44"/>
      <c r="M141" s="211" t="s">
        <v>19</v>
      </c>
      <c r="N141" s="212" t="s">
        <v>45</v>
      </c>
      <c r="O141" s="84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149</v>
      </c>
      <c r="AT141" s="215" t="s">
        <v>144</v>
      </c>
      <c r="AU141" s="215" t="s">
        <v>84</v>
      </c>
      <c r="AY141" s="17" t="s">
        <v>140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82</v>
      </c>
      <c r="BK141" s="216">
        <f>ROUND(I141*H141,2)</f>
        <v>0</v>
      </c>
      <c r="BL141" s="17" t="s">
        <v>149</v>
      </c>
      <c r="BM141" s="215" t="s">
        <v>596</v>
      </c>
    </row>
    <row r="142" s="2" customFormat="1">
      <c r="A142" s="38"/>
      <c r="B142" s="39"/>
      <c r="C142" s="40"/>
      <c r="D142" s="217" t="s">
        <v>151</v>
      </c>
      <c r="E142" s="40"/>
      <c r="F142" s="218" t="s">
        <v>204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151</v>
      </c>
      <c r="AU142" s="17" t="s">
        <v>84</v>
      </c>
    </row>
    <row r="143" s="13" customFormat="1">
      <c r="A143" s="13"/>
      <c r="B143" s="222"/>
      <c r="C143" s="223"/>
      <c r="D143" s="224" t="s">
        <v>153</v>
      </c>
      <c r="E143" s="225" t="s">
        <v>19</v>
      </c>
      <c r="F143" s="226" t="s">
        <v>597</v>
      </c>
      <c r="G143" s="223"/>
      <c r="H143" s="227">
        <v>33.305999999999997</v>
      </c>
      <c r="I143" s="228"/>
      <c r="J143" s="223"/>
      <c r="K143" s="223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153</v>
      </c>
      <c r="AU143" s="233" t="s">
        <v>84</v>
      </c>
      <c r="AV143" s="13" t="s">
        <v>84</v>
      </c>
      <c r="AW143" s="13" t="s">
        <v>36</v>
      </c>
      <c r="AX143" s="13" t="s">
        <v>82</v>
      </c>
      <c r="AY143" s="233" t="s">
        <v>140</v>
      </c>
    </row>
    <row r="144" s="2" customFormat="1" ht="37.8" customHeight="1">
      <c r="A144" s="38"/>
      <c r="B144" s="39"/>
      <c r="C144" s="204" t="s">
        <v>170</v>
      </c>
      <c r="D144" s="204" t="s">
        <v>144</v>
      </c>
      <c r="E144" s="205" t="s">
        <v>207</v>
      </c>
      <c r="F144" s="206" t="s">
        <v>208</v>
      </c>
      <c r="G144" s="207" t="s">
        <v>198</v>
      </c>
      <c r="H144" s="208">
        <v>2.379</v>
      </c>
      <c r="I144" s="209"/>
      <c r="J144" s="210">
        <f>ROUND(I144*H144,2)</f>
        <v>0</v>
      </c>
      <c r="K144" s="206" t="s">
        <v>148</v>
      </c>
      <c r="L144" s="44"/>
      <c r="M144" s="211" t="s">
        <v>19</v>
      </c>
      <c r="N144" s="212" t="s">
        <v>45</v>
      </c>
      <c r="O144" s="84"/>
      <c r="P144" s="213">
        <f>O144*H144</f>
        <v>0</v>
      </c>
      <c r="Q144" s="213">
        <v>0</v>
      </c>
      <c r="R144" s="213">
        <f>Q144*H144</f>
        <v>0</v>
      </c>
      <c r="S144" s="213">
        <v>0</v>
      </c>
      <c r="T144" s="21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5" t="s">
        <v>149</v>
      </c>
      <c r="AT144" s="215" t="s">
        <v>144</v>
      </c>
      <c r="AU144" s="215" t="s">
        <v>84</v>
      </c>
      <c r="AY144" s="17" t="s">
        <v>140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82</v>
      </c>
      <c r="BK144" s="216">
        <f>ROUND(I144*H144,2)</f>
        <v>0</v>
      </c>
      <c r="BL144" s="17" t="s">
        <v>149</v>
      </c>
      <c r="BM144" s="215" t="s">
        <v>598</v>
      </c>
    </row>
    <row r="145" s="2" customFormat="1">
      <c r="A145" s="38"/>
      <c r="B145" s="39"/>
      <c r="C145" s="40"/>
      <c r="D145" s="217" t="s">
        <v>151</v>
      </c>
      <c r="E145" s="40"/>
      <c r="F145" s="218" t="s">
        <v>210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151</v>
      </c>
      <c r="AU145" s="17" t="s">
        <v>84</v>
      </c>
    </row>
    <row r="146" s="2" customFormat="1" ht="44.25" customHeight="1">
      <c r="A146" s="38"/>
      <c r="B146" s="39"/>
      <c r="C146" s="204" t="s">
        <v>331</v>
      </c>
      <c r="D146" s="204" t="s">
        <v>144</v>
      </c>
      <c r="E146" s="205" t="s">
        <v>212</v>
      </c>
      <c r="F146" s="206" t="s">
        <v>213</v>
      </c>
      <c r="G146" s="207" t="s">
        <v>198</v>
      </c>
      <c r="H146" s="208">
        <v>2.379</v>
      </c>
      <c r="I146" s="209"/>
      <c r="J146" s="210">
        <f>ROUND(I146*H146,2)</f>
        <v>0</v>
      </c>
      <c r="K146" s="206" t="s">
        <v>148</v>
      </c>
      <c r="L146" s="44"/>
      <c r="M146" s="211" t="s">
        <v>19</v>
      </c>
      <c r="N146" s="212" t="s">
        <v>45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149</v>
      </c>
      <c r="AT146" s="215" t="s">
        <v>144</v>
      </c>
      <c r="AU146" s="215" t="s">
        <v>84</v>
      </c>
      <c r="AY146" s="17" t="s">
        <v>140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82</v>
      </c>
      <c r="BK146" s="216">
        <f>ROUND(I146*H146,2)</f>
        <v>0</v>
      </c>
      <c r="BL146" s="17" t="s">
        <v>149</v>
      </c>
      <c r="BM146" s="215" t="s">
        <v>599</v>
      </c>
    </row>
    <row r="147" s="2" customFormat="1">
      <c r="A147" s="38"/>
      <c r="B147" s="39"/>
      <c r="C147" s="40"/>
      <c r="D147" s="217" t="s">
        <v>151</v>
      </c>
      <c r="E147" s="40"/>
      <c r="F147" s="218" t="s">
        <v>215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151</v>
      </c>
      <c r="AU147" s="17" t="s">
        <v>84</v>
      </c>
    </row>
    <row r="148" s="12" customFormat="1" ht="22.8" customHeight="1">
      <c r="A148" s="12"/>
      <c r="B148" s="188"/>
      <c r="C148" s="189"/>
      <c r="D148" s="190" t="s">
        <v>73</v>
      </c>
      <c r="E148" s="202" t="s">
        <v>216</v>
      </c>
      <c r="F148" s="202" t="s">
        <v>217</v>
      </c>
      <c r="G148" s="189"/>
      <c r="H148" s="189"/>
      <c r="I148" s="192"/>
      <c r="J148" s="203">
        <f>BK148</f>
        <v>0</v>
      </c>
      <c r="K148" s="189"/>
      <c r="L148" s="194"/>
      <c r="M148" s="195"/>
      <c r="N148" s="196"/>
      <c r="O148" s="196"/>
      <c r="P148" s="197">
        <f>SUM(P149:P150)</f>
        <v>0</v>
      </c>
      <c r="Q148" s="196"/>
      <c r="R148" s="197">
        <f>SUM(R149:R150)</f>
        <v>0</v>
      </c>
      <c r="S148" s="196"/>
      <c r="T148" s="198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9" t="s">
        <v>82</v>
      </c>
      <c r="AT148" s="200" t="s">
        <v>73</v>
      </c>
      <c r="AU148" s="200" t="s">
        <v>82</v>
      </c>
      <c r="AY148" s="199" t="s">
        <v>140</v>
      </c>
      <c r="BK148" s="201">
        <f>SUM(BK149:BK150)</f>
        <v>0</v>
      </c>
    </row>
    <row r="149" s="2" customFormat="1" ht="55.5" customHeight="1">
      <c r="A149" s="38"/>
      <c r="B149" s="39"/>
      <c r="C149" s="204" t="s">
        <v>237</v>
      </c>
      <c r="D149" s="204" t="s">
        <v>144</v>
      </c>
      <c r="E149" s="205" t="s">
        <v>218</v>
      </c>
      <c r="F149" s="206" t="s">
        <v>219</v>
      </c>
      <c r="G149" s="207" t="s">
        <v>198</v>
      </c>
      <c r="H149" s="208">
        <v>1.661</v>
      </c>
      <c r="I149" s="209"/>
      <c r="J149" s="210">
        <f>ROUND(I149*H149,2)</f>
        <v>0</v>
      </c>
      <c r="K149" s="206" t="s">
        <v>148</v>
      </c>
      <c r="L149" s="44"/>
      <c r="M149" s="211" t="s">
        <v>19</v>
      </c>
      <c r="N149" s="212" t="s">
        <v>45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149</v>
      </c>
      <c r="AT149" s="215" t="s">
        <v>144</v>
      </c>
      <c r="AU149" s="215" t="s">
        <v>84</v>
      </c>
      <c r="AY149" s="17" t="s">
        <v>140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82</v>
      </c>
      <c r="BK149" s="216">
        <f>ROUND(I149*H149,2)</f>
        <v>0</v>
      </c>
      <c r="BL149" s="17" t="s">
        <v>149</v>
      </c>
      <c r="BM149" s="215" t="s">
        <v>600</v>
      </c>
    </row>
    <row r="150" s="2" customFormat="1">
      <c r="A150" s="38"/>
      <c r="B150" s="39"/>
      <c r="C150" s="40"/>
      <c r="D150" s="217" t="s">
        <v>151</v>
      </c>
      <c r="E150" s="40"/>
      <c r="F150" s="218" t="s">
        <v>221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151</v>
      </c>
      <c r="AU150" s="17" t="s">
        <v>84</v>
      </c>
    </row>
    <row r="151" s="12" customFormat="1" ht="25.92" customHeight="1">
      <c r="A151" s="12"/>
      <c r="B151" s="188"/>
      <c r="C151" s="189"/>
      <c r="D151" s="190" t="s">
        <v>73</v>
      </c>
      <c r="E151" s="191" t="s">
        <v>222</v>
      </c>
      <c r="F151" s="191" t="s">
        <v>223</v>
      </c>
      <c r="G151" s="189"/>
      <c r="H151" s="189"/>
      <c r="I151" s="192"/>
      <c r="J151" s="193">
        <f>BK151</f>
        <v>0</v>
      </c>
      <c r="K151" s="189"/>
      <c r="L151" s="194"/>
      <c r="M151" s="195"/>
      <c r="N151" s="196"/>
      <c r="O151" s="196"/>
      <c r="P151" s="197">
        <f>P152+P156+P163+P232+P255+P260</f>
        <v>0</v>
      </c>
      <c r="Q151" s="196"/>
      <c r="R151" s="197">
        <f>R152+R156+R163+R232+R255+R260</f>
        <v>2.3165731000000003</v>
      </c>
      <c r="S151" s="196"/>
      <c r="T151" s="198">
        <f>T152+T156+T163+T232+T255+T260</f>
        <v>0.080000000000000002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99" t="s">
        <v>84</v>
      </c>
      <c r="AT151" s="200" t="s">
        <v>73</v>
      </c>
      <c r="AU151" s="200" t="s">
        <v>74</v>
      </c>
      <c r="AY151" s="199" t="s">
        <v>140</v>
      </c>
      <c r="BK151" s="201">
        <f>BK152+BK156+BK163+BK232+BK255+BK260</f>
        <v>0</v>
      </c>
    </row>
    <row r="152" s="12" customFormat="1" ht="22.8" customHeight="1">
      <c r="A152" s="12"/>
      <c r="B152" s="188"/>
      <c r="C152" s="189"/>
      <c r="D152" s="190" t="s">
        <v>73</v>
      </c>
      <c r="E152" s="202" t="s">
        <v>224</v>
      </c>
      <c r="F152" s="202" t="s">
        <v>225</v>
      </c>
      <c r="G152" s="189"/>
      <c r="H152" s="189"/>
      <c r="I152" s="192"/>
      <c r="J152" s="203">
        <f>BK152</f>
        <v>0</v>
      </c>
      <c r="K152" s="189"/>
      <c r="L152" s="194"/>
      <c r="M152" s="195"/>
      <c r="N152" s="196"/>
      <c r="O152" s="196"/>
      <c r="P152" s="197">
        <f>SUM(P153:P155)</f>
        <v>0</v>
      </c>
      <c r="Q152" s="196"/>
      <c r="R152" s="197">
        <f>SUM(R153:R155)</f>
        <v>0</v>
      </c>
      <c r="S152" s="196"/>
      <c r="T152" s="198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99" t="s">
        <v>84</v>
      </c>
      <c r="AT152" s="200" t="s">
        <v>73</v>
      </c>
      <c r="AU152" s="200" t="s">
        <v>82</v>
      </c>
      <c r="AY152" s="199" t="s">
        <v>140</v>
      </c>
      <c r="BK152" s="201">
        <f>SUM(BK153:BK155)</f>
        <v>0</v>
      </c>
    </row>
    <row r="153" s="2" customFormat="1" ht="37.8" customHeight="1">
      <c r="A153" s="38"/>
      <c r="B153" s="39"/>
      <c r="C153" s="204" t="s">
        <v>433</v>
      </c>
      <c r="D153" s="204" t="s">
        <v>144</v>
      </c>
      <c r="E153" s="205" t="s">
        <v>227</v>
      </c>
      <c r="F153" s="206" t="s">
        <v>228</v>
      </c>
      <c r="G153" s="207" t="s">
        <v>229</v>
      </c>
      <c r="H153" s="208">
        <v>1</v>
      </c>
      <c r="I153" s="209"/>
      <c r="J153" s="210">
        <f>ROUND(I153*H153,2)</f>
        <v>0</v>
      </c>
      <c r="K153" s="206" t="s">
        <v>148</v>
      </c>
      <c r="L153" s="44"/>
      <c r="M153" s="211" t="s">
        <v>19</v>
      </c>
      <c r="N153" s="212" t="s">
        <v>45</v>
      </c>
      <c r="O153" s="84"/>
      <c r="P153" s="213">
        <f>O153*H153</f>
        <v>0</v>
      </c>
      <c r="Q153" s="213">
        <v>0</v>
      </c>
      <c r="R153" s="213">
        <f>Q153*H153</f>
        <v>0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230</v>
      </c>
      <c r="AT153" s="215" t="s">
        <v>144</v>
      </c>
      <c r="AU153" s="215" t="s">
        <v>84</v>
      </c>
      <c r="AY153" s="17" t="s">
        <v>140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82</v>
      </c>
      <c r="BK153" s="216">
        <f>ROUND(I153*H153,2)</f>
        <v>0</v>
      </c>
      <c r="BL153" s="17" t="s">
        <v>230</v>
      </c>
      <c r="BM153" s="215" t="s">
        <v>601</v>
      </c>
    </row>
    <row r="154" s="2" customFormat="1">
      <c r="A154" s="38"/>
      <c r="B154" s="39"/>
      <c r="C154" s="40"/>
      <c r="D154" s="217" t="s">
        <v>151</v>
      </c>
      <c r="E154" s="40"/>
      <c r="F154" s="218" t="s">
        <v>232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151</v>
      </c>
      <c r="AU154" s="17" t="s">
        <v>84</v>
      </c>
    </row>
    <row r="155" s="2" customFormat="1" ht="16.5" customHeight="1">
      <c r="A155" s="38"/>
      <c r="B155" s="39"/>
      <c r="C155" s="234" t="s">
        <v>440</v>
      </c>
      <c r="D155" s="234" t="s">
        <v>162</v>
      </c>
      <c r="E155" s="235" t="s">
        <v>234</v>
      </c>
      <c r="F155" s="236" t="s">
        <v>235</v>
      </c>
      <c r="G155" s="237" t="s">
        <v>236</v>
      </c>
      <c r="H155" s="238">
        <v>1</v>
      </c>
      <c r="I155" s="239"/>
      <c r="J155" s="240">
        <f>ROUND(I155*H155,2)</f>
        <v>0</v>
      </c>
      <c r="K155" s="236" t="s">
        <v>19</v>
      </c>
      <c r="L155" s="241"/>
      <c r="M155" s="242" t="s">
        <v>19</v>
      </c>
      <c r="N155" s="243" t="s">
        <v>45</v>
      </c>
      <c r="O155" s="84"/>
      <c r="P155" s="213">
        <f>O155*H155</f>
        <v>0</v>
      </c>
      <c r="Q155" s="213">
        <v>0</v>
      </c>
      <c r="R155" s="213">
        <f>Q155*H155</f>
        <v>0</v>
      </c>
      <c r="S155" s="213">
        <v>0</v>
      </c>
      <c r="T155" s="21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5" t="s">
        <v>237</v>
      </c>
      <c r="AT155" s="215" t="s">
        <v>162</v>
      </c>
      <c r="AU155" s="215" t="s">
        <v>84</v>
      </c>
      <c r="AY155" s="17" t="s">
        <v>140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7" t="s">
        <v>82</v>
      </c>
      <c r="BK155" s="216">
        <f>ROUND(I155*H155,2)</f>
        <v>0</v>
      </c>
      <c r="BL155" s="17" t="s">
        <v>230</v>
      </c>
      <c r="BM155" s="215" t="s">
        <v>602</v>
      </c>
    </row>
    <row r="156" s="12" customFormat="1" ht="22.8" customHeight="1">
      <c r="A156" s="12"/>
      <c r="B156" s="188"/>
      <c r="C156" s="189"/>
      <c r="D156" s="190" t="s">
        <v>73</v>
      </c>
      <c r="E156" s="202" t="s">
        <v>239</v>
      </c>
      <c r="F156" s="202" t="s">
        <v>240</v>
      </c>
      <c r="G156" s="189"/>
      <c r="H156" s="189"/>
      <c r="I156" s="192"/>
      <c r="J156" s="203">
        <f>BK156</f>
        <v>0</v>
      </c>
      <c r="K156" s="189"/>
      <c r="L156" s="194"/>
      <c r="M156" s="195"/>
      <c r="N156" s="196"/>
      <c r="O156" s="196"/>
      <c r="P156" s="197">
        <f>SUM(P157:P162)</f>
        <v>0</v>
      </c>
      <c r="Q156" s="196"/>
      <c r="R156" s="197">
        <f>SUM(R157:R162)</f>
        <v>0.017415</v>
      </c>
      <c r="S156" s="196"/>
      <c r="T156" s="198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99" t="s">
        <v>84</v>
      </c>
      <c r="AT156" s="200" t="s">
        <v>73</v>
      </c>
      <c r="AU156" s="200" t="s">
        <v>82</v>
      </c>
      <c r="AY156" s="199" t="s">
        <v>140</v>
      </c>
      <c r="BK156" s="201">
        <f>SUM(BK157:BK162)</f>
        <v>0</v>
      </c>
    </row>
    <row r="157" s="2" customFormat="1" ht="33" customHeight="1">
      <c r="A157" s="38"/>
      <c r="B157" s="39"/>
      <c r="C157" s="204" t="s">
        <v>426</v>
      </c>
      <c r="D157" s="204" t="s">
        <v>144</v>
      </c>
      <c r="E157" s="205" t="s">
        <v>242</v>
      </c>
      <c r="F157" s="206" t="s">
        <v>243</v>
      </c>
      <c r="G157" s="207" t="s">
        <v>158</v>
      </c>
      <c r="H157" s="208">
        <v>19.350000000000001</v>
      </c>
      <c r="I157" s="209"/>
      <c r="J157" s="210">
        <f>ROUND(I157*H157,2)</f>
        <v>0</v>
      </c>
      <c r="K157" s="206" t="s">
        <v>148</v>
      </c>
      <c r="L157" s="44"/>
      <c r="M157" s="211" t="s">
        <v>19</v>
      </c>
      <c r="N157" s="212" t="s">
        <v>45</v>
      </c>
      <c r="O157" s="84"/>
      <c r="P157" s="213">
        <f>O157*H157</f>
        <v>0</v>
      </c>
      <c r="Q157" s="213">
        <v>0.00089999999999999998</v>
      </c>
      <c r="R157" s="213">
        <f>Q157*H157</f>
        <v>0.017415</v>
      </c>
      <c r="S157" s="213">
        <v>0</v>
      </c>
      <c r="T157" s="21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5" t="s">
        <v>230</v>
      </c>
      <c r="AT157" s="215" t="s">
        <v>144</v>
      </c>
      <c r="AU157" s="215" t="s">
        <v>84</v>
      </c>
      <c r="AY157" s="17" t="s">
        <v>140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82</v>
      </c>
      <c r="BK157" s="216">
        <f>ROUND(I157*H157,2)</f>
        <v>0</v>
      </c>
      <c r="BL157" s="17" t="s">
        <v>230</v>
      </c>
      <c r="BM157" s="215" t="s">
        <v>603</v>
      </c>
    </row>
    <row r="158" s="2" customFormat="1">
      <c r="A158" s="38"/>
      <c r="B158" s="39"/>
      <c r="C158" s="40"/>
      <c r="D158" s="217" t="s">
        <v>151</v>
      </c>
      <c r="E158" s="40"/>
      <c r="F158" s="218" t="s">
        <v>245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151</v>
      </c>
      <c r="AU158" s="17" t="s">
        <v>84</v>
      </c>
    </row>
    <row r="159" s="2" customFormat="1" ht="49.05" customHeight="1">
      <c r="A159" s="38"/>
      <c r="B159" s="39"/>
      <c r="C159" s="204" t="s">
        <v>341</v>
      </c>
      <c r="D159" s="204" t="s">
        <v>144</v>
      </c>
      <c r="E159" s="205" t="s">
        <v>247</v>
      </c>
      <c r="F159" s="206" t="s">
        <v>248</v>
      </c>
      <c r="G159" s="207" t="s">
        <v>198</v>
      </c>
      <c r="H159" s="208">
        <v>0.017000000000000001</v>
      </c>
      <c r="I159" s="209"/>
      <c r="J159" s="210">
        <f>ROUND(I159*H159,2)</f>
        <v>0</v>
      </c>
      <c r="K159" s="206" t="s">
        <v>148</v>
      </c>
      <c r="L159" s="44"/>
      <c r="M159" s="211" t="s">
        <v>19</v>
      </c>
      <c r="N159" s="212" t="s">
        <v>45</v>
      </c>
      <c r="O159" s="84"/>
      <c r="P159" s="213">
        <f>O159*H159</f>
        <v>0</v>
      </c>
      <c r="Q159" s="213">
        <v>0</v>
      </c>
      <c r="R159" s="213">
        <f>Q159*H159</f>
        <v>0</v>
      </c>
      <c r="S159" s="213">
        <v>0</v>
      </c>
      <c r="T159" s="21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5" t="s">
        <v>230</v>
      </c>
      <c r="AT159" s="215" t="s">
        <v>144</v>
      </c>
      <c r="AU159" s="215" t="s">
        <v>84</v>
      </c>
      <c r="AY159" s="17" t="s">
        <v>140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7" t="s">
        <v>82</v>
      </c>
      <c r="BK159" s="216">
        <f>ROUND(I159*H159,2)</f>
        <v>0</v>
      </c>
      <c r="BL159" s="17" t="s">
        <v>230</v>
      </c>
      <c r="BM159" s="215" t="s">
        <v>604</v>
      </c>
    </row>
    <row r="160" s="2" customFormat="1">
      <c r="A160" s="38"/>
      <c r="B160" s="39"/>
      <c r="C160" s="40"/>
      <c r="D160" s="217" t="s">
        <v>151</v>
      </c>
      <c r="E160" s="40"/>
      <c r="F160" s="218" t="s">
        <v>250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151</v>
      </c>
      <c r="AU160" s="17" t="s">
        <v>84</v>
      </c>
    </row>
    <row r="161" s="2" customFormat="1" ht="49.05" customHeight="1">
      <c r="A161" s="38"/>
      <c r="B161" s="39"/>
      <c r="C161" s="204" t="s">
        <v>345</v>
      </c>
      <c r="D161" s="204" t="s">
        <v>144</v>
      </c>
      <c r="E161" s="205" t="s">
        <v>251</v>
      </c>
      <c r="F161" s="206" t="s">
        <v>252</v>
      </c>
      <c r="G161" s="207" t="s">
        <v>198</v>
      </c>
      <c r="H161" s="208">
        <v>0.017000000000000001</v>
      </c>
      <c r="I161" s="209"/>
      <c r="J161" s="210">
        <f>ROUND(I161*H161,2)</f>
        <v>0</v>
      </c>
      <c r="K161" s="206" t="s">
        <v>148</v>
      </c>
      <c r="L161" s="44"/>
      <c r="M161" s="211" t="s">
        <v>19</v>
      </c>
      <c r="N161" s="212" t="s">
        <v>45</v>
      </c>
      <c r="O161" s="84"/>
      <c r="P161" s="213">
        <f>O161*H161</f>
        <v>0</v>
      </c>
      <c r="Q161" s="213">
        <v>0</v>
      </c>
      <c r="R161" s="213">
        <f>Q161*H161</f>
        <v>0</v>
      </c>
      <c r="S161" s="213">
        <v>0</v>
      </c>
      <c r="T161" s="21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5" t="s">
        <v>230</v>
      </c>
      <c r="AT161" s="215" t="s">
        <v>144</v>
      </c>
      <c r="AU161" s="215" t="s">
        <v>84</v>
      </c>
      <c r="AY161" s="17" t="s">
        <v>140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82</v>
      </c>
      <c r="BK161" s="216">
        <f>ROUND(I161*H161,2)</f>
        <v>0</v>
      </c>
      <c r="BL161" s="17" t="s">
        <v>230</v>
      </c>
      <c r="BM161" s="215" t="s">
        <v>605</v>
      </c>
    </row>
    <row r="162" s="2" customFormat="1">
      <c r="A162" s="38"/>
      <c r="B162" s="39"/>
      <c r="C162" s="40"/>
      <c r="D162" s="217" t="s">
        <v>151</v>
      </c>
      <c r="E162" s="40"/>
      <c r="F162" s="218" t="s">
        <v>254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151</v>
      </c>
      <c r="AU162" s="17" t="s">
        <v>84</v>
      </c>
    </row>
    <row r="163" s="12" customFormat="1" ht="22.8" customHeight="1">
      <c r="A163" s="12"/>
      <c r="B163" s="188"/>
      <c r="C163" s="189"/>
      <c r="D163" s="190" t="s">
        <v>73</v>
      </c>
      <c r="E163" s="202" t="s">
        <v>255</v>
      </c>
      <c r="F163" s="202" t="s">
        <v>256</v>
      </c>
      <c r="G163" s="189"/>
      <c r="H163" s="189"/>
      <c r="I163" s="192"/>
      <c r="J163" s="203">
        <f>BK163</f>
        <v>0</v>
      </c>
      <c r="K163" s="189"/>
      <c r="L163" s="194"/>
      <c r="M163" s="195"/>
      <c r="N163" s="196"/>
      <c r="O163" s="196"/>
      <c r="P163" s="197">
        <f>SUM(P164:P231)</f>
        <v>0</v>
      </c>
      <c r="Q163" s="196"/>
      <c r="R163" s="197">
        <f>SUM(R164:R231)</f>
        <v>1.3691000000000002</v>
      </c>
      <c r="S163" s="196"/>
      <c r="T163" s="198">
        <f>SUM(T164:T231)</f>
        <v>0.080000000000000002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99" t="s">
        <v>84</v>
      </c>
      <c r="AT163" s="200" t="s">
        <v>73</v>
      </c>
      <c r="AU163" s="200" t="s">
        <v>82</v>
      </c>
      <c r="AY163" s="199" t="s">
        <v>140</v>
      </c>
      <c r="BK163" s="201">
        <f>SUM(BK164:BK231)</f>
        <v>0</v>
      </c>
    </row>
    <row r="164" s="2" customFormat="1" ht="33" customHeight="1">
      <c r="A164" s="38"/>
      <c r="B164" s="39"/>
      <c r="C164" s="204" t="s">
        <v>141</v>
      </c>
      <c r="D164" s="204" t="s">
        <v>144</v>
      </c>
      <c r="E164" s="205" t="s">
        <v>606</v>
      </c>
      <c r="F164" s="206" t="s">
        <v>607</v>
      </c>
      <c r="G164" s="207" t="s">
        <v>229</v>
      </c>
      <c r="H164" s="208">
        <v>11</v>
      </c>
      <c r="I164" s="209"/>
      <c r="J164" s="210">
        <f>ROUND(I164*H164,2)</f>
        <v>0</v>
      </c>
      <c r="K164" s="206" t="s">
        <v>148</v>
      </c>
      <c r="L164" s="44"/>
      <c r="M164" s="211" t="s">
        <v>19</v>
      </c>
      <c r="N164" s="212" t="s">
        <v>45</v>
      </c>
      <c r="O164" s="84"/>
      <c r="P164" s="213">
        <f>O164*H164</f>
        <v>0</v>
      </c>
      <c r="Q164" s="213">
        <v>0</v>
      </c>
      <c r="R164" s="213">
        <f>Q164*H164</f>
        <v>0</v>
      </c>
      <c r="S164" s="213">
        <v>0.0040000000000000001</v>
      </c>
      <c r="T164" s="214">
        <f>S164*H164</f>
        <v>0.043999999999999997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5" t="s">
        <v>230</v>
      </c>
      <c r="AT164" s="215" t="s">
        <v>144</v>
      </c>
      <c r="AU164" s="215" t="s">
        <v>84</v>
      </c>
      <c r="AY164" s="17" t="s">
        <v>140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82</v>
      </c>
      <c r="BK164" s="216">
        <f>ROUND(I164*H164,2)</f>
        <v>0</v>
      </c>
      <c r="BL164" s="17" t="s">
        <v>230</v>
      </c>
      <c r="BM164" s="215" t="s">
        <v>608</v>
      </c>
    </row>
    <row r="165" s="2" customFormat="1">
      <c r="A165" s="38"/>
      <c r="B165" s="39"/>
      <c r="C165" s="40"/>
      <c r="D165" s="217" t="s">
        <v>151</v>
      </c>
      <c r="E165" s="40"/>
      <c r="F165" s="218" t="s">
        <v>609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151</v>
      </c>
      <c r="AU165" s="17" t="s">
        <v>84</v>
      </c>
    </row>
    <row r="166" s="13" customFormat="1">
      <c r="A166" s="13"/>
      <c r="B166" s="222"/>
      <c r="C166" s="223"/>
      <c r="D166" s="224" t="s">
        <v>153</v>
      </c>
      <c r="E166" s="225" t="s">
        <v>19</v>
      </c>
      <c r="F166" s="226" t="s">
        <v>610</v>
      </c>
      <c r="G166" s="223"/>
      <c r="H166" s="227">
        <v>11</v>
      </c>
      <c r="I166" s="228"/>
      <c r="J166" s="223"/>
      <c r="K166" s="223"/>
      <c r="L166" s="229"/>
      <c r="M166" s="230"/>
      <c r="N166" s="231"/>
      <c r="O166" s="231"/>
      <c r="P166" s="231"/>
      <c r="Q166" s="231"/>
      <c r="R166" s="231"/>
      <c r="S166" s="231"/>
      <c r="T166" s="23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3" t="s">
        <v>153</v>
      </c>
      <c r="AU166" s="233" t="s">
        <v>84</v>
      </c>
      <c r="AV166" s="13" t="s">
        <v>84</v>
      </c>
      <c r="AW166" s="13" t="s">
        <v>36</v>
      </c>
      <c r="AX166" s="13" t="s">
        <v>82</v>
      </c>
      <c r="AY166" s="233" t="s">
        <v>140</v>
      </c>
    </row>
    <row r="167" s="2" customFormat="1" ht="37.8" customHeight="1">
      <c r="A167" s="38"/>
      <c r="B167" s="39"/>
      <c r="C167" s="204" t="s">
        <v>495</v>
      </c>
      <c r="D167" s="204" t="s">
        <v>144</v>
      </c>
      <c r="E167" s="205" t="s">
        <v>257</v>
      </c>
      <c r="F167" s="206" t="s">
        <v>258</v>
      </c>
      <c r="G167" s="207" t="s">
        <v>229</v>
      </c>
      <c r="H167" s="208">
        <v>6</v>
      </c>
      <c r="I167" s="209"/>
      <c r="J167" s="210">
        <f>ROUND(I167*H167,2)</f>
        <v>0</v>
      </c>
      <c r="K167" s="206" t="s">
        <v>148</v>
      </c>
      <c r="L167" s="44"/>
      <c r="M167" s="211" t="s">
        <v>19</v>
      </c>
      <c r="N167" s="212" t="s">
        <v>45</v>
      </c>
      <c r="O167" s="84"/>
      <c r="P167" s="213">
        <f>O167*H167</f>
        <v>0</v>
      </c>
      <c r="Q167" s="213">
        <v>0</v>
      </c>
      <c r="R167" s="213">
        <f>Q167*H167</f>
        <v>0</v>
      </c>
      <c r="S167" s="213">
        <v>0.0060000000000000001</v>
      </c>
      <c r="T167" s="214">
        <f>S167*H167</f>
        <v>0.036000000000000004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230</v>
      </c>
      <c r="AT167" s="215" t="s">
        <v>144</v>
      </c>
      <c r="AU167" s="215" t="s">
        <v>84</v>
      </c>
      <c r="AY167" s="17" t="s">
        <v>140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82</v>
      </c>
      <c r="BK167" s="216">
        <f>ROUND(I167*H167,2)</f>
        <v>0</v>
      </c>
      <c r="BL167" s="17" t="s">
        <v>230</v>
      </c>
      <c r="BM167" s="215" t="s">
        <v>611</v>
      </c>
    </row>
    <row r="168" s="2" customFormat="1">
      <c r="A168" s="38"/>
      <c r="B168" s="39"/>
      <c r="C168" s="40"/>
      <c r="D168" s="217" t="s">
        <v>151</v>
      </c>
      <c r="E168" s="40"/>
      <c r="F168" s="218" t="s">
        <v>260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151</v>
      </c>
      <c r="AU168" s="17" t="s">
        <v>84</v>
      </c>
    </row>
    <row r="169" s="13" customFormat="1">
      <c r="A169" s="13"/>
      <c r="B169" s="222"/>
      <c r="C169" s="223"/>
      <c r="D169" s="224" t="s">
        <v>153</v>
      </c>
      <c r="E169" s="225" t="s">
        <v>19</v>
      </c>
      <c r="F169" s="226" t="s">
        <v>612</v>
      </c>
      <c r="G169" s="223"/>
      <c r="H169" s="227">
        <v>6</v>
      </c>
      <c r="I169" s="228"/>
      <c r="J169" s="223"/>
      <c r="K169" s="223"/>
      <c r="L169" s="229"/>
      <c r="M169" s="230"/>
      <c r="N169" s="231"/>
      <c r="O169" s="231"/>
      <c r="P169" s="231"/>
      <c r="Q169" s="231"/>
      <c r="R169" s="231"/>
      <c r="S169" s="231"/>
      <c r="T169" s="23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3" t="s">
        <v>153</v>
      </c>
      <c r="AU169" s="233" t="s">
        <v>84</v>
      </c>
      <c r="AV169" s="13" t="s">
        <v>84</v>
      </c>
      <c r="AW169" s="13" t="s">
        <v>36</v>
      </c>
      <c r="AX169" s="13" t="s">
        <v>82</v>
      </c>
      <c r="AY169" s="233" t="s">
        <v>140</v>
      </c>
    </row>
    <row r="170" s="2" customFormat="1" ht="33" customHeight="1">
      <c r="A170" s="38"/>
      <c r="B170" s="39"/>
      <c r="C170" s="204" t="s">
        <v>180</v>
      </c>
      <c r="D170" s="204" t="s">
        <v>144</v>
      </c>
      <c r="E170" s="205" t="s">
        <v>613</v>
      </c>
      <c r="F170" s="206" t="s">
        <v>614</v>
      </c>
      <c r="G170" s="207" t="s">
        <v>147</v>
      </c>
      <c r="H170" s="208">
        <v>1.2</v>
      </c>
      <c r="I170" s="209"/>
      <c r="J170" s="210">
        <f>ROUND(I170*H170,2)</f>
        <v>0</v>
      </c>
      <c r="K170" s="206" t="s">
        <v>148</v>
      </c>
      <c r="L170" s="44"/>
      <c r="M170" s="211" t="s">
        <v>19</v>
      </c>
      <c r="N170" s="212" t="s">
        <v>45</v>
      </c>
      <c r="O170" s="84"/>
      <c r="P170" s="213">
        <f>O170*H170</f>
        <v>0</v>
      </c>
      <c r="Q170" s="213">
        <v>0.00027</v>
      </c>
      <c r="R170" s="213">
        <f>Q170*H170</f>
        <v>0.00032400000000000001</v>
      </c>
      <c r="S170" s="213">
        <v>0</v>
      </c>
      <c r="T170" s="21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15" t="s">
        <v>230</v>
      </c>
      <c r="AT170" s="215" t="s">
        <v>144</v>
      </c>
      <c r="AU170" s="215" t="s">
        <v>84</v>
      </c>
      <c r="AY170" s="17" t="s">
        <v>140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7" t="s">
        <v>82</v>
      </c>
      <c r="BK170" s="216">
        <f>ROUND(I170*H170,2)</f>
        <v>0</v>
      </c>
      <c r="BL170" s="17" t="s">
        <v>230</v>
      </c>
      <c r="BM170" s="215" t="s">
        <v>615</v>
      </c>
    </row>
    <row r="171" s="2" customFormat="1">
      <c r="A171" s="38"/>
      <c r="B171" s="39"/>
      <c r="C171" s="40"/>
      <c r="D171" s="217" t="s">
        <v>151</v>
      </c>
      <c r="E171" s="40"/>
      <c r="F171" s="218" t="s">
        <v>616</v>
      </c>
      <c r="G171" s="40"/>
      <c r="H171" s="40"/>
      <c r="I171" s="219"/>
      <c r="J171" s="40"/>
      <c r="K171" s="40"/>
      <c r="L171" s="44"/>
      <c r="M171" s="220"/>
      <c r="N171" s="221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151</v>
      </c>
      <c r="AU171" s="17" t="s">
        <v>84</v>
      </c>
    </row>
    <row r="172" s="14" customFormat="1">
      <c r="A172" s="14"/>
      <c r="B172" s="244"/>
      <c r="C172" s="245"/>
      <c r="D172" s="224" t="s">
        <v>153</v>
      </c>
      <c r="E172" s="246" t="s">
        <v>19</v>
      </c>
      <c r="F172" s="247" t="s">
        <v>578</v>
      </c>
      <c r="G172" s="245"/>
      <c r="H172" s="246" t="s">
        <v>19</v>
      </c>
      <c r="I172" s="248"/>
      <c r="J172" s="245"/>
      <c r="K172" s="245"/>
      <c r="L172" s="249"/>
      <c r="M172" s="250"/>
      <c r="N172" s="251"/>
      <c r="O172" s="251"/>
      <c r="P172" s="251"/>
      <c r="Q172" s="251"/>
      <c r="R172" s="251"/>
      <c r="S172" s="251"/>
      <c r="T172" s="252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3" t="s">
        <v>153</v>
      </c>
      <c r="AU172" s="253" t="s">
        <v>84</v>
      </c>
      <c r="AV172" s="14" t="s">
        <v>82</v>
      </c>
      <c r="AW172" s="14" t="s">
        <v>36</v>
      </c>
      <c r="AX172" s="14" t="s">
        <v>74</v>
      </c>
      <c r="AY172" s="253" t="s">
        <v>140</v>
      </c>
    </row>
    <row r="173" s="13" customFormat="1">
      <c r="A173" s="13"/>
      <c r="B173" s="222"/>
      <c r="C173" s="223"/>
      <c r="D173" s="224" t="s">
        <v>153</v>
      </c>
      <c r="E173" s="225" t="s">
        <v>19</v>
      </c>
      <c r="F173" s="226" t="s">
        <v>579</v>
      </c>
      <c r="G173" s="223"/>
      <c r="H173" s="227">
        <v>1.2</v>
      </c>
      <c r="I173" s="228"/>
      <c r="J173" s="223"/>
      <c r="K173" s="223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153</v>
      </c>
      <c r="AU173" s="233" t="s">
        <v>84</v>
      </c>
      <c r="AV173" s="13" t="s">
        <v>84</v>
      </c>
      <c r="AW173" s="13" t="s">
        <v>36</v>
      </c>
      <c r="AX173" s="13" t="s">
        <v>82</v>
      </c>
      <c r="AY173" s="233" t="s">
        <v>140</v>
      </c>
    </row>
    <row r="174" s="2" customFormat="1" ht="24.15" customHeight="1">
      <c r="A174" s="38"/>
      <c r="B174" s="39"/>
      <c r="C174" s="234" t="s">
        <v>262</v>
      </c>
      <c r="D174" s="234" t="s">
        <v>162</v>
      </c>
      <c r="E174" s="235" t="s">
        <v>617</v>
      </c>
      <c r="F174" s="236" t="s">
        <v>618</v>
      </c>
      <c r="G174" s="237" t="s">
        <v>147</v>
      </c>
      <c r="H174" s="238">
        <v>1.2</v>
      </c>
      <c r="I174" s="239"/>
      <c r="J174" s="240">
        <f>ROUND(I174*H174,2)</f>
        <v>0</v>
      </c>
      <c r="K174" s="236" t="s">
        <v>148</v>
      </c>
      <c r="L174" s="241"/>
      <c r="M174" s="242" t="s">
        <v>19</v>
      </c>
      <c r="N174" s="243" t="s">
        <v>45</v>
      </c>
      <c r="O174" s="84"/>
      <c r="P174" s="213">
        <f>O174*H174</f>
        <v>0</v>
      </c>
      <c r="Q174" s="213">
        <v>0.039579999999999997</v>
      </c>
      <c r="R174" s="213">
        <f>Q174*H174</f>
        <v>0.047495999999999997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237</v>
      </c>
      <c r="AT174" s="215" t="s">
        <v>162</v>
      </c>
      <c r="AU174" s="215" t="s">
        <v>84</v>
      </c>
      <c r="AY174" s="17" t="s">
        <v>140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82</v>
      </c>
      <c r="BK174" s="216">
        <f>ROUND(I174*H174,2)</f>
        <v>0</v>
      </c>
      <c r="BL174" s="17" t="s">
        <v>230</v>
      </c>
      <c r="BM174" s="215" t="s">
        <v>619</v>
      </c>
    </row>
    <row r="175" s="2" customFormat="1" ht="16.5" customHeight="1">
      <c r="A175" s="38"/>
      <c r="B175" s="39"/>
      <c r="C175" s="234" t="s">
        <v>155</v>
      </c>
      <c r="D175" s="234" t="s">
        <v>162</v>
      </c>
      <c r="E175" s="235" t="s">
        <v>271</v>
      </c>
      <c r="F175" s="236" t="s">
        <v>272</v>
      </c>
      <c r="G175" s="237" t="s">
        <v>236</v>
      </c>
      <c r="H175" s="238">
        <v>8</v>
      </c>
      <c r="I175" s="239"/>
      <c r="J175" s="240">
        <f>ROUND(I175*H175,2)</f>
        <v>0</v>
      </c>
      <c r="K175" s="236" t="s">
        <v>19</v>
      </c>
      <c r="L175" s="241"/>
      <c r="M175" s="242" t="s">
        <v>19</v>
      </c>
      <c r="N175" s="243" t="s">
        <v>45</v>
      </c>
      <c r="O175" s="84"/>
      <c r="P175" s="213">
        <f>O175*H175</f>
        <v>0</v>
      </c>
      <c r="Q175" s="213">
        <v>0</v>
      </c>
      <c r="R175" s="213">
        <f>Q175*H175</f>
        <v>0</v>
      </c>
      <c r="S175" s="213">
        <v>0</v>
      </c>
      <c r="T175" s="21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5" t="s">
        <v>237</v>
      </c>
      <c r="AT175" s="215" t="s">
        <v>162</v>
      </c>
      <c r="AU175" s="215" t="s">
        <v>84</v>
      </c>
      <c r="AY175" s="17" t="s">
        <v>140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82</v>
      </c>
      <c r="BK175" s="216">
        <f>ROUND(I175*H175,2)</f>
        <v>0</v>
      </c>
      <c r="BL175" s="17" t="s">
        <v>230</v>
      </c>
      <c r="BM175" s="215" t="s">
        <v>620</v>
      </c>
    </row>
    <row r="176" s="2" customFormat="1" ht="24.15" customHeight="1">
      <c r="A176" s="38"/>
      <c r="B176" s="39"/>
      <c r="C176" s="234" t="s">
        <v>161</v>
      </c>
      <c r="D176" s="234" t="s">
        <v>162</v>
      </c>
      <c r="E176" s="235" t="s">
        <v>276</v>
      </c>
      <c r="F176" s="236" t="s">
        <v>277</v>
      </c>
      <c r="G176" s="237" t="s">
        <v>278</v>
      </c>
      <c r="H176" s="238">
        <v>0.16</v>
      </c>
      <c r="I176" s="239"/>
      <c r="J176" s="240">
        <f>ROUND(I176*H176,2)</f>
        <v>0</v>
      </c>
      <c r="K176" s="236" t="s">
        <v>148</v>
      </c>
      <c r="L176" s="241"/>
      <c r="M176" s="242" t="s">
        <v>19</v>
      </c>
      <c r="N176" s="243" t="s">
        <v>45</v>
      </c>
      <c r="O176" s="84"/>
      <c r="P176" s="213">
        <f>O176*H176</f>
        <v>0</v>
      </c>
      <c r="Q176" s="213">
        <v>0.00093999999999999997</v>
      </c>
      <c r="R176" s="213">
        <f>Q176*H176</f>
        <v>0.0001504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237</v>
      </c>
      <c r="AT176" s="215" t="s">
        <v>162</v>
      </c>
      <c r="AU176" s="215" t="s">
        <v>84</v>
      </c>
      <c r="AY176" s="17" t="s">
        <v>140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82</v>
      </c>
      <c r="BK176" s="216">
        <f>ROUND(I176*H176,2)</f>
        <v>0</v>
      </c>
      <c r="BL176" s="17" t="s">
        <v>230</v>
      </c>
      <c r="BM176" s="215" t="s">
        <v>621</v>
      </c>
    </row>
    <row r="177" s="13" customFormat="1">
      <c r="A177" s="13"/>
      <c r="B177" s="222"/>
      <c r="C177" s="223"/>
      <c r="D177" s="224" t="s">
        <v>153</v>
      </c>
      <c r="E177" s="225" t="s">
        <v>19</v>
      </c>
      <c r="F177" s="226" t="s">
        <v>622</v>
      </c>
      <c r="G177" s="223"/>
      <c r="H177" s="227">
        <v>0.16</v>
      </c>
      <c r="I177" s="228"/>
      <c r="J177" s="223"/>
      <c r="K177" s="223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153</v>
      </c>
      <c r="AU177" s="233" t="s">
        <v>84</v>
      </c>
      <c r="AV177" s="13" t="s">
        <v>84</v>
      </c>
      <c r="AW177" s="13" t="s">
        <v>36</v>
      </c>
      <c r="AX177" s="13" t="s">
        <v>82</v>
      </c>
      <c r="AY177" s="233" t="s">
        <v>140</v>
      </c>
    </row>
    <row r="178" s="2" customFormat="1" ht="33" customHeight="1">
      <c r="A178" s="38"/>
      <c r="B178" s="39"/>
      <c r="C178" s="204" t="s">
        <v>267</v>
      </c>
      <c r="D178" s="204" t="s">
        <v>144</v>
      </c>
      <c r="E178" s="205" t="s">
        <v>263</v>
      </c>
      <c r="F178" s="206" t="s">
        <v>264</v>
      </c>
      <c r="G178" s="207" t="s">
        <v>147</v>
      </c>
      <c r="H178" s="208">
        <v>32.759999999999998</v>
      </c>
      <c r="I178" s="209"/>
      <c r="J178" s="210">
        <f>ROUND(I178*H178,2)</f>
        <v>0</v>
      </c>
      <c r="K178" s="206" t="s">
        <v>148</v>
      </c>
      <c r="L178" s="44"/>
      <c r="M178" s="211" t="s">
        <v>19</v>
      </c>
      <c r="N178" s="212" t="s">
        <v>45</v>
      </c>
      <c r="O178" s="84"/>
      <c r="P178" s="213">
        <f>O178*H178</f>
        <v>0</v>
      </c>
      <c r="Q178" s="213">
        <v>0.00025999999999999998</v>
      </c>
      <c r="R178" s="213">
        <f>Q178*H178</f>
        <v>0.0085175999999999984</v>
      </c>
      <c r="S178" s="213">
        <v>0</v>
      </c>
      <c r="T178" s="21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230</v>
      </c>
      <c r="AT178" s="215" t="s">
        <v>144</v>
      </c>
      <c r="AU178" s="215" t="s">
        <v>84</v>
      </c>
      <c r="AY178" s="17" t="s">
        <v>140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82</v>
      </c>
      <c r="BK178" s="216">
        <f>ROUND(I178*H178,2)</f>
        <v>0</v>
      </c>
      <c r="BL178" s="17" t="s">
        <v>230</v>
      </c>
      <c r="BM178" s="215" t="s">
        <v>623</v>
      </c>
    </row>
    <row r="179" s="2" customFormat="1">
      <c r="A179" s="38"/>
      <c r="B179" s="39"/>
      <c r="C179" s="40"/>
      <c r="D179" s="217" t="s">
        <v>151</v>
      </c>
      <c r="E179" s="40"/>
      <c r="F179" s="218" t="s">
        <v>266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151</v>
      </c>
      <c r="AU179" s="17" t="s">
        <v>84</v>
      </c>
    </row>
    <row r="180" s="14" customFormat="1">
      <c r="A180" s="14"/>
      <c r="B180" s="244"/>
      <c r="C180" s="245"/>
      <c r="D180" s="224" t="s">
        <v>153</v>
      </c>
      <c r="E180" s="246" t="s">
        <v>19</v>
      </c>
      <c r="F180" s="247" t="s">
        <v>580</v>
      </c>
      <c r="G180" s="245"/>
      <c r="H180" s="246" t="s">
        <v>19</v>
      </c>
      <c r="I180" s="248"/>
      <c r="J180" s="245"/>
      <c r="K180" s="245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153</v>
      </c>
      <c r="AU180" s="253" t="s">
        <v>84</v>
      </c>
      <c r="AV180" s="14" t="s">
        <v>82</v>
      </c>
      <c r="AW180" s="14" t="s">
        <v>36</v>
      </c>
      <c r="AX180" s="14" t="s">
        <v>74</v>
      </c>
      <c r="AY180" s="253" t="s">
        <v>140</v>
      </c>
    </row>
    <row r="181" s="13" customFormat="1">
      <c r="A181" s="13"/>
      <c r="B181" s="222"/>
      <c r="C181" s="223"/>
      <c r="D181" s="224" t="s">
        <v>153</v>
      </c>
      <c r="E181" s="225" t="s">
        <v>19</v>
      </c>
      <c r="F181" s="226" t="s">
        <v>581</v>
      </c>
      <c r="G181" s="223"/>
      <c r="H181" s="227">
        <v>14.58</v>
      </c>
      <c r="I181" s="228"/>
      <c r="J181" s="223"/>
      <c r="K181" s="223"/>
      <c r="L181" s="229"/>
      <c r="M181" s="230"/>
      <c r="N181" s="231"/>
      <c r="O181" s="231"/>
      <c r="P181" s="231"/>
      <c r="Q181" s="231"/>
      <c r="R181" s="231"/>
      <c r="S181" s="231"/>
      <c r="T181" s="23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3" t="s">
        <v>153</v>
      </c>
      <c r="AU181" s="233" t="s">
        <v>84</v>
      </c>
      <c r="AV181" s="13" t="s">
        <v>84</v>
      </c>
      <c r="AW181" s="13" t="s">
        <v>36</v>
      </c>
      <c r="AX181" s="13" t="s">
        <v>74</v>
      </c>
      <c r="AY181" s="233" t="s">
        <v>140</v>
      </c>
    </row>
    <row r="182" s="14" customFormat="1">
      <c r="A182" s="14"/>
      <c r="B182" s="244"/>
      <c r="C182" s="245"/>
      <c r="D182" s="224" t="s">
        <v>153</v>
      </c>
      <c r="E182" s="246" t="s">
        <v>19</v>
      </c>
      <c r="F182" s="247" t="s">
        <v>587</v>
      </c>
      <c r="G182" s="245"/>
      <c r="H182" s="246" t="s">
        <v>19</v>
      </c>
      <c r="I182" s="248"/>
      <c r="J182" s="245"/>
      <c r="K182" s="245"/>
      <c r="L182" s="249"/>
      <c r="M182" s="250"/>
      <c r="N182" s="251"/>
      <c r="O182" s="251"/>
      <c r="P182" s="251"/>
      <c r="Q182" s="251"/>
      <c r="R182" s="251"/>
      <c r="S182" s="251"/>
      <c r="T182" s="25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3" t="s">
        <v>153</v>
      </c>
      <c r="AU182" s="253" t="s">
        <v>84</v>
      </c>
      <c r="AV182" s="14" t="s">
        <v>82</v>
      </c>
      <c r="AW182" s="14" t="s">
        <v>36</v>
      </c>
      <c r="AX182" s="14" t="s">
        <v>74</v>
      </c>
      <c r="AY182" s="253" t="s">
        <v>140</v>
      </c>
    </row>
    <row r="183" s="13" customFormat="1">
      <c r="A183" s="13"/>
      <c r="B183" s="222"/>
      <c r="C183" s="223"/>
      <c r="D183" s="224" t="s">
        <v>153</v>
      </c>
      <c r="E183" s="225" t="s">
        <v>19</v>
      </c>
      <c r="F183" s="226" t="s">
        <v>588</v>
      </c>
      <c r="G183" s="223"/>
      <c r="H183" s="227">
        <v>3.6000000000000001</v>
      </c>
      <c r="I183" s="228"/>
      <c r="J183" s="223"/>
      <c r="K183" s="223"/>
      <c r="L183" s="229"/>
      <c r="M183" s="230"/>
      <c r="N183" s="231"/>
      <c r="O183" s="231"/>
      <c r="P183" s="231"/>
      <c r="Q183" s="231"/>
      <c r="R183" s="231"/>
      <c r="S183" s="231"/>
      <c r="T183" s="23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3" t="s">
        <v>153</v>
      </c>
      <c r="AU183" s="233" t="s">
        <v>84</v>
      </c>
      <c r="AV183" s="13" t="s">
        <v>84</v>
      </c>
      <c r="AW183" s="13" t="s">
        <v>36</v>
      </c>
      <c r="AX183" s="13" t="s">
        <v>74</v>
      </c>
      <c r="AY183" s="233" t="s">
        <v>140</v>
      </c>
    </row>
    <row r="184" s="14" customFormat="1">
      <c r="A184" s="14"/>
      <c r="B184" s="244"/>
      <c r="C184" s="245"/>
      <c r="D184" s="224" t="s">
        <v>153</v>
      </c>
      <c r="E184" s="246" t="s">
        <v>19</v>
      </c>
      <c r="F184" s="247" t="s">
        <v>582</v>
      </c>
      <c r="G184" s="245"/>
      <c r="H184" s="246" t="s">
        <v>19</v>
      </c>
      <c r="I184" s="248"/>
      <c r="J184" s="245"/>
      <c r="K184" s="245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153</v>
      </c>
      <c r="AU184" s="253" t="s">
        <v>84</v>
      </c>
      <c r="AV184" s="14" t="s">
        <v>82</v>
      </c>
      <c r="AW184" s="14" t="s">
        <v>36</v>
      </c>
      <c r="AX184" s="14" t="s">
        <v>74</v>
      </c>
      <c r="AY184" s="253" t="s">
        <v>140</v>
      </c>
    </row>
    <row r="185" s="13" customFormat="1">
      <c r="A185" s="13"/>
      <c r="B185" s="222"/>
      <c r="C185" s="223"/>
      <c r="D185" s="224" t="s">
        <v>153</v>
      </c>
      <c r="E185" s="225" t="s">
        <v>19</v>
      </c>
      <c r="F185" s="226" t="s">
        <v>583</v>
      </c>
      <c r="G185" s="223"/>
      <c r="H185" s="227">
        <v>4.3200000000000003</v>
      </c>
      <c r="I185" s="228"/>
      <c r="J185" s="223"/>
      <c r="K185" s="223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153</v>
      </c>
      <c r="AU185" s="233" t="s">
        <v>84</v>
      </c>
      <c r="AV185" s="13" t="s">
        <v>84</v>
      </c>
      <c r="AW185" s="13" t="s">
        <v>36</v>
      </c>
      <c r="AX185" s="13" t="s">
        <v>74</v>
      </c>
      <c r="AY185" s="233" t="s">
        <v>140</v>
      </c>
    </row>
    <row r="186" s="14" customFormat="1">
      <c r="A186" s="14"/>
      <c r="B186" s="244"/>
      <c r="C186" s="245"/>
      <c r="D186" s="224" t="s">
        <v>153</v>
      </c>
      <c r="E186" s="246" t="s">
        <v>19</v>
      </c>
      <c r="F186" s="247" t="s">
        <v>589</v>
      </c>
      <c r="G186" s="245"/>
      <c r="H186" s="246" t="s">
        <v>19</v>
      </c>
      <c r="I186" s="248"/>
      <c r="J186" s="245"/>
      <c r="K186" s="245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153</v>
      </c>
      <c r="AU186" s="253" t="s">
        <v>84</v>
      </c>
      <c r="AV186" s="14" t="s">
        <v>82</v>
      </c>
      <c r="AW186" s="14" t="s">
        <v>36</v>
      </c>
      <c r="AX186" s="14" t="s">
        <v>74</v>
      </c>
      <c r="AY186" s="253" t="s">
        <v>140</v>
      </c>
    </row>
    <row r="187" s="13" customFormat="1">
      <c r="A187" s="13"/>
      <c r="B187" s="222"/>
      <c r="C187" s="223"/>
      <c r="D187" s="224" t="s">
        <v>153</v>
      </c>
      <c r="E187" s="225" t="s">
        <v>19</v>
      </c>
      <c r="F187" s="226" t="s">
        <v>590</v>
      </c>
      <c r="G187" s="223"/>
      <c r="H187" s="227">
        <v>2.7000000000000002</v>
      </c>
      <c r="I187" s="228"/>
      <c r="J187" s="223"/>
      <c r="K187" s="223"/>
      <c r="L187" s="229"/>
      <c r="M187" s="230"/>
      <c r="N187" s="231"/>
      <c r="O187" s="231"/>
      <c r="P187" s="231"/>
      <c r="Q187" s="231"/>
      <c r="R187" s="231"/>
      <c r="S187" s="231"/>
      <c r="T187" s="23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3" t="s">
        <v>153</v>
      </c>
      <c r="AU187" s="233" t="s">
        <v>84</v>
      </c>
      <c r="AV187" s="13" t="s">
        <v>84</v>
      </c>
      <c r="AW187" s="13" t="s">
        <v>36</v>
      </c>
      <c r="AX187" s="13" t="s">
        <v>74</v>
      </c>
      <c r="AY187" s="233" t="s">
        <v>140</v>
      </c>
    </row>
    <row r="188" s="14" customFormat="1">
      <c r="A188" s="14"/>
      <c r="B188" s="244"/>
      <c r="C188" s="245"/>
      <c r="D188" s="224" t="s">
        <v>153</v>
      </c>
      <c r="E188" s="246" t="s">
        <v>19</v>
      </c>
      <c r="F188" s="247" t="s">
        <v>591</v>
      </c>
      <c r="G188" s="245"/>
      <c r="H188" s="246" t="s">
        <v>19</v>
      </c>
      <c r="I188" s="248"/>
      <c r="J188" s="245"/>
      <c r="K188" s="245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153</v>
      </c>
      <c r="AU188" s="253" t="s">
        <v>84</v>
      </c>
      <c r="AV188" s="14" t="s">
        <v>82</v>
      </c>
      <c r="AW188" s="14" t="s">
        <v>36</v>
      </c>
      <c r="AX188" s="14" t="s">
        <v>74</v>
      </c>
      <c r="AY188" s="253" t="s">
        <v>140</v>
      </c>
    </row>
    <row r="189" s="13" customFormat="1">
      <c r="A189" s="13"/>
      <c r="B189" s="222"/>
      <c r="C189" s="223"/>
      <c r="D189" s="224" t="s">
        <v>153</v>
      </c>
      <c r="E189" s="225" t="s">
        <v>19</v>
      </c>
      <c r="F189" s="226" t="s">
        <v>592</v>
      </c>
      <c r="G189" s="223"/>
      <c r="H189" s="227">
        <v>6.4800000000000004</v>
      </c>
      <c r="I189" s="228"/>
      <c r="J189" s="223"/>
      <c r="K189" s="223"/>
      <c r="L189" s="229"/>
      <c r="M189" s="230"/>
      <c r="N189" s="231"/>
      <c r="O189" s="231"/>
      <c r="P189" s="231"/>
      <c r="Q189" s="231"/>
      <c r="R189" s="231"/>
      <c r="S189" s="231"/>
      <c r="T189" s="23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3" t="s">
        <v>153</v>
      </c>
      <c r="AU189" s="233" t="s">
        <v>84</v>
      </c>
      <c r="AV189" s="13" t="s">
        <v>84</v>
      </c>
      <c r="AW189" s="13" t="s">
        <v>36</v>
      </c>
      <c r="AX189" s="13" t="s">
        <v>74</v>
      </c>
      <c r="AY189" s="233" t="s">
        <v>140</v>
      </c>
    </row>
    <row r="190" s="14" customFormat="1">
      <c r="A190" s="14"/>
      <c r="B190" s="244"/>
      <c r="C190" s="245"/>
      <c r="D190" s="224" t="s">
        <v>153</v>
      </c>
      <c r="E190" s="246" t="s">
        <v>19</v>
      </c>
      <c r="F190" s="247" t="s">
        <v>584</v>
      </c>
      <c r="G190" s="245"/>
      <c r="H190" s="246" t="s">
        <v>19</v>
      </c>
      <c r="I190" s="248"/>
      <c r="J190" s="245"/>
      <c r="K190" s="245"/>
      <c r="L190" s="249"/>
      <c r="M190" s="250"/>
      <c r="N190" s="251"/>
      <c r="O190" s="251"/>
      <c r="P190" s="251"/>
      <c r="Q190" s="251"/>
      <c r="R190" s="251"/>
      <c r="S190" s="251"/>
      <c r="T190" s="25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3" t="s">
        <v>153</v>
      </c>
      <c r="AU190" s="253" t="s">
        <v>84</v>
      </c>
      <c r="AV190" s="14" t="s">
        <v>82</v>
      </c>
      <c r="AW190" s="14" t="s">
        <v>36</v>
      </c>
      <c r="AX190" s="14" t="s">
        <v>74</v>
      </c>
      <c r="AY190" s="253" t="s">
        <v>140</v>
      </c>
    </row>
    <row r="191" s="13" customFormat="1">
      <c r="A191" s="13"/>
      <c r="B191" s="222"/>
      <c r="C191" s="223"/>
      <c r="D191" s="224" t="s">
        <v>153</v>
      </c>
      <c r="E191" s="225" t="s">
        <v>19</v>
      </c>
      <c r="F191" s="226" t="s">
        <v>585</v>
      </c>
      <c r="G191" s="223"/>
      <c r="H191" s="227">
        <v>1.0800000000000001</v>
      </c>
      <c r="I191" s="228"/>
      <c r="J191" s="223"/>
      <c r="K191" s="223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153</v>
      </c>
      <c r="AU191" s="233" t="s">
        <v>84</v>
      </c>
      <c r="AV191" s="13" t="s">
        <v>84</v>
      </c>
      <c r="AW191" s="13" t="s">
        <v>36</v>
      </c>
      <c r="AX191" s="13" t="s">
        <v>74</v>
      </c>
      <c r="AY191" s="233" t="s">
        <v>140</v>
      </c>
    </row>
    <row r="192" s="15" customFormat="1">
      <c r="A192" s="15"/>
      <c r="B192" s="254"/>
      <c r="C192" s="255"/>
      <c r="D192" s="224" t="s">
        <v>153</v>
      </c>
      <c r="E192" s="256" t="s">
        <v>19</v>
      </c>
      <c r="F192" s="257" t="s">
        <v>193</v>
      </c>
      <c r="G192" s="255"/>
      <c r="H192" s="258">
        <v>32.759999999999998</v>
      </c>
      <c r="I192" s="259"/>
      <c r="J192" s="255"/>
      <c r="K192" s="255"/>
      <c r="L192" s="260"/>
      <c r="M192" s="261"/>
      <c r="N192" s="262"/>
      <c r="O192" s="262"/>
      <c r="P192" s="262"/>
      <c r="Q192" s="262"/>
      <c r="R192" s="262"/>
      <c r="S192" s="262"/>
      <c r="T192" s="263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4" t="s">
        <v>153</v>
      </c>
      <c r="AU192" s="264" t="s">
        <v>84</v>
      </c>
      <c r="AV192" s="15" t="s">
        <v>149</v>
      </c>
      <c r="AW192" s="15" t="s">
        <v>36</v>
      </c>
      <c r="AX192" s="15" t="s">
        <v>82</v>
      </c>
      <c r="AY192" s="264" t="s">
        <v>140</v>
      </c>
    </row>
    <row r="193" s="2" customFormat="1" ht="24.15" customHeight="1">
      <c r="A193" s="38"/>
      <c r="B193" s="39"/>
      <c r="C193" s="234" t="s">
        <v>230</v>
      </c>
      <c r="D193" s="234" t="s">
        <v>162</v>
      </c>
      <c r="E193" s="235" t="s">
        <v>268</v>
      </c>
      <c r="F193" s="236" t="s">
        <v>269</v>
      </c>
      <c r="G193" s="237" t="s">
        <v>147</v>
      </c>
      <c r="H193" s="238">
        <v>32.759999999999998</v>
      </c>
      <c r="I193" s="239"/>
      <c r="J193" s="240">
        <f>ROUND(I193*H193,2)</f>
        <v>0</v>
      </c>
      <c r="K193" s="236" t="s">
        <v>148</v>
      </c>
      <c r="L193" s="241"/>
      <c r="M193" s="242" t="s">
        <v>19</v>
      </c>
      <c r="N193" s="243" t="s">
        <v>45</v>
      </c>
      <c r="O193" s="84"/>
      <c r="P193" s="213">
        <f>O193*H193</f>
        <v>0</v>
      </c>
      <c r="Q193" s="213">
        <v>0.037960000000000001</v>
      </c>
      <c r="R193" s="213">
        <f>Q193*H193</f>
        <v>1.2435696000000001</v>
      </c>
      <c r="S193" s="213">
        <v>0</v>
      </c>
      <c r="T193" s="21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15" t="s">
        <v>237</v>
      </c>
      <c r="AT193" s="215" t="s">
        <v>162</v>
      </c>
      <c r="AU193" s="215" t="s">
        <v>84</v>
      </c>
      <c r="AY193" s="17" t="s">
        <v>140</v>
      </c>
      <c r="BE193" s="216">
        <f>IF(N193="základní",J193,0)</f>
        <v>0</v>
      </c>
      <c r="BF193" s="216">
        <f>IF(N193="snížená",J193,0)</f>
        <v>0</v>
      </c>
      <c r="BG193" s="216">
        <f>IF(N193="zákl. přenesená",J193,0)</f>
        <v>0</v>
      </c>
      <c r="BH193" s="216">
        <f>IF(N193="sníž. přenesená",J193,0)</f>
        <v>0</v>
      </c>
      <c r="BI193" s="216">
        <f>IF(N193="nulová",J193,0)</f>
        <v>0</v>
      </c>
      <c r="BJ193" s="17" t="s">
        <v>82</v>
      </c>
      <c r="BK193" s="216">
        <f>ROUND(I193*H193,2)</f>
        <v>0</v>
      </c>
      <c r="BL193" s="17" t="s">
        <v>230</v>
      </c>
      <c r="BM193" s="215" t="s">
        <v>624</v>
      </c>
    </row>
    <row r="194" s="2" customFormat="1" ht="16.5" customHeight="1">
      <c r="A194" s="38"/>
      <c r="B194" s="39"/>
      <c r="C194" s="234" t="s">
        <v>7</v>
      </c>
      <c r="D194" s="234" t="s">
        <v>162</v>
      </c>
      <c r="E194" s="235" t="s">
        <v>271</v>
      </c>
      <c r="F194" s="236" t="s">
        <v>272</v>
      </c>
      <c r="G194" s="237" t="s">
        <v>236</v>
      </c>
      <c r="H194" s="238">
        <v>128</v>
      </c>
      <c r="I194" s="239"/>
      <c r="J194" s="240">
        <f>ROUND(I194*H194,2)</f>
        <v>0</v>
      </c>
      <c r="K194" s="236" t="s">
        <v>19</v>
      </c>
      <c r="L194" s="241"/>
      <c r="M194" s="242" t="s">
        <v>19</v>
      </c>
      <c r="N194" s="243" t="s">
        <v>45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237</v>
      </c>
      <c r="AT194" s="215" t="s">
        <v>162</v>
      </c>
      <c r="AU194" s="215" t="s">
        <v>84</v>
      </c>
      <c r="AY194" s="17" t="s">
        <v>140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82</v>
      </c>
      <c r="BK194" s="216">
        <f>ROUND(I194*H194,2)</f>
        <v>0</v>
      </c>
      <c r="BL194" s="17" t="s">
        <v>230</v>
      </c>
      <c r="BM194" s="215" t="s">
        <v>625</v>
      </c>
    </row>
    <row r="195" s="13" customFormat="1">
      <c r="A195" s="13"/>
      <c r="B195" s="222"/>
      <c r="C195" s="223"/>
      <c r="D195" s="224" t="s">
        <v>153</v>
      </c>
      <c r="E195" s="225" t="s">
        <v>19</v>
      </c>
      <c r="F195" s="226" t="s">
        <v>626</v>
      </c>
      <c r="G195" s="223"/>
      <c r="H195" s="227">
        <v>128</v>
      </c>
      <c r="I195" s="228"/>
      <c r="J195" s="223"/>
      <c r="K195" s="223"/>
      <c r="L195" s="229"/>
      <c r="M195" s="230"/>
      <c r="N195" s="231"/>
      <c r="O195" s="231"/>
      <c r="P195" s="231"/>
      <c r="Q195" s="231"/>
      <c r="R195" s="231"/>
      <c r="S195" s="231"/>
      <c r="T195" s="23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3" t="s">
        <v>153</v>
      </c>
      <c r="AU195" s="233" t="s">
        <v>84</v>
      </c>
      <c r="AV195" s="13" t="s">
        <v>84</v>
      </c>
      <c r="AW195" s="13" t="s">
        <v>36</v>
      </c>
      <c r="AX195" s="13" t="s">
        <v>82</v>
      </c>
      <c r="AY195" s="233" t="s">
        <v>140</v>
      </c>
    </row>
    <row r="196" s="2" customFormat="1" ht="24.15" customHeight="1">
      <c r="A196" s="38"/>
      <c r="B196" s="39"/>
      <c r="C196" s="234" t="s">
        <v>293</v>
      </c>
      <c r="D196" s="234" t="s">
        <v>162</v>
      </c>
      <c r="E196" s="235" t="s">
        <v>276</v>
      </c>
      <c r="F196" s="236" t="s">
        <v>277</v>
      </c>
      <c r="G196" s="237" t="s">
        <v>278</v>
      </c>
      <c r="H196" s="238">
        <v>2.5600000000000001</v>
      </c>
      <c r="I196" s="239"/>
      <c r="J196" s="240">
        <f>ROUND(I196*H196,2)</f>
        <v>0</v>
      </c>
      <c r="K196" s="236" t="s">
        <v>148</v>
      </c>
      <c r="L196" s="241"/>
      <c r="M196" s="242" t="s">
        <v>19</v>
      </c>
      <c r="N196" s="243" t="s">
        <v>45</v>
      </c>
      <c r="O196" s="84"/>
      <c r="P196" s="213">
        <f>O196*H196</f>
        <v>0</v>
      </c>
      <c r="Q196" s="213">
        <v>0.00093999999999999997</v>
      </c>
      <c r="R196" s="213">
        <f>Q196*H196</f>
        <v>0.0024063999999999999</v>
      </c>
      <c r="S196" s="213">
        <v>0</v>
      </c>
      <c r="T196" s="21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5" t="s">
        <v>237</v>
      </c>
      <c r="AT196" s="215" t="s">
        <v>162</v>
      </c>
      <c r="AU196" s="215" t="s">
        <v>84</v>
      </c>
      <c r="AY196" s="17" t="s">
        <v>140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82</v>
      </c>
      <c r="BK196" s="216">
        <f>ROUND(I196*H196,2)</f>
        <v>0</v>
      </c>
      <c r="BL196" s="17" t="s">
        <v>230</v>
      </c>
      <c r="BM196" s="215" t="s">
        <v>627</v>
      </c>
    </row>
    <row r="197" s="13" customFormat="1">
      <c r="A197" s="13"/>
      <c r="B197" s="222"/>
      <c r="C197" s="223"/>
      <c r="D197" s="224" t="s">
        <v>153</v>
      </c>
      <c r="E197" s="225" t="s">
        <v>19</v>
      </c>
      <c r="F197" s="226" t="s">
        <v>628</v>
      </c>
      <c r="G197" s="223"/>
      <c r="H197" s="227">
        <v>2.5600000000000001</v>
      </c>
      <c r="I197" s="228"/>
      <c r="J197" s="223"/>
      <c r="K197" s="223"/>
      <c r="L197" s="229"/>
      <c r="M197" s="230"/>
      <c r="N197" s="231"/>
      <c r="O197" s="231"/>
      <c r="P197" s="231"/>
      <c r="Q197" s="231"/>
      <c r="R197" s="231"/>
      <c r="S197" s="231"/>
      <c r="T197" s="23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3" t="s">
        <v>153</v>
      </c>
      <c r="AU197" s="233" t="s">
        <v>84</v>
      </c>
      <c r="AV197" s="13" t="s">
        <v>84</v>
      </c>
      <c r="AW197" s="13" t="s">
        <v>36</v>
      </c>
      <c r="AX197" s="13" t="s">
        <v>82</v>
      </c>
      <c r="AY197" s="233" t="s">
        <v>140</v>
      </c>
    </row>
    <row r="198" s="2" customFormat="1" ht="33" customHeight="1">
      <c r="A198" s="38"/>
      <c r="B198" s="39"/>
      <c r="C198" s="204" t="s">
        <v>206</v>
      </c>
      <c r="D198" s="204" t="s">
        <v>144</v>
      </c>
      <c r="E198" s="205" t="s">
        <v>281</v>
      </c>
      <c r="F198" s="206" t="s">
        <v>282</v>
      </c>
      <c r="G198" s="207" t="s">
        <v>158</v>
      </c>
      <c r="H198" s="208">
        <v>19.350000000000001</v>
      </c>
      <c r="I198" s="209"/>
      <c r="J198" s="210">
        <f>ROUND(I198*H198,2)</f>
        <v>0</v>
      </c>
      <c r="K198" s="206" t="s">
        <v>148</v>
      </c>
      <c r="L198" s="44"/>
      <c r="M198" s="211" t="s">
        <v>19</v>
      </c>
      <c r="N198" s="212" t="s">
        <v>45</v>
      </c>
      <c r="O198" s="84"/>
      <c r="P198" s="213">
        <f>O198*H198</f>
        <v>0</v>
      </c>
      <c r="Q198" s="213">
        <v>0</v>
      </c>
      <c r="R198" s="213">
        <f>Q198*H198</f>
        <v>0</v>
      </c>
      <c r="S198" s="213">
        <v>0</v>
      </c>
      <c r="T198" s="21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5" t="s">
        <v>230</v>
      </c>
      <c r="AT198" s="215" t="s">
        <v>144</v>
      </c>
      <c r="AU198" s="215" t="s">
        <v>84</v>
      </c>
      <c r="AY198" s="17" t="s">
        <v>140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82</v>
      </c>
      <c r="BK198" s="216">
        <f>ROUND(I198*H198,2)</f>
        <v>0</v>
      </c>
      <c r="BL198" s="17" t="s">
        <v>230</v>
      </c>
      <c r="BM198" s="215" t="s">
        <v>629</v>
      </c>
    </row>
    <row r="199" s="2" customFormat="1">
      <c r="A199" s="38"/>
      <c r="B199" s="39"/>
      <c r="C199" s="40"/>
      <c r="D199" s="217" t="s">
        <v>151</v>
      </c>
      <c r="E199" s="40"/>
      <c r="F199" s="218" t="s">
        <v>284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151</v>
      </c>
      <c r="AU199" s="17" t="s">
        <v>84</v>
      </c>
    </row>
    <row r="200" s="13" customFormat="1">
      <c r="A200" s="13"/>
      <c r="B200" s="222"/>
      <c r="C200" s="223"/>
      <c r="D200" s="224" t="s">
        <v>153</v>
      </c>
      <c r="E200" s="225" t="s">
        <v>19</v>
      </c>
      <c r="F200" s="226" t="s">
        <v>630</v>
      </c>
      <c r="G200" s="223"/>
      <c r="H200" s="227">
        <v>3.7000000000000002</v>
      </c>
      <c r="I200" s="228"/>
      <c r="J200" s="223"/>
      <c r="K200" s="223"/>
      <c r="L200" s="229"/>
      <c r="M200" s="230"/>
      <c r="N200" s="231"/>
      <c r="O200" s="231"/>
      <c r="P200" s="231"/>
      <c r="Q200" s="231"/>
      <c r="R200" s="231"/>
      <c r="S200" s="231"/>
      <c r="T200" s="23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3" t="s">
        <v>153</v>
      </c>
      <c r="AU200" s="233" t="s">
        <v>84</v>
      </c>
      <c r="AV200" s="13" t="s">
        <v>84</v>
      </c>
      <c r="AW200" s="13" t="s">
        <v>36</v>
      </c>
      <c r="AX200" s="13" t="s">
        <v>74</v>
      </c>
      <c r="AY200" s="233" t="s">
        <v>140</v>
      </c>
    </row>
    <row r="201" s="13" customFormat="1">
      <c r="A201" s="13"/>
      <c r="B201" s="222"/>
      <c r="C201" s="223"/>
      <c r="D201" s="224" t="s">
        <v>153</v>
      </c>
      <c r="E201" s="225" t="s">
        <v>19</v>
      </c>
      <c r="F201" s="226" t="s">
        <v>631</v>
      </c>
      <c r="G201" s="223"/>
      <c r="H201" s="227">
        <v>3.1000000000000001</v>
      </c>
      <c r="I201" s="228"/>
      <c r="J201" s="223"/>
      <c r="K201" s="223"/>
      <c r="L201" s="229"/>
      <c r="M201" s="230"/>
      <c r="N201" s="231"/>
      <c r="O201" s="231"/>
      <c r="P201" s="231"/>
      <c r="Q201" s="231"/>
      <c r="R201" s="231"/>
      <c r="S201" s="231"/>
      <c r="T201" s="23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3" t="s">
        <v>153</v>
      </c>
      <c r="AU201" s="233" t="s">
        <v>84</v>
      </c>
      <c r="AV201" s="13" t="s">
        <v>84</v>
      </c>
      <c r="AW201" s="13" t="s">
        <v>36</v>
      </c>
      <c r="AX201" s="13" t="s">
        <v>74</v>
      </c>
      <c r="AY201" s="233" t="s">
        <v>140</v>
      </c>
    </row>
    <row r="202" s="13" customFormat="1">
      <c r="A202" s="13"/>
      <c r="B202" s="222"/>
      <c r="C202" s="223"/>
      <c r="D202" s="224" t="s">
        <v>153</v>
      </c>
      <c r="E202" s="225" t="s">
        <v>19</v>
      </c>
      <c r="F202" s="226" t="s">
        <v>632</v>
      </c>
      <c r="G202" s="223"/>
      <c r="H202" s="227">
        <v>2.5</v>
      </c>
      <c r="I202" s="228"/>
      <c r="J202" s="223"/>
      <c r="K202" s="223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153</v>
      </c>
      <c r="AU202" s="233" t="s">
        <v>84</v>
      </c>
      <c r="AV202" s="13" t="s">
        <v>84</v>
      </c>
      <c r="AW202" s="13" t="s">
        <v>36</v>
      </c>
      <c r="AX202" s="13" t="s">
        <v>74</v>
      </c>
      <c r="AY202" s="233" t="s">
        <v>140</v>
      </c>
    </row>
    <row r="203" s="13" customFormat="1">
      <c r="A203" s="13"/>
      <c r="B203" s="222"/>
      <c r="C203" s="223"/>
      <c r="D203" s="224" t="s">
        <v>153</v>
      </c>
      <c r="E203" s="225" t="s">
        <v>19</v>
      </c>
      <c r="F203" s="226" t="s">
        <v>633</v>
      </c>
      <c r="G203" s="223"/>
      <c r="H203" s="227">
        <v>8.5500000000000007</v>
      </c>
      <c r="I203" s="228"/>
      <c r="J203" s="223"/>
      <c r="K203" s="223"/>
      <c r="L203" s="229"/>
      <c r="M203" s="230"/>
      <c r="N203" s="231"/>
      <c r="O203" s="231"/>
      <c r="P203" s="231"/>
      <c r="Q203" s="231"/>
      <c r="R203" s="231"/>
      <c r="S203" s="231"/>
      <c r="T203" s="23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3" t="s">
        <v>153</v>
      </c>
      <c r="AU203" s="233" t="s">
        <v>84</v>
      </c>
      <c r="AV203" s="13" t="s">
        <v>84</v>
      </c>
      <c r="AW203" s="13" t="s">
        <v>36</v>
      </c>
      <c r="AX203" s="13" t="s">
        <v>74</v>
      </c>
      <c r="AY203" s="233" t="s">
        <v>140</v>
      </c>
    </row>
    <row r="204" s="13" customFormat="1">
      <c r="A204" s="13"/>
      <c r="B204" s="222"/>
      <c r="C204" s="223"/>
      <c r="D204" s="224" t="s">
        <v>153</v>
      </c>
      <c r="E204" s="225" t="s">
        <v>19</v>
      </c>
      <c r="F204" s="226" t="s">
        <v>634</v>
      </c>
      <c r="G204" s="223"/>
      <c r="H204" s="227">
        <v>0.84999999999999998</v>
      </c>
      <c r="I204" s="228"/>
      <c r="J204" s="223"/>
      <c r="K204" s="223"/>
      <c r="L204" s="229"/>
      <c r="M204" s="230"/>
      <c r="N204" s="231"/>
      <c r="O204" s="231"/>
      <c r="P204" s="231"/>
      <c r="Q204" s="231"/>
      <c r="R204" s="231"/>
      <c r="S204" s="231"/>
      <c r="T204" s="23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3" t="s">
        <v>153</v>
      </c>
      <c r="AU204" s="233" t="s">
        <v>84</v>
      </c>
      <c r="AV204" s="13" t="s">
        <v>84</v>
      </c>
      <c r="AW204" s="13" t="s">
        <v>36</v>
      </c>
      <c r="AX204" s="13" t="s">
        <v>74</v>
      </c>
      <c r="AY204" s="233" t="s">
        <v>140</v>
      </c>
    </row>
    <row r="205" s="13" customFormat="1">
      <c r="A205" s="13"/>
      <c r="B205" s="222"/>
      <c r="C205" s="223"/>
      <c r="D205" s="224" t="s">
        <v>153</v>
      </c>
      <c r="E205" s="225" t="s">
        <v>19</v>
      </c>
      <c r="F205" s="226" t="s">
        <v>635</v>
      </c>
      <c r="G205" s="223"/>
      <c r="H205" s="227">
        <v>0.65000000000000002</v>
      </c>
      <c r="I205" s="228"/>
      <c r="J205" s="223"/>
      <c r="K205" s="223"/>
      <c r="L205" s="229"/>
      <c r="M205" s="230"/>
      <c r="N205" s="231"/>
      <c r="O205" s="231"/>
      <c r="P205" s="231"/>
      <c r="Q205" s="231"/>
      <c r="R205" s="231"/>
      <c r="S205" s="231"/>
      <c r="T205" s="23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3" t="s">
        <v>153</v>
      </c>
      <c r="AU205" s="233" t="s">
        <v>84</v>
      </c>
      <c r="AV205" s="13" t="s">
        <v>84</v>
      </c>
      <c r="AW205" s="13" t="s">
        <v>36</v>
      </c>
      <c r="AX205" s="13" t="s">
        <v>74</v>
      </c>
      <c r="AY205" s="233" t="s">
        <v>140</v>
      </c>
    </row>
    <row r="206" s="15" customFormat="1">
      <c r="A206" s="15"/>
      <c r="B206" s="254"/>
      <c r="C206" s="255"/>
      <c r="D206" s="224" t="s">
        <v>153</v>
      </c>
      <c r="E206" s="256" t="s">
        <v>19</v>
      </c>
      <c r="F206" s="257" t="s">
        <v>193</v>
      </c>
      <c r="G206" s="255"/>
      <c r="H206" s="258">
        <v>19.350000000000001</v>
      </c>
      <c r="I206" s="259"/>
      <c r="J206" s="255"/>
      <c r="K206" s="255"/>
      <c r="L206" s="260"/>
      <c r="M206" s="261"/>
      <c r="N206" s="262"/>
      <c r="O206" s="262"/>
      <c r="P206" s="262"/>
      <c r="Q206" s="262"/>
      <c r="R206" s="262"/>
      <c r="S206" s="262"/>
      <c r="T206" s="263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4" t="s">
        <v>153</v>
      </c>
      <c r="AU206" s="264" t="s">
        <v>84</v>
      </c>
      <c r="AV206" s="15" t="s">
        <v>149</v>
      </c>
      <c r="AW206" s="15" t="s">
        <v>36</v>
      </c>
      <c r="AX206" s="15" t="s">
        <v>82</v>
      </c>
      <c r="AY206" s="264" t="s">
        <v>140</v>
      </c>
    </row>
    <row r="207" s="2" customFormat="1" ht="21.75" customHeight="1">
      <c r="A207" s="38"/>
      <c r="B207" s="39"/>
      <c r="C207" s="234" t="s">
        <v>211</v>
      </c>
      <c r="D207" s="234" t="s">
        <v>162</v>
      </c>
      <c r="E207" s="235" t="s">
        <v>517</v>
      </c>
      <c r="F207" s="236" t="s">
        <v>518</v>
      </c>
      <c r="G207" s="237" t="s">
        <v>158</v>
      </c>
      <c r="H207" s="238">
        <v>19.350000000000001</v>
      </c>
      <c r="I207" s="239"/>
      <c r="J207" s="240">
        <f>ROUND(I207*H207,2)</f>
        <v>0</v>
      </c>
      <c r="K207" s="236" t="s">
        <v>148</v>
      </c>
      <c r="L207" s="241"/>
      <c r="M207" s="242" t="s">
        <v>19</v>
      </c>
      <c r="N207" s="243" t="s">
        <v>45</v>
      </c>
      <c r="O207" s="84"/>
      <c r="P207" s="213">
        <f>O207*H207</f>
        <v>0</v>
      </c>
      <c r="Q207" s="213">
        <v>0.0023999999999999998</v>
      </c>
      <c r="R207" s="213">
        <f>Q207*H207</f>
        <v>0.046440000000000002</v>
      </c>
      <c r="S207" s="213">
        <v>0</v>
      </c>
      <c r="T207" s="21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5" t="s">
        <v>237</v>
      </c>
      <c r="AT207" s="215" t="s">
        <v>162</v>
      </c>
      <c r="AU207" s="215" t="s">
        <v>84</v>
      </c>
      <c r="AY207" s="17" t="s">
        <v>140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82</v>
      </c>
      <c r="BK207" s="216">
        <f>ROUND(I207*H207,2)</f>
        <v>0</v>
      </c>
      <c r="BL207" s="17" t="s">
        <v>230</v>
      </c>
      <c r="BM207" s="215" t="s">
        <v>636</v>
      </c>
    </row>
    <row r="208" s="2" customFormat="1" ht="16.5" customHeight="1">
      <c r="A208" s="38"/>
      <c r="B208" s="39"/>
      <c r="C208" s="234" t="s">
        <v>8</v>
      </c>
      <c r="D208" s="234" t="s">
        <v>162</v>
      </c>
      <c r="E208" s="235" t="s">
        <v>520</v>
      </c>
      <c r="F208" s="236" t="s">
        <v>521</v>
      </c>
      <c r="G208" s="237" t="s">
        <v>522</v>
      </c>
      <c r="H208" s="238">
        <v>17</v>
      </c>
      <c r="I208" s="239"/>
      <c r="J208" s="240">
        <f>ROUND(I208*H208,2)</f>
        <v>0</v>
      </c>
      <c r="K208" s="236" t="s">
        <v>148</v>
      </c>
      <c r="L208" s="241"/>
      <c r="M208" s="242" t="s">
        <v>19</v>
      </c>
      <c r="N208" s="243" t="s">
        <v>45</v>
      </c>
      <c r="O208" s="84"/>
      <c r="P208" s="213">
        <f>O208*H208</f>
        <v>0</v>
      </c>
      <c r="Q208" s="213">
        <v>0.00020000000000000001</v>
      </c>
      <c r="R208" s="213">
        <f>Q208*H208</f>
        <v>0.0034000000000000002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237</v>
      </c>
      <c r="AT208" s="215" t="s">
        <v>162</v>
      </c>
      <c r="AU208" s="215" t="s">
        <v>84</v>
      </c>
      <c r="AY208" s="17" t="s">
        <v>140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82</v>
      </c>
      <c r="BK208" s="216">
        <f>ROUND(I208*H208,2)</f>
        <v>0</v>
      </c>
      <c r="BL208" s="17" t="s">
        <v>230</v>
      </c>
      <c r="BM208" s="215" t="s">
        <v>637</v>
      </c>
    </row>
    <row r="209" s="2" customFormat="1" ht="49.05" customHeight="1">
      <c r="A209" s="38"/>
      <c r="B209" s="39"/>
      <c r="C209" s="204" t="s">
        <v>313</v>
      </c>
      <c r="D209" s="204" t="s">
        <v>144</v>
      </c>
      <c r="E209" s="205" t="s">
        <v>294</v>
      </c>
      <c r="F209" s="206" t="s">
        <v>295</v>
      </c>
      <c r="G209" s="207" t="s">
        <v>158</v>
      </c>
      <c r="H209" s="208">
        <v>98.799999999999997</v>
      </c>
      <c r="I209" s="209"/>
      <c r="J209" s="210">
        <f>ROUND(I209*H209,2)</f>
        <v>0</v>
      </c>
      <c r="K209" s="206" t="s">
        <v>148</v>
      </c>
      <c r="L209" s="44"/>
      <c r="M209" s="211" t="s">
        <v>19</v>
      </c>
      <c r="N209" s="212" t="s">
        <v>45</v>
      </c>
      <c r="O209" s="84"/>
      <c r="P209" s="213">
        <f>O209*H209</f>
        <v>0</v>
      </c>
      <c r="Q209" s="213">
        <v>0.00012</v>
      </c>
      <c r="R209" s="213">
        <f>Q209*H209</f>
        <v>0.011856</v>
      </c>
      <c r="S209" s="213">
        <v>0</v>
      </c>
      <c r="T209" s="21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5" t="s">
        <v>230</v>
      </c>
      <c r="AT209" s="215" t="s">
        <v>144</v>
      </c>
      <c r="AU209" s="215" t="s">
        <v>84</v>
      </c>
      <c r="AY209" s="17" t="s">
        <v>140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82</v>
      </c>
      <c r="BK209" s="216">
        <f>ROUND(I209*H209,2)</f>
        <v>0</v>
      </c>
      <c r="BL209" s="17" t="s">
        <v>230</v>
      </c>
      <c r="BM209" s="215" t="s">
        <v>638</v>
      </c>
    </row>
    <row r="210" s="2" customFormat="1">
      <c r="A210" s="38"/>
      <c r="B210" s="39"/>
      <c r="C210" s="40"/>
      <c r="D210" s="217" t="s">
        <v>151</v>
      </c>
      <c r="E210" s="40"/>
      <c r="F210" s="218" t="s">
        <v>297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151</v>
      </c>
      <c r="AU210" s="17" t="s">
        <v>84</v>
      </c>
    </row>
    <row r="211" s="14" customFormat="1">
      <c r="A211" s="14"/>
      <c r="B211" s="244"/>
      <c r="C211" s="245"/>
      <c r="D211" s="224" t="s">
        <v>153</v>
      </c>
      <c r="E211" s="246" t="s">
        <v>19</v>
      </c>
      <c r="F211" s="247" t="s">
        <v>578</v>
      </c>
      <c r="G211" s="245"/>
      <c r="H211" s="246" t="s">
        <v>19</v>
      </c>
      <c r="I211" s="248"/>
      <c r="J211" s="245"/>
      <c r="K211" s="245"/>
      <c r="L211" s="249"/>
      <c r="M211" s="250"/>
      <c r="N211" s="251"/>
      <c r="O211" s="251"/>
      <c r="P211" s="251"/>
      <c r="Q211" s="251"/>
      <c r="R211" s="251"/>
      <c r="S211" s="251"/>
      <c r="T211" s="25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3" t="s">
        <v>153</v>
      </c>
      <c r="AU211" s="253" t="s">
        <v>84</v>
      </c>
      <c r="AV211" s="14" t="s">
        <v>82</v>
      </c>
      <c r="AW211" s="14" t="s">
        <v>36</v>
      </c>
      <c r="AX211" s="14" t="s">
        <v>74</v>
      </c>
      <c r="AY211" s="253" t="s">
        <v>140</v>
      </c>
    </row>
    <row r="212" s="13" customFormat="1">
      <c r="A212" s="13"/>
      <c r="B212" s="222"/>
      <c r="C212" s="223"/>
      <c r="D212" s="224" t="s">
        <v>153</v>
      </c>
      <c r="E212" s="225" t="s">
        <v>19</v>
      </c>
      <c r="F212" s="226" t="s">
        <v>639</v>
      </c>
      <c r="G212" s="223"/>
      <c r="H212" s="227">
        <v>4.5999999999999996</v>
      </c>
      <c r="I212" s="228"/>
      <c r="J212" s="223"/>
      <c r="K212" s="223"/>
      <c r="L212" s="229"/>
      <c r="M212" s="230"/>
      <c r="N212" s="231"/>
      <c r="O212" s="231"/>
      <c r="P212" s="231"/>
      <c r="Q212" s="231"/>
      <c r="R212" s="231"/>
      <c r="S212" s="231"/>
      <c r="T212" s="23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3" t="s">
        <v>153</v>
      </c>
      <c r="AU212" s="233" t="s">
        <v>84</v>
      </c>
      <c r="AV212" s="13" t="s">
        <v>84</v>
      </c>
      <c r="AW212" s="13" t="s">
        <v>36</v>
      </c>
      <c r="AX212" s="13" t="s">
        <v>74</v>
      </c>
      <c r="AY212" s="233" t="s">
        <v>140</v>
      </c>
    </row>
    <row r="213" s="14" customFormat="1">
      <c r="A213" s="14"/>
      <c r="B213" s="244"/>
      <c r="C213" s="245"/>
      <c r="D213" s="224" t="s">
        <v>153</v>
      </c>
      <c r="E213" s="246" t="s">
        <v>19</v>
      </c>
      <c r="F213" s="247" t="s">
        <v>580</v>
      </c>
      <c r="G213" s="245"/>
      <c r="H213" s="246" t="s">
        <v>19</v>
      </c>
      <c r="I213" s="248"/>
      <c r="J213" s="245"/>
      <c r="K213" s="245"/>
      <c r="L213" s="249"/>
      <c r="M213" s="250"/>
      <c r="N213" s="251"/>
      <c r="O213" s="251"/>
      <c r="P213" s="251"/>
      <c r="Q213" s="251"/>
      <c r="R213" s="251"/>
      <c r="S213" s="251"/>
      <c r="T213" s="252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3" t="s">
        <v>153</v>
      </c>
      <c r="AU213" s="253" t="s">
        <v>84</v>
      </c>
      <c r="AV213" s="14" t="s">
        <v>82</v>
      </c>
      <c r="AW213" s="14" t="s">
        <v>36</v>
      </c>
      <c r="AX213" s="14" t="s">
        <v>74</v>
      </c>
      <c r="AY213" s="253" t="s">
        <v>140</v>
      </c>
    </row>
    <row r="214" s="13" customFormat="1">
      <c r="A214" s="13"/>
      <c r="B214" s="222"/>
      <c r="C214" s="223"/>
      <c r="D214" s="224" t="s">
        <v>153</v>
      </c>
      <c r="E214" s="225" t="s">
        <v>19</v>
      </c>
      <c r="F214" s="226" t="s">
        <v>640</v>
      </c>
      <c r="G214" s="223"/>
      <c r="H214" s="227">
        <v>48.600000000000001</v>
      </c>
      <c r="I214" s="228"/>
      <c r="J214" s="223"/>
      <c r="K214" s="223"/>
      <c r="L214" s="229"/>
      <c r="M214" s="230"/>
      <c r="N214" s="231"/>
      <c r="O214" s="231"/>
      <c r="P214" s="231"/>
      <c r="Q214" s="231"/>
      <c r="R214" s="231"/>
      <c r="S214" s="231"/>
      <c r="T214" s="23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3" t="s">
        <v>153</v>
      </c>
      <c r="AU214" s="233" t="s">
        <v>84</v>
      </c>
      <c r="AV214" s="13" t="s">
        <v>84</v>
      </c>
      <c r="AW214" s="13" t="s">
        <v>36</v>
      </c>
      <c r="AX214" s="13" t="s">
        <v>74</v>
      </c>
      <c r="AY214" s="233" t="s">
        <v>140</v>
      </c>
    </row>
    <row r="215" s="14" customFormat="1">
      <c r="A215" s="14"/>
      <c r="B215" s="244"/>
      <c r="C215" s="245"/>
      <c r="D215" s="224" t="s">
        <v>153</v>
      </c>
      <c r="E215" s="246" t="s">
        <v>19</v>
      </c>
      <c r="F215" s="247" t="s">
        <v>582</v>
      </c>
      <c r="G215" s="245"/>
      <c r="H215" s="246" t="s">
        <v>19</v>
      </c>
      <c r="I215" s="248"/>
      <c r="J215" s="245"/>
      <c r="K215" s="245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153</v>
      </c>
      <c r="AU215" s="253" t="s">
        <v>84</v>
      </c>
      <c r="AV215" s="14" t="s">
        <v>82</v>
      </c>
      <c r="AW215" s="14" t="s">
        <v>36</v>
      </c>
      <c r="AX215" s="14" t="s">
        <v>74</v>
      </c>
      <c r="AY215" s="253" t="s">
        <v>140</v>
      </c>
    </row>
    <row r="216" s="13" customFormat="1">
      <c r="A216" s="13"/>
      <c r="B216" s="222"/>
      <c r="C216" s="223"/>
      <c r="D216" s="224" t="s">
        <v>153</v>
      </c>
      <c r="E216" s="225" t="s">
        <v>19</v>
      </c>
      <c r="F216" s="226" t="s">
        <v>641</v>
      </c>
      <c r="G216" s="223"/>
      <c r="H216" s="227">
        <v>12</v>
      </c>
      <c r="I216" s="228"/>
      <c r="J216" s="223"/>
      <c r="K216" s="223"/>
      <c r="L216" s="229"/>
      <c r="M216" s="230"/>
      <c r="N216" s="231"/>
      <c r="O216" s="231"/>
      <c r="P216" s="231"/>
      <c r="Q216" s="231"/>
      <c r="R216" s="231"/>
      <c r="S216" s="231"/>
      <c r="T216" s="23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3" t="s">
        <v>153</v>
      </c>
      <c r="AU216" s="233" t="s">
        <v>84</v>
      </c>
      <c r="AV216" s="13" t="s">
        <v>84</v>
      </c>
      <c r="AW216" s="13" t="s">
        <v>36</v>
      </c>
      <c r="AX216" s="13" t="s">
        <v>74</v>
      </c>
      <c r="AY216" s="233" t="s">
        <v>140</v>
      </c>
    </row>
    <row r="217" s="14" customFormat="1">
      <c r="A217" s="14"/>
      <c r="B217" s="244"/>
      <c r="C217" s="245"/>
      <c r="D217" s="224" t="s">
        <v>153</v>
      </c>
      <c r="E217" s="246" t="s">
        <v>19</v>
      </c>
      <c r="F217" s="247" t="s">
        <v>584</v>
      </c>
      <c r="G217" s="245"/>
      <c r="H217" s="246" t="s">
        <v>19</v>
      </c>
      <c r="I217" s="248"/>
      <c r="J217" s="245"/>
      <c r="K217" s="245"/>
      <c r="L217" s="249"/>
      <c r="M217" s="250"/>
      <c r="N217" s="251"/>
      <c r="O217" s="251"/>
      <c r="P217" s="251"/>
      <c r="Q217" s="251"/>
      <c r="R217" s="251"/>
      <c r="S217" s="251"/>
      <c r="T217" s="25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3" t="s">
        <v>153</v>
      </c>
      <c r="AU217" s="253" t="s">
        <v>84</v>
      </c>
      <c r="AV217" s="14" t="s">
        <v>82</v>
      </c>
      <c r="AW217" s="14" t="s">
        <v>36</v>
      </c>
      <c r="AX217" s="14" t="s">
        <v>74</v>
      </c>
      <c r="AY217" s="253" t="s">
        <v>140</v>
      </c>
    </row>
    <row r="218" s="13" customFormat="1">
      <c r="A218" s="13"/>
      <c r="B218" s="222"/>
      <c r="C218" s="223"/>
      <c r="D218" s="224" t="s">
        <v>153</v>
      </c>
      <c r="E218" s="225" t="s">
        <v>19</v>
      </c>
      <c r="F218" s="226" t="s">
        <v>642</v>
      </c>
      <c r="G218" s="223"/>
      <c r="H218" s="227">
        <v>4.7999999999999998</v>
      </c>
      <c r="I218" s="228"/>
      <c r="J218" s="223"/>
      <c r="K218" s="223"/>
      <c r="L218" s="229"/>
      <c r="M218" s="230"/>
      <c r="N218" s="231"/>
      <c r="O218" s="231"/>
      <c r="P218" s="231"/>
      <c r="Q218" s="231"/>
      <c r="R218" s="231"/>
      <c r="S218" s="231"/>
      <c r="T218" s="23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3" t="s">
        <v>153</v>
      </c>
      <c r="AU218" s="233" t="s">
        <v>84</v>
      </c>
      <c r="AV218" s="13" t="s">
        <v>84</v>
      </c>
      <c r="AW218" s="13" t="s">
        <v>36</v>
      </c>
      <c r="AX218" s="13" t="s">
        <v>74</v>
      </c>
      <c r="AY218" s="233" t="s">
        <v>140</v>
      </c>
    </row>
    <row r="219" s="14" customFormat="1">
      <c r="A219" s="14"/>
      <c r="B219" s="244"/>
      <c r="C219" s="245"/>
      <c r="D219" s="224" t="s">
        <v>153</v>
      </c>
      <c r="E219" s="246" t="s">
        <v>19</v>
      </c>
      <c r="F219" s="247" t="s">
        <v>587</v>
      </c>
      <c r="G219" s="245"/>
      <c r="H219" s="246" t="s">
        <v>19</v>
      </c>
      <c r="I219" s="248"/>
      <c r="J219" s="245"/>
      <c r="K219" s="245"/>
      <c r="L219" s="249"/>
      <c r="M219" s="250"/>
      <c r="N219" s="251"/>
      <c r="O219" s="251"/>
      <c r="P219" s="251"/>
      <c r="Q219" s="251"/>
      <c r="R219" s="251"/>
      <c r="S219" s="251"/>
      <c r="T219" s="25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3" t="s">
        <v>153</v>
      </c>
      <c r="AU219" s="253" t="s">
        <v>84</v>
      </c>
      <c r="AV219" s="14" t="s">
        <v>82</v>
      </c>
      <c r="AW219" s="14" t="s">
        <v>36</v>
      </c>
      <c r="AX219" s="14" t="s">
        <v>74</v>
      </c>
      <c r="AY219" s="253" t="s">
        <v>140</v>
      </c>
    </row>
    <row r="220" s="13" customFormat="1">
      <c r="A220" s="13"/>
      <c r="B220" s="222"/>
      <c r="C220" s="223"/>
      <c r="D220" s="224" t="s">
        <v>153</v>
      </c>
      <c r="E220" s="225" t="s">
        <v>19</v>
      </c>
      <c r="F220" s="226" t="s">
        <v>643</v>
      </c>
      <c r="G220" s="223"/>
      <c r="H220" s="227">
        <v>7.7999999999999998</v>
      </c>
      <c r="I220" s="228"/>
      <c r="J220" s="223"/>
      <c r="K220" s="223"/>
      <c r="L220" s="229"/>
      <c r="M220" s="230"/>
      <c r="N220" s="231"/>
      <c r="O220" s="231"/>
      <c r="P220" s="231"/>
      <c r="Q220" s="231"/>
      <c r="R220" s="231"/>
      <c r="S220" s="231"/>
      <c r="T220" s="23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3" t="s">
        <v>153</v>
      </c>
      <c r="AU220" s="233" t="s">
        <v>84</v>
      </c>
      <c r="AV220" s="13" t="s">
        <v>84</v>
      </c>
      <c r="AW220" s="13" t="s">
        <v>36</v>
      </c>
      <c r="AX220" s="13" t="s">
        <v>74</v>
      </c>
      <c r="AY220" s="233" t="s">
        <v>140</v>
      </c>
    </row>
    <row r="221" s="14" customFormat="1">
      <c r="A221" s="14"/>
      <c r="B221" s="244"/>
      <c r="C221" s="245"/>
      <c r="D221" s="224" t="s">
        <v>153</v>
      </c>
      <c r="E221" s="246" t="s">
        <v>19</v>
      </c>
      <c r="F221" s="247" t="s">
        <v>589</v>
      </c>
      <c r="G221" s="245"/>
      <c r="H221" s="246" t="s">
        <v>19</v>
      </c>
      <c r="I221" s="248"/>
      <c r="J221" s="245"/>
      <c r="K221" s="245"/>
      <c r="L221" s="249"/>
      <c r="M221" s="250"/>
      <c r="N221" s="251"/>
      <c r="O221" s="251"/>
      <c r="P221" s="251"/>
      <c r="Q221" s="251"/>
      <c r="R221" s="251"/>
      <c r="S221" s="251"/>
      <c r="T221" s="25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3" t="s">
        <v>153</v>
      </c>
      <c r="AU221" s="253" t="s">
        <v>84</v>
      </c>
      <c r="AV221" s="14" t="s">
        <v>82</v>
      </c>
      <c r="AW221" s="14" t="s">
        <v>36</v>
      </c>
      <c r="AX221" s="14" t="s">
        <v>74</v>
      </c>
      <c r="AY221" s="253" t="s">
        <v>140</v>
      </c>
    </row>
    <row r="222" s="13" customFormat="1">
      <c r="A222" s="13"/>
      <c r="B222" s="222"/>
      <c r="C222" s="223"/>
      <c r="D222" s="224" t="s">
        <v>153</v>
      </c>
      <c r="E222" s="225" t="s">
        <v>19</v>
      </c>
      <c r="F222" s="226" t="s">
        <v>644</v>
      </c>
      <c r="G222" s="223"/>
      <c r="H222" s="227">
        <v>6.5999999999999996</v>
      </c>
      <c r="I222" s="228"/>
      <c r="J222" s="223"/>
      <c r="K222" s="223"/>
      <c r="L222" s="229"/>
      <c r="M222" s="230"/>
      <c r="N222" s="231"/>
      <c r="O222" s="231"/>
      <c r="P222" s="231"/>
      <c r="Q222" s="231"/>
      <c r="R222" s="231"/>
      <c r="S222" s="231"/>
      <c r="T222" s="23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3" t="s">
        <v>153</v>
      </c>
      <c r="AU222" s="233" t="s">
        <v>84</v>
      </c>
      <c r="AV222" s="13" t="s">
        <v>84</v>
      </c>
      <c r="AW222" s="13" t="s">
        <v>36</v>
      </c>
      <c r="AX222" s="13" t="s">
        <v>74</v>
      </c>
      <c r="AY222" s="233" t="s">
        <v>140</v>
      </c>
    </row>
    <row r="223" s="14" customFormat="1">
      <c r="A223" s="14"/>
      <c r="B223" s="244"/>
      <c r="C223" s="245"/>
      <c r="D223" s="224" t="s">
        <v>153</v>
      </c>
      <c r="E223" s="246" t="s">
        <v>19</v>
      </c>
      <c r="F223" s="247" t="s">
        <v>591</v>
      </c>
      <c r="G223" s="245"/>
      <c r="H223" s="246" t="s">
        <v>19</v>
      </c>
      <c r="I223" s="248"/>
      <c r="J223" s="245"/>
      <c r="K223" s="245"/>
      <c r="L223" s="249"/>
      <c r="M223" s="250"/>
      <c r="N223" s="251"/>
      <c r="O223" s="251"/>
      <c r="P223" s="251"/>
      <c r="Q223" s="251"/>
      <c r="R223" s="251"/>
      <c r="S223" s="251"/>
      <c r="T223" s="25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3" t="s">
        <v>153</v>
      </c>
      <c r="AU223" s="253" t="s">
        <v>84</v>
      </c>
      <c r="AV223" s="14" t="s">
        <v>82</v>
      </c>
      <c r="AW223" s="14" t="s">
        <v>36</v>
      </c>
      <c r="AX223" s="14" t="s">
        <v>74</v>
      </c>
      <c r="AY223" s="253" t="s">
        <v>140</v>
      </c>
    </row>
    <row r="224" s="13" customFormat="1">
      <c r="A224" s="13"/>
      <c r="B224" s="222"/>
      <c r="C224" s="223"/>
      <c r="D224" s="224" t="s">
        <v>153</v>
      </c>
      <c r="E224" s="225" t="s">
        <v>19</v>
      </c>
      <c r="F224" s="226" t="s">
        <v>645</v>
      </c>
      <c r="G224" s="223"/>
      <c r="H224" s="227">
        <v>14.4</v>
      </c>
      <c r="I224" s="228"/>
      <c r="J224" s="223"/>
      <c r="K224" s="223"/>
      <c r="L224" s="229"/>
      <c r="M224" s="230"/>
      <c r="N224" s="231"/>
      <c r="O224" s="231"/>
      <c r="P224" s="231"/>
      <c r="Q224" s="231"/>
      <c r="R224" s="231"/>
      <c r="S224" s="231"/>
      <c r="T224" s="23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3" t="s">
        <v>153</v>
      </c>
      <c r="AU224" s="233" t="s">
        <v>84</v>
      </c>
      <c r="AV224" s="13" t="s">
        <v>84</v>
      </c>
      <c r="AW224" s="13" t="s">
        <v>36</v>
      </c>
      <c r="AX224" s="13" t="s">
        <v>74</v>
      </c>
      <c r="AY224" s="233" t="s">
        <v>140</v>
      </c>
    </row>
    <row r="225" s="15" customFormat="1">
      <c r="A225" s="15"/>
      <c r="B225" s="254"/>
      <c r="C225" s="255"/>
      <c r="D225" s="224" t="s">
        <v>153</v>
      </c>
      <c r="E225" s="256" t="s">
        <v>19</v>
      </c>
      <c r="F225" s="257" t="s">
        <v>193</v>
      </c>
      <c r="G225" s="255"/>
      <c r="H225" s="258">
        <v>98.799999999999997</v>
      </c>
      <c r="I225" s="259"/>
      <c r="J225" s="255"/>
      <c r="K225" s="255"/>
      <c r="L225" s="260"/>
      <c r="M225" s="261"/>
      <c r="N225" s="262"/>
      <c r="O225" s="262"/>
      <c r="P225" s="262"/>
      <c r="Q225" s="262"/>
      <c r="R225" s="262"/>
      <c r="S225" s="262"/>
      <c r="T225" s="263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4" t="s">
        <v>153</v>
      </c>
      <c r="AU225" s="264" t="s">
        <v>84</v>
      </c>
      <c r="AV225" s="15" t="s">
        <v>149</v>
      </c>
      <c r="AW225" s="15" t="s">
        <v>36</v>
      </c>
      <c r="AX225" s="15" t="s">
        <v>82</v>
      </c>
      <c r="AY225" s="264" t="s">
        <v>140</v>
      </c>
    </row>
    <row r="226" s="2" customFormat="1" ht="44.25" customHeight="1">
      <c r="A226" s="38"/>
      <c r="B226" s="39"/>
      <c r="C226" s="204" t="s">
        <v>318</v>
      </c>
      <c r="D226" s="204" t="s">
        <v>144</v>
      </c>
      <c r="E226" s="205" t="s">
        <v>309</v>
      </c>
      <c r="F226" s="206" t="s">
        <v>310</v>
      </c>
      <c r="G226" s="207" t="s">
        <v>158</v>
      </c>
      <c r="H226" s="208">
        <v>98.799999999999997</v>
      </c>
      <c r="I226" s="209"/>
      <c r="J226" s="210">
        <f>ROUND(I226*H226,2)</f>
        <v>0</v>
      </c>
      <c r="K226" s="206" t="s">
        <v>148</v>
      </c>
      <c r="L226" s="44"/>
      <c r="M226" s="211" t="s">
        <v>19</v>
      </c>
      <c r="N226" s="212" t="s">
        <v>45</v>
      </c>
      <c r="O226" s="84"/>
      <c r="P226" s="213">
        <f>O226*H226</f>
        <v>0</v>
      </c>
      <c r="Q226" s="213">
        <v>5.0000000000000002E-05</v>
      </c>
      <c r="R226" s="213">
        <f>Q226*H226</f>
        <v>0.0049399999999999999</v>
      </c>
      <c r="S226" s="213">
        <v>0</v>
      </c>
      <c r="T226" s="21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230</v>
      </c>
      <c r="AT226" s="215" t="s">
        <v>144</v>
      </c>
      <c r="AU226" s="215" t="s">
        <v>84</v>
      </c>
      <c r="AY226" s="17" t="s">
        <v>140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82</v>
      </c>
      <c r="BK226" s="216">
        <f>ROUND(I226*H226,2)</f>
        <v>0</v>
      </c>
      <c r="BL226" s="17" t="s">
        <v>230</v>
      </c>
      <c r="BM226" s="215" t="s">
        <v>646</v>
      </c>
    </row>
    <row r="227" s="2" customFormat="1">
      <c r="A227" s="38"/>
      <c r="B227" s="39"/>
      <c r="C227" s="40"/>
      <c r="D227" s="217" t="s">
        <v>151</v>
      </c>
      <c r="E227" s="40"/>
      <c r="F227" s="218" t="s">
        <v>312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151</v>
      </c>
      <c r="AU227" s="17" t="s">
        <v>84</v>
      </c>
    </row>
    <row r="228" s="2" customFormat="1" ht="49.05" customHeight="1">
      <c r="A228" s="38"/>
      <c r="B228" s="39"/>
      <c r="C228" s="204" t="s">
        <v>372</v>
      </c>
      <c r="D228" s="204" t="s">
        <v>144</v>
      </c>
      <c r="E228" s="205" t="s">
        <v>314</v>
      </c>
      <c r="F228" s="206" t="s">
        <v>315</v>
      </c>
      <c r="G228" s="207" t="s">
        <v>198</v>
      </c>
      <c r="H228" s="208">
        <v>1.369</v>
      </c>
      <c r="I228" s="209"/>
      <c r="J228" s="210">
        <f>ROUND(I228*H228,2)</f>
        <v>0</v>
      </c>
      <c r="K228" s="206" t="s">
        <v>148</v>
      </c>
      <c r="L228" s="44"/>
      <c r="M228" s="211" t="s">
        <v>19</v>
      </c>
      <c r="N228" s="212" t="s">
        <v>45</v>
      </c>
      <c r="O228" s="84"/>
      <c r="P228" s="213">
        <f>O228*H228</f>
        <v>0</v>
      </c>
      <c r="Q228" s="213">
        <v>0</v>
      </c>
      <c r="R228" s="213">
        <f>Q228*H228</f>
        <v>0</v>
      </c>
      <c r="S228" s="213">
        <v>0</v>
      </c>
      <c r="T228" s="21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230</v>
      </c>
      <c r="AT228" s="215" t="s">
        <v>144</v>
      </c>
      <c r="AU228" s="215" t="s">
        <v>84</v>
      </c>
      <c r="AY228" s="17" t="s">
        <v>140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82</v>
      </c>
      <c r="BK228" s="216">
        <f>ROUND(I228*H228,2)</f>
        <v>0</v>
      </c>
      <c r="BL228" s="17" t="s">
        <v>230</v>
      </c>
      <c r="BM228" s="215" t="s">
        <v>647</v>
      </c>
    </row>
    <row r="229" s="2" customFormat="1">
      <c r="A229" s="38"/>
      <c r="B229" s="39"/>
      <c r="C229" s="40"/>
      <c r="D229" s="217" t="s">
        <v>151</v>
      </c>
      <c r="E229" s="40"/>
      <c r="F229" s="218" t="s">
        <v>317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151</v>
      </c>
      <c r="AU229" s="17" t="s">
        <v>84</v>
      </c>
    </row>
    <row r="230" s="2" customFormat="1" ht="49.05" customHeight="1">
      <c r="A230" s="38"/>
      <c r="B230" s="39"/>
      <c r="C230" s="204" t="s">
        <v>391</v>
      </c>
      <c r="D230" s="204" t="s">
        <v>144</v>
      </c>
      <c r="E230" s="205" t="s">
        <v>319</v>
      </c>
      <c r="F230" s="206" t="s">
        <v>320</v>
      </c>
      <c r="G230" s="207" t="s">
        <v>198</v>
      </c>
      <c r="H230" s="208">
        <v>1.369</v>
      </c>
      <c r="I230" s="209"/>
      <c r="J230" s="210">
        <f>ROUND(I230*H230,2)</f>
        <v>0</v>
      </c>
      <c r="K230" s="206" t="s">
        <v>148</v>
      </c>
      <c r="L230" s="44"/>
      <c r="M230" s="211" t="s">
        <v>19</v>
      </c>
      <c r="N230" s="212" t="s">
        <v>45</v>
      </c>
      <c r="O230" s="84"/>
      <c r="P230" s="213">
        <f>O230*H230</f>
        <v>0</v>
      </c>
      <c r="Q230" s="213">
        <v>0</v>
      </c>
      <c r="R230" s="213">
        <f>Q230*H230</f>
        <v>0</v>
      </c>
      <c r="S230" s="213">
        <v>0</v>
      </c>
      <c r="T230" s="21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5" t="s">
        <v>230</v>
      </c>
      <c r="AT230" s="215" t="s">
        <v>144</v>
      </c>
      <c r="AU230" s="215" t="s">
        <v>84</v>
      </c>
      <c r="AY230" s="17" t="s">
        <v>140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7" t="s">
        <v>82</v>
      </c>
      <c r="BK230" s="216">
        <f>ROUND(I230*H230,2)</f>
        <v>0</v>
      </c>
      <c r="BL230" s="17" t="s">
        <v>230</v>
      </c>
      <c r="BM230" s="215" t="s">
        <v>648</v>
      </c>
    </row>
    <row r="231" s="2" customFormat="1">
      <c r="A231" s="38"/>
      <c r="B231" s="39"/>
      <c r="C231" s="40"/>
      <c r="D231" s="217" t="s">
        <v>151</v>
      </c>
      <c r="E231" s="40"/>
      <c r="F231" s="218" t="s">
        <v>322</v>
      </c>
      <c r="G231" s="40"/>
      <c r="H231" s="40"/>
      <c r="I231" s="219"/>
      <c r="J231" s="40"/>
      <c r="K231" s="40"/>
      <c r="L231" s="44"/>
      <c r="M231" s="220"/>
      <c r="N231" s="221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151</v>
      </c>
      <c r="AU231" s="17" t="s">
        <v>84</v>
      </c>
    </row>
    <row r="232" s="12" customFormat="1" ht="22.8" customHeight="1">
      <c r="A232" s="12"/>
      <c r="B232" s="188"/>
      <c r="C232" s="189"/>
      <c r="D232" s="190" t="s">
        <v>73</v>
      </c>
      <c r="E232" s="202" t="s">
        <v>323</v>
      </c>
      <c r="F232" s="202" t="s">
        <v>324</v>
      </c>
      <c r="G232" s="189"/>
      <c r="H232" s="189"/>
      <c r="I232" s="192"/>
      <c r="J232" s="203">
        <f>BK232</f>
        <v>0</v>
      </c>
      <c r="K232" s="189"/>
      <c r="L232" s="194"/>
      <c r="M232" s="195"/>
      <c r="N232" s="196"/>
      <c r="O232" s="196"/>
      <c r="P232" s="197">
        <f>SUM(P233:P254)</f>
        <v>0</v>
      </c>
      <c r="Q232" s="196"/>
      <c r="R232" s="197">
        <f>SUM(R233:R254)</f>
        <v>0.49589269999999996</v>
      </c>
      <c r="S232" s="196"/>
      <c r="T232" s="198">
        <f>SUM(T233:T254)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99" t="s">
        <v>84</v>
      </c>
      <c r="AT232" s="200" t="s">
        <v>73</v>
      </c>
      <c r="AU232" s="200" t="s">
        <v>82</v>
      </c>
      <c r="AY232" s="199" t="s">
        <v>140</v>
      </c>
      <c r="BK232" s="201">
        <f>SUM(BK233:BK254)</f>
        <v>0</v>
      </c>
    </row>
    <row r="233" s="2" customFormat="1" ht="33" customHeight="1">
      <c r="A233" s="38"/>
      <c r="B233" s="39"/>
      <c r="C233" s="204" t="s">
        <v>350</v>
      </c>
      <c r="D233" s="204" t="s">
        <v>144</v>
      </c>
      <c r="E233" s="205" t="s">
        <v>532</v>
      </c>
      <c r="F233" s="206" t="s">
        <v>533</v>
      </c>
      <c r="G233" s="207" t="s">
        <v>229</v>
      </c>
      <c r="H233" s="208">
        <v>1</v>
      </c>
      <c r="I233" s="209"/>
      <c r="J233" s="210">
        <f>ROUND(I233*H233,2)</f>
        <v>0</v>
      </c>
      <c r="K233" s="206" t="s">
        <v>148</v>
      </c>
      <c r="L233" s="44"/>
      <c r="M233" s="211" t="s">
        <v>19</v>
      </c>
      <c r="N233" s="212" t="s">
        <v>45</v>
      </c>
      <c r="O233" s="84"/>
      <c r="P233" s="213">
        <f>O233*H233</f>
        <v>0</v>
      </c>
      <c r="Q233" s="213">
        <v>0</v>
      </c>
      <c r="R233" s="213">
        <f>Q233*H233</f>
        <v>0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230</v>
      </c>
      <c r="AT233" s="215" t="s">
        <v>144</v>
      </c>
      <c r="AU233" s="215" t="s">
        <v>84</v>
      </c>
      <c r="AY233" s="17" t="s">
        <v>140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82</v>
      </c>
      <c r="BK233" s="216">
        <f>ROUND(I233*H233,2)</f>
        <v>0</v>
      </c>
      <c r="BL233" s="17" t="s">
        <v>230</v>
      </c>
      <c r="BM233" s="215" t="s">
        <v>649</v>
      </c>
    </row>
    <row r="234" s="2" customFormat="1">
      <c r="A234" s="38"/>
      <c r="B234" s="39"/>
      <c r="C234" s="40"/>
      <c r="D234" s="217" t="s">
        <v>151</v>
      </c>
      <c r="E234" s="40"/>
      <c r="F234" s="218" t="s">
        <v>535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151</v>
      </c>
      <c r="AU234" s="17" t="s">
        <v>84</v>
      </c>
    </row>
    <row r="235" s="14" customFormat="1">
      <c r="A235" s="14"/>
      <c r="B235" s="244"/>
      <c r="C235" s="245"/>
      <c r="D235" s="224" t="s">
        <v>153</v>
      </c>
      <c r="E235" s="246" t="s">
        <v>19</v>
      </c>
      <c r="F235" s="247" t="s">
        <v>650</v>
      </c>
      <c r="G235" s="245"/>
      <c r="H235" s="246" t="s">
        <v>19</v>
      </c>
      <c r="I235" s="248"/>
      <c r="J235" s="245"/>
      <c r="K235" s="245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153</v>
      </c>
      <c r="AU235" s="253" t="s">
        <v>84</v>
      </c>
      <c r="AV235" s="14" t="s">
        <v>82</v>
      </c>
      <c r="AW235" s="14" t="s">
        <v>36</v>
      </c>
      <c r="AX235" s="14" t="s">
        <v>74</v>
      </c>
      <c r="AY235" s="253" t="s">
        <v>140</v>
      </c>
    </row>
    <row r="236" s="13" customFormat="1">
      <c r="A236" s="13"/>
      <c r="B236" s="222"/>
      <c r="C236" s="223"/>
      <c r="D236" s="224" t="s">
        <v>153</v>
      </c>
      <c r="E236" s="225" t="s">
        <v>19</v>
      </c>
      <c r="F236" s="226" t="s">
        <v>82</v>
      </c>
      <c r="G236" s="223"/>
      <c r="H236" s="227">
        <v>1</v>
      </c>
      <c r="I236" s="228"/>
      <c r="J236" s="223"/>
      <c r="K236" s="223"/>
      <c r="L236" s="229"/>
      <c r="M236" s="230"/>
      <c r="N236" s="231"/>
      <c r="O236" s="231"/>
      <c r="P236" s="231"/>
      <c r="Q236" s="231"/>
      <c r="R236" s="231"/>
      <c r="S236" s="231"/>
      <c r="T236" s="23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3" t="s">
        <v>153</v>
      </c>
      <c r="AU236" s="233" t="s">
        <v>84</v>
      </c>
      <c r="AV236" s="13" t="s">
        <v>84</v>
      </c>
      <c r="AW236" s="13" t="s">
        <v>36</v>
      </c>
      <c r="AX236" s="13" t="s">
        <v>82</v>
      </c>
      <c r="AY236" s="233" t="s">
        <v>140</v>
      </c>
    </row>
    <row r="237" s="2" customFormat="1" ht="24.15" customHeight="1">
      <c r="A237" s="38"/>
      <c r="B237" s="39"/>
      <c r="C237" s="234" t="s">
        <v>354</v>
      </c>
      <c r="D237" s="234" t="s">
        <v>162</v>
      </c>
      <c r="E237" s="235" t="s">
        <v>651</v>
      </c>
      <c r="F237" s="236" t="s">
        <v>652</v>
      </c>
      <c r="G237" s="237" t="s">
        <v>147</v>
      </c>
      <c r="H237" s="238">
        <v>12.75</v>
      </c>
      <c r="I237" s="239"/>
      <c r="J237" s="240">
        <f>ROUND(I237*H237,2)</f>
        <v>0</v>
      </c>
      <c r="K237" s="236" t="s">
        <v>19</v>
      </c>
      <c r="L237" s="241"/>
      <c r="M237" s="242" t="s">
        <v>19</v>
      </c>
      <c r="N237" s="243" t="s">
        <v>45</v>
      </c>
      <c r="O237" s="84"/>
      <c r="P237" s="213">
        <f>O237*H237</f>
        <v>0</v>
      </c>
      <c r="Q237" s="213">
        <v>0.038289999999999998</v>
      </c>
      <c r="R237" s="213">
        <f>Q237*H237</f>
        <v>0.48819749999999995</v>
      </c>
      <c r="S237" s="213">
        <v>0</v>
      </c>
      <c r="T237" s="21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237</v>
      </c>
      <c r="AT237" s="215" t="s">
        <v>162</v>
      </c>
      <c r="AU237" s="215" t="s">
        <v>84</v>
      </c>
      <c r="AY237" s="17" t="s">
        <v>140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82</v>
      </c>
      <c r="BK237" s="216">
        <f>ROUND(I237*H237,2)</f>
        <v>0</v>
      </c>
      <c r="BL237" s="17" t="s">
        <v>230</v>
      </c>
      <c r="BM237" s="215" t="s">
        <v>653</v>
      </c>
    </row>
    <row r="238" s="14" customFormat="1">
      <c r="A238" s="14"/>
      <c r="B238" s="244"/>
      <c r="C238" s="245"/>
      <c r="D238" s="224" t="s">
        <v>153</v>
      </c>
      <c r="E238" s="246" t="s">
        <v>19</v>
      </c>
      <c r="F238" s="247" t="s">
        <v>650</v>
      </c>
      <c r="G238" s="245"/>
      <c r="H238" s="246" t="s">
        <v>19</v>
      </c>
      <c r="I238" s="248"/>
      <c r="J238" s="245"/>
      <c r="K238" s="245"/>
      <c r="L238" s="249"/>
      <c r="M238" s="250"/>
      <c r="N238" s="251"/>
      <c r="O238" s="251"/>
      <c r="P238" s="251"/>
      <c r="Q238" s="251"/>
      <c r="R238" s="251"/>
      <c r="S238" s="251"/>
      <c r="T238" s="25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3" t="s">
        <v>153</v>
      </c>
      <c r="AU238" s="253" t="s">
        <v>84</v>
      </c>
      <c r="AV238" s="14" t="s">
        <v>82</v>
      </c>
      <c r="AW238" s="14" t="s">
        <v>36</v>
      </c>
      <c r="AX238" s="14" t="s">
        <v>74</v>
      </c>
      <c r="AY238" s="253" t="s">
        <v>140</v>
      </c>
    </row>
    <row r="239" s="13" customFormat="1">
      <c r="A239" s="13"/>
      <c r="B239" s="222"/>
      <c r="C239" s="223"/>
      <c r="D239" s="224" t="s">
        <v>153</v>
      </c>
      <c r="E239" s="225" t="s">
        <v>19</v>
      </c>
      <c r="F239" s="226" t="s">
        <v>654</v>
      </c>
      <c r="G239" s="223"/>
      <c r="H239" s="227">
        <v>12.75</v>
      </c>
      <c r="I239" s="228"/>
      <c r="J239" s="223"/>
      <c r="K239" s="223"/>
      <c r="L239" s="229"/>
      <c r="M239" s="230"/>
      <c r="N239" s="231"/>
      <c r="O239" s="231"/>
      <c r="P239" s="231"/>
      <c r="Q239" s="231"/>
      <c r="R239" s="231"/>
      <c r="S239" s="231"/>
      <c r="T239" s="23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3" t="s">
        <v>153</v>
      </c>
      <c r="AU239" s="233" t="s">
        <v>84</v>
      </c>
      <c r="AV239" s="13" t="s">
        <v>84</v>
      </c>
      <c r="AW239" s="13" t="s">
        <v>36</v>
      </c>
      <c r="AX239" s="13" t="s">
        <v>82</v>
      </c>
      <c r="AY239" s="233" t="s">
        <v>140</v>
      </c>
    </row>
    <row r="240" s="2" customFormat="1" ht="24.15" customHeight="1">
      <c r="A240" s="38"/>
      <c r="B240" s="39"/>
      <c r="C240" s="204" t="s">
        <v>444</v>
      </c>
      <c r="D240" s="204" t="s">
        <v>144</v>
      </c>
      <c r="E240" s="205" t="s">
        <v>337</v>
      </c>
      <c r="F240" s="206" t="s">
        <v>338</v>
      </c>
      <c r="G240" s="207" t="s">
        <v>229</v>
      </c>
      <c r="H240" s="208">
        <v>2</v>
      </c>
      <c r="I240" s="209"/>
      <c r="J240" s="210">
        <f>ROUND(I240*H240,2)</f>
        <v>0</v>
      </c>
      <c r="K240" s="206" t="s">
        <v>148</v>
      </c>
      <c r="L240" s="44"/>
      <c r="M240" s="211" t="s">
        <v>19</v>
      </c>
      <c r="N240" s="212" t="s">
        <v>45</v>
      </c>
      <c r="O240" s="84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5" t="s">
        <v>230</v>
      </c>
      <c r="AT240" s="215" t="s">
        <v>144</v>
      </c>
      <c r="AU240" s="215" t="s">
        <v>84</v>
      </c>
      <c r="AY240" s="17" t="s">
        <v>140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7" t="s">
        <v>82</v>
      </c>
      <c r="BK240" s="216">
        <f>ROUND(I240*H240,2)</f>
        <v>0</v>
      </c>
      <c r="BL240" s="17" t="s">
        <v>230</v>
      </c>
      <c r="BM240" s="215" t="s">
        <v>655</v>
      </c>
    </row>
    <row r="241" s="2" customFormat="1">
      <c r="A241" s="38"/>
      <c r="B241" s="39"/>
      <c r="C241" s="40"/>
      <c r="D241" s="217" t="s">
        <v>151</v>
      </c>
      <c r="E241" s="40"/>
      <c r="F241" s="218" t="s">
        <v>340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151</v>
      </c>
      <c r="AU241" s="17" t="s">
        <v>84</v>
      </c>
    </row>
    <row r="242" s="2" customFormat="1" ht="16.5" customHeight="1">
      <c r="A242" s="38"/>
      <c r="B242" s="39"/>
      <c r="C242" s="234" t="s">
        <v>451</v>
      </c>
      <c r="D242" s="234" t="s">
        <v>162</v>
      </c>
      <c r="E242" s="235" t="s">
        <v>342</v>
      </c>
      <c r="F242" s="236" t="s">
        <v>343</v>
      </c>
      <c r="G242" s="237" t="s">
        <v>229</v>
      </c>
      <c r="H242" s="238">
        <v>2</v>
      </c>
      <c r="I242" s="239"/>
      <c r="J242" s="240">
        <f>ROUND(I242*H242,2)</f>
        <v>0</v>
      </c>
      <c r="K242" s="236" t="s">
        <v>148</v>
      </c>
      <c r="L242" s="241"/>
      <c r="M242" s="242" t="s">
        <v>19</v>
      </c>
      <c r="N242" s="243" t="s">
        <v>45</v>
      </c>
      <c r="O242" s="84"/>
      <c r="P242" s="213">
        <f>O242*H242</f>
        <v>0</v>
      </c>
      <c r="Q242" s="213">
        <v>0.0023999999999999998</v>
      </c>
      <c r="R242" s="213">
        <f>Q242*H242</f>
        <v>0.0047999999999999996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237</v>
      </c>
      <c r="AT242" s="215" t="s">
        <v>162</v>
      </c>
      <c r="AU242" s="215" t="s">
        <v>84</v>
      </c>
      <c r="AY242" s="17" t="s">
        <v>140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82</v>
      </c>
      <c r="BK242" s="216">
        <f>ROUND(I242*H242,2)</f>
        <v>0</v>
      </c>
      <c r="BL242" s="17" t="s">
        <v>230</v>
      </c>
      <c r="BM242" s="215" t="s">
        <v>656</v>
      </c>
    </row>
    <row r="243" s="2" customFormat="1" ht="24.15" customHeight="1">
      <c r="A243" s="38"/>
      <c r="B243" s="39"/>
      <c r="C243" s="204" t="s">
        <v>458</v>
      </c>
      <c r="D243" s="204" t="s">
        <v>144</v>
      </c>
      <c r="E243" s="205" t="s">
        <v>346</v>
      </c>
      <c r="F243" s="206" t="s">
        <v>347</v>
      </c>
      <c r="G243" s="207" t="s">
        <v>229</v>
      </c>
      <c r="H243" s="208">
        <v>2</v>
      </c>
      <c r="I243" s="209"/>
      <c r="J243" s="210">
        <f>ROUND(I243*H243,2)</f>
        <v>0</v>
      </c>
      <c r="K243" s="206" t="s">
        <v>148</v>
      </c>
      <c r="L243" s="44"/>
      <c r="M243" s="211" t="s">
        <v>19</v>
      </c>
      <c r="N243" s="212" t="s">
        <v>45</v>
      </c>
      <c r="O243" s="84"/>
      <c r="P243" s="213">
        <f>O243*H243</f>
        <v>0</v>
      </c>
      <c r="Q243" s="213">
        <v>0</v>
      </c>
      <c r="R243" s="213">
        <f>Q243*H243</f>
        <v>0</v>
      </c>
      <c r="S243" s="213">
        <v>0</v>
      </c>
      <c r="T243" s="21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15" t="s">
        <v>230</v>
      </c>
      <c r="AT243" s="215" t="s">
        <v>144</v>
      </c>
      <c r="AU243" s="215" t="s">
        <v>84</v>
      </c>
      <c r="AY243" s="17" t="s">
        <v>140</v>
      </c>
      <c r="BE243" s="216">
        <f>IF(N243="základní",J243,0)</f>
        <v>0</v>
      </c>
      <c r="BF243" s="216">
        <f>IF(N243="snížená",J243,0)</f>
        <v>0</v>
      </c>
      <c r="BG243" s="216">
        <f>IF(N243="zákl. přenesená",J243,0)</f>
        <v>0</v>
      </c>
      <c r="BH243" s="216">
        <f>IF(N243="sníž. přenesená",J243,0)</f>
        <v>0</v>
      </c>
      <c r="BI243" s="216">
        <f>IF(N243="nulová",J243,0)</f>
        <v>0</v>
      </c>
      <c r="BJ243" s="17" t="s">
        <v>82</v>
      </c>
      <c r="BK243" s="216">
        <f>ROUND(I243*H243,2)</f>
        <v>0</v>
      </c>
      <c r="BL243" s="17" t="s">
        <v>230</v>
      </c>
      <c r="BM243" s="215" t="s">
        <v>657</v>
      </c>
    </row>
    <row r="244" s="2" customFormat="1">
      <c r="A244" s="38"/>
      <c r="B244" s="39"/>
      <c r="C244" s="40"/>
      <c r="D244" s="217" t="s">
        <v>151</v>
      </c>
      <c r="E244" s="40"/>
      <c r="F244" s="218" t="s">
        <v>349</v>
      </c>
      <c r="G244" s="40"/>
      <c r="H244" s="40"/>
      <c r="I244" s="219"/>
      <c r="J244" s="40"/>
      <c r="K244" s="40"/>
      <c r="L244" s="44"/>
      <c r="M244" s="220"/>
      <c r="N244" s="221"/>
      <c r="O244" s="84"/>
      <c r="P244" s="84"/>
      <c r="Q244" s="84"/>
      <c r="R244" s="84"/>
      <c r="S244" s="84"/>
      <c r="T244" s="85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151</v>
      </c>
      <c r="AU244" s="17" t="s">
        <v>84</v>
      </c>
    </row>
    <row r="245" s="2" customFormat="1" ht="16.5" customHeight="1">
      <c r="A245" s="38"/>
      <c r="B245" s="39"/>
      <c r="C245" s="234" t="s">
        <v>175</v>
      </c>
      <c r="D245" s="234" t="s">
        <v>162</v>
      </c>
      <c r="E245" s="235" t="s">
        <v>351</v>
      </c>
      <c r="F245" s="236" t="s">
        <v>352</v>
      </c>
      <c r="G245" s="237" t="s">
        <v>229</v>
      </c>
      <c r="H245" s="238">
        <v>2</v>
      </c>
      <c r="I245" s="239"/>
      <c r="J245" s="240">
        <f>ROUND(I245*H245,2)</f>
        <v>0</v>
      </c>
      <c r="K245" s="236" t="s">
        <v>148</v>
      </c>
      <c r="L245" s="241"/>
      <c r="M245" s="242" t="s">
        <v>19</v>
      </c>
      <c r="N245" s="243" t="s">
        <v>45</v>
      </c>
      <c r="O245" s="84"/>
      <c r="P245" s="213">
        <f>O245*H245</f>
        <v>0</v>
      </c>
      <c r="Q245" s="213">
        <v>0.00021000000000000001</v>
      </c>
      <c r="R245" s="213">
        <f>Q245*H245</f>
        <v>0.00042000000000000002</v>
      </c>
      <c r="S245" s="213">
        <v>0</v>
      </c>
      <c r="T245" s="21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5" t="s">
        <v>237</v>
      </c>
      <c r="AT245" s="215" t="s">
        <v>162</v>
      </c>
      <c r="AU245" s="215" t="s">
        <v>84</v>
      </c>
      <c r="AY245" s="17" t="s">
        <v>140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82</v>
      </c>
      <c r="BK245" s="216">
        <f>ROUND(I245*H245,2)</f>
        <v>0</v>
      </c>
      <c r="BL245" s="17" t="s">
        <v>230</v>
      </c>
      <c r="BM245" s="215" t="s">
        <v>658</v>
      </c>
    </row>
    <row r="246" s="2" customFormat="1" ht="49.05" customHeight="1">
      <c r="A246" s="38"/>
      <c r="B246" s="39"/>
      <c r="C246" s="204" t="s">
        <v>659</v>
      </c>
      <c r="D246" s="204" t="s">
        <v>144</v>
      </c>
      <c r="E246" s="205" t="s">
        <v>294</v>
      </c>
      <c r="F246" s="206" t="s">
        <v>295</v>
      </c>
      <c r="G246" s="207" t="s">
        <v>158</v>
      </c>
      <c r="H246" s="208">
        <v>14.560000000000001</v>
      </c>
      <c r="I246" s="209"/>
      <c r="J246" s="210">
        <f>ROUND(I246*H246,2)</f>
        <v>0</v>
      </c>
      <c r="K246" s="206" t="s">
        <v>148</v>
      </c>
      <c r="L246" s="44"/>
      <c r="M246" s="211" t="s">
        <v>19</v>
      </c>
      <c r="N246" s="212" t="s">
        <v>45</v>
      </c>
      <c r="O246" s="84"/>
      <c r="P246" s="213">
        <f>O246*H246</f>
        <v>0</v>
      </c>
      <c r="Q246" s="213">
        <v>0.00012</v>
      </c>
      <c r="R246" s="213">
        <f>Q246*H246</f>
        <v>0.0017472000000000002</v>
      </c>
      <c r="S246" s="213">
        <v>0</v>
      </c>
      <c r="T246" s="21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15" t="s">
        <v>230</v>
      </c>
      <c r="AT246" s="215" t="s">
        <v>144</v>
      </c>
      <c r="AU246" s="215" t="s">
        <v>84</v>
      </c>
      <c r="AY246" s="17" t="s">
        <v>140</v>
      </c>
      <c r="BE246" s="216">
        <f>IF(N246="základní",J246,0)</f>
        <v>0</v>
      </c>
      <c r="BF246" s="216">
        <f>IF(N246="snížená",J246,0)</f>
        <v>0</v>
      </c>
      <c r="BG246" s="216">
        <f>IF(N246="zákl. přenesená",J246,0)</f>
        <v>0</v>
      </c>
      <c r="BH246" s="216">
        <f>IF(N246="sníž. přenesená",J246,0)</f>
        <v>0</v>
      </c>
      <c r="BI246" s="216">
        <f>IF(N246="nulová",J246,0)</f>
        <v>0</v>
      </c>
      <c r="BJ246" s="17" t="s">
        <v>82</v>
      </c>
      <c r="BK246" s="216">
        <f>ROUND(I246*H246,2)</f>
        <v>0</v>
      </c>
      <c r="BL246" s="17" t="s">
        <v>230</v>
      </c>
      <c r="BM246" s="215" t="s">
        <v>660</v>
      </c>
    </row>
    <row r="247" s="2" customFormat="1">
      <c r="A247" s="38"/>
      <c r="B247" s="39"/>
      <c r="C247" s="40"/>
      <c r="D247" s="217" t="s">
        <v>151</v>
      </c>
      <c r="E247" s="40"/>
      <c r="F247" s="218" t="s">
        <v>297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151</v>
      </c>
      <c r="AU247" s="17" t="s">
        <v>84</v>
      </c>
    </row>
    <row r="248" s="13" customFormat="1">
      <c r="A248" s="13"/>
      <c r="B248" s="222"/>
      <c r="C248" s="223"/>
      <c r="D248" s="224" t="s">
        <v>153</v>
      </c>
      <c r="E248" s="225" t="s">
        <v>19</v>
      </c>
      <c r="F248" s="226" t="s">
        <v>661</v>
      </c>
      <c r="G248" s="223"/>
      <c r="H248" s="227">
        <v>14.560000000000001</v>
      </c>
      <c r="I248" s="228"/>
      <c r="J248" s="223"/>
      <c r="K248" s="223"/>
      <c r="L248" s="229"/>
      <c r="M248" s="230"/>
      <c r="N248" s="231"/>
      <c r="O248" s="231"/>
      <c r="P248" s="231"/>
      <c r="Q248" s="231"/>
      <c r="R248" s="231"/>
      <c r="S248" s="231"/>
      <c r="T248" s="23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3" t="s">
        <v>153</v>
      </c>
      <c r="AU248" s="233" t="s">
        <v>84</v>
      </c>
      <c r="AV248" s="13" t="s">
        <v>84</v>
      </c>
      <c r="AW248" s="13" t="s">
        <v>36</v>
      </c>
      <c r="AX248" s="13" t="s">
        <v>82</v>
      </c>
      <c r="AY248" s="233" t="s">
        <v>140</v>
      </c>
    </row>
    <row r="249" s="2" customFormat="1" ht="44.25" customHeight="1">
      <c r="A249" s="38"/>
      <c r="B249" s="39"/>
      <c r="C249" s="204" t="s">
        <v>662</v>
      </c>
      <c r="D249" s="204" t="s">
        <v>144</v>
      </c>
      <c r="E249" s="205" t="s">
        <v>309</v>
      </c>
      <c r="F249" s="206" t="s">
        <v>310</v>
      </c>
      <c r="G249" s="207" t="s">
        <v>158</v>
      </c>
      <c r="H249" s="208">
        <v>14.560000000000001</v>
      </c>
      <c r="I249" s="209"/>
      <c r="J249" s="210">
        <f>ROUND(I249*H249,2)</f>
        <v>0</v>
      </c>
      <c r="K249" s="206" t="s">
        <v>148</v>
      </c>
      <c r="L249" s="44"/>
      <c r="M249" s="211" t="s">
        <v>19</v>
      </c>
      <c r="N249" s="212" t="s">
        <v>45</v>
      </c>
      <c r="O249" s="84"/>
      <c r="P249" s="213">
        <f>O249*H249</f>
        <v>0</v>
      </c>
      <c r="Q249" s="213">
        <v>5.0000000000000002E-05</v>
      </c>
      <c r="R249" s="213">
        <f>Q249*H249</f>
        <v>0.00072800000000000002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230</v>
      </c>
      <c r="AT249" s="215" t="s">
        <v>144</v>
      </c>
      <c r="AU249" s="215" t="s">
        <v>84</v>
      </c>
      <c r="AY249" s="17" t="s">
        <v>140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82</v>
      </c>
      <c r="BK249" s="216">
        <f>ROUND(I249*H249,2)</f>
        <v>0</v>
      </c>
      <c r="BL249" s="17" t="s">
        <v>230</v>
      </c>
      <c r="BM249" s="215" t="s">
        <v>663</v>
      </c>
    </row>
    <row r="250" s="2" customFormat="1">
      <c r="A250" s="38"/>
      <c r="B250" s="39"/>
      <c r="C250" s="40"/>
      <c r="D250" s="217" t="s">
        <v>151</v>
      </c>
      <c r="E250" s="40"/>
      <c r="F250" s="218" t="s">
        <v>312</v>
      </c>
      <c r="G250" s="40"/>
      <c r="H250" s="40"/>
      <c r="I250" s="219"/>
      <c r="J250" s="40"/>
      <c r="K250" s="40"/>
      <c r="L250" s="44"/>
      <c r="M250" s="220"/>
      <c r="N250" s="221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151</v>
      </c>
      <c r="AU250" s="17" t="s">
        <v>84</v>
      </c>
    </row>
    <row r="251" s="2" customFormat="1" ht="49.05" customHeight="1">
      <c r="A251" s="38"/>
      <c r="B251" s="39"/>
      <c r="C251" s="204" t="s">
        <v>233</v>
      </c>
      <c r="D251" s="204" t="s">
        <v>144</v>
      </c>
      <c r="E251" s="205" t="s">
        <v>368</v>
      </c>
      <c r="F251" s="206" t="s">
        <v>369</v>
      </c>
      <c r="G251" s="207" t="s">
        <v>198</v>
      </c>
      <c r="H251" s="208">
        <v>0.496</v>
      </c>
      <c r="I251" s="209"/>
      <c r="J251" s="210">
        <f>ROUND(I251*H251,2)</f>
        <v>0</v>
      </c>
      <c r="K251" s="206" t="s">
        <v>148</v>
      </c>
      <c r="L251" s="44"/>
      <c r="M251" s="211" t="s">
        <v>19</v>
      </c>
      <c r="N251" s="212" t="s">
        <v>45</v>
      </c>
      <c r="O251" s="84"/>
      <c r="P251" s="213">
        <f>O251*H251</f>
        <v>0</v>
      </c>
      <c r="Q251" s="213">
        <v>0</v>
      </c>
      <c r="R251" s="213">
        <f>Q251*H251</f>
        <v>0</v>
      </c>
      <c r="S251" s="213">
        <v>0</v>
      </c>
      <c r="T251" s="21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5" t="s">
        <v>230</v>
      </c>
      <c r="AT251" s="215" t="s">
        <v>144</v>
      </c>
      <c r="AU251" s="215" t="s">
        <v>84</v>
      </c>
      <c r="AY251" s="17" t="s">
        <v>140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82</v>
      </c>
      <c r="BK251" s="216">
        <f>ROUND(I251*H251,2)</f>
        <v>0</v>
      </c>
      <c r="BL251" s="17" t="s">
        <v>230</v>
      </c>
      <c r="BM251" s="215" t="s">
        <v>664</v>
      </c>
    </row>
    <row r="252" s="2" customFormat="1">
      <c r="A252" s="38"/>
      <c r="B252" s="39"/>
      <c r="C252" s="40"/>
      <c r="D252" s="217" t="s">
        <v>151</v>
      </c>
      <c r="E252" s="40"/>
      <c r="F252" s="218" t="s">
        <v>371</v>
      </c>
      <c r="G252" s="40"/>
      <c r="H252" s="40"/>
      <c r="I252" s="219"/>
      <c r="J252" s="40"/>
      <c r="K252" s="40"/>
      <c r="L252" s="44"/>
      <c r="M252" s="220"/>
      <c r="N252" s="221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151</v>
      </c>
      <c r="AU252" s="17" t="s">
        <v>84</v>
      </c>
    </row>
    <row r="253" s="2" customFormat="1" ht="49.05" customHeight="1">
      <c r="A253" s="38"/>
      <c r="B253" s="39"/>
      <c r="C253" s="204" t="s">
        <v>363</v>
      </c>
      <c r="D253" s="204" t="s">
        <v>144</v>
      </c>
      <c r="E253" s="205" t="s">
        <v>373</v>
      </c>
      <c r="F253" s="206" t="s">
        <v>374</v>
      </c>
      <c r="G253" s="207" t="s">
        <v>198</v>
      </c>
      <c r="H253" s="208">
        <v>0.496</v>
      </c>
      <c r="I253" s="209"/>
      <c r="J253" s="210">
        <f>ROUND(I253*H253,2)</f>
        <v>0</v>
      </c>
      <c r="K253" s="206" t="s">
        <v>148</v>
      </c>
      <c r="L253" s="44"/>
      <c r="M253" s="211" t="s">
        <v>19</v>
      </c>
      <c r="N253" s="212" t="s">
        <v>45</v>
      </c>
      <c r="O253" s="84"/>
      <c r="P253" s="213">
        <f>O253*H253</f>
        <v>0</v>
      </c>
      <c r="Q253" s="213">
        <v>0</v>
      </c>
      <c r="R253" s="213">
        <f>Q253*H253</f>
        <v>0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230</v>
      </c>
      <c r="AT253" s="215" t="s">
        <v>144</v>
      </c>
      <c r="AU253" s="215" t="s">
        <v>84</v>
      </c>
      <c r="AY253" s="17" t="s">
        <v>140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82</v>
      </c>
      <c r="BK253" s="216">
        <f>ROUND(I253*H253,2)</f>
        <v>0</v>
      </c>
      <c r="BL253" s="17" t="s">
        <v>230</v>
      </c>
      <c r="BM253" s="215" t="s">
        <v>665</v>
      </c>
    </row>
    <row r="254" s="2" customFormat="1">
      <c r="A254" s="38"/>
      <c r="B254" s="39"/>
      <c r="C254" s="40"/>
      <c r="D254" s="217" t="s">
        <v>151</v>
      </c>
      <c r="E254" s="40"/>
      <c r="F254" s="218" t="s">
        <v>376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151</v>
      </c>
      <c r="AU254" s="17" t="s">
        <v>84</v>
      </c>
    </row>
    <row r="255" s="12" customFormat="1" ht="22.8" customHeight="1">
      <c r="A255" s="12"/>
      <c r="B255" s="188"/>
      <c r="C255" s="189"/>
      <c r="D255" s="190" t="s">
        <v>73</v>
      </c>
      <c r="E255" s="202" t="s">
        <v>377</v>
      </c>
      <c r="F255" s="202" t="s">
        <v>378</v>
      </c>
      <c r="G255" s="189"/>
      <c r="H255" s="189"/>
      <c r="I255" s="192"/>
      <c r="J255" s="203">
        <f>BK255</f>
        <v>0</v>
      </c>
      <c r="K255" s="189"/>
      <c r="L255" s="194"/>
      <c r="M255" s="195"/>
      <c r="N255" s="196"/>
      <c r="O255" s="196"/>
      <c r="P255" s="197">
        <f>SUM(P256:P259)</f>
        <v>0</v>
      </c>
      <c r="Q255" s="196"/>
      <c r="R255" s="197">
        <f>SUM(R256:R259)</f>
        <v>0.021785400000000003</v>
      </c>
      <c r="S255" s="196"/>
      <c r="T255" s="198">
        <f>SUM(T256:T259)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99" t="s">
        <v>84</v>
      </c>
      <c r="AT255" s="200" t="s">
        <v>73</v>
      </c>
      <c r="AU255" s="200" t="s">
        <v>82</v>
      </c>
      <c r="AY255" s="199" t="s">
        <v>140</v>
      </c>
      <c r="BK255" s="201">
        <f>SUM(BK256:BK259)</f>
        <v>0</v>
      </c>
    </row>
    <row r="256" s="2" customFormat="1" ht="33" customHeight="1">
      <c r="A256" s="38"/>
      <c r="B256" s="39"/>
      <c r="C256" s="204" t="s">
        <v>401</v>
      </c>
      <c r="D256" s="204" t="s">
        <v>144</v>
      </c>
      <c r="E256" s="205" t="s">
        <v>380</v>
      </c>
      <c r="F256" s="206" t="s">
        <v>381</v>
      </c>
      <c r="G256" s="207" t="s">
        <v>147</v>
      </c>
      <c r="H256" s="208">
        <v>44.460000000000001</v>
      </c>
      <c r="I256" s="209"/>
      <c r="J256" s="210">
        <f>ROUND(I256*H256,2)</f>
        <v>0</v>
      </c>
      <c r="K256" s="206" t="s">
        <v>148</v>
      </c>
      <c r="L256" s="44"/>
      <c r="M256" s="211" t="s">
        <v>19</v>
      </c>
      <c r="N256" s="212" t="s">
        <v>45</v>
      </c>
      <c r="O256" s="84"/>
      <c r="P256" s="213">
        <f>O256*H256</f>
        <v>0</v>
      </c>
      <c r="Q256" s="213">
        <v>0.00020000000000000001</v>
      </c>
      <c r="R256" s="213">
        <f>Q256*H256</f>
        <v>0.0088920000000000006</v>
      </c>
      <c r="S256" s="213">
        <v>0</v>
      </c>
      <c r="T256" s="21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5" t="s">
        <v>230</v>
      </c>
      <c r="AT256" s="215" t="s">
        <v>144</v>
      </c>
      <c r="AU256" s="215" t="s">
        <v>84</v>
      </c>
      <c r="AY256" s="17" t="s">
        <v>140</v>
      </c>
      <c r="BE256" s="216">
        <f>IF(N256="základní",J256,0)</f>
        <v>0</v>
      </c>
      <c r="BF256" s="216">
        <f>IF(N256="snížená",J256,0)</f>
        <v>0</v>
      </c>
      <c r="BG256" s="216">
        <f>IF(N256="zákl. přenesená",J256,0)</f>
        <v>0</v>
      </c>
      <c r="BH256" s="216">
        <f>IF(N256="sníž. přenesená",J256,0)</f>
        <v>0</v>
      </c>
      <c r="BI256" s="216">
        <f>IF(N256="nulová",J256,0)</f>
        <v>0</v>
      </c>
      <c r="BJ256" s="17" t="s">
        <v>82</v>
      </c>
      <c r="BK256" s="216">
        <f>ROUND(I256*H256,2)</f>
        <v>0</v>
      </c>
      <c r="BL256" s="17" t="s">
        <v>230</v>
      </c>
      <c r="BM256" s="215" t="s">
        <v>666</v>
      </c>
    </row>
    <row r="257" s="2" customFormat="1">
      <c r="A257" s="38"/>
      <c r="B257" s="39"/>
      <c r="C257" s="40"/>
      <c r="D257" s="217" t="s">
        <v>151</v>
      </c>
      <c r="E257" s="40"/>
      <c r="F257" s="218" t="s">
        <v>383</v>
      </c>
      <c r="G257" s="40"/>
      <c r="H257" s="40"/>
      <c r="I257" s="219"/>
      <c r="J257" s="40"/>
      <c r="K257" s="40"/>
      <c r="L257" s="44"/>
      <c r="M257" s="220"/>
      <c r="N257" s="221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151</v>
      </c>
      <c r="AU257" s="17" t="s">
        <v>84</v>
      </c>
    </row>
    <row r="258" s="2" customFormat="1" ht="37.8" customHeight="1">
      <c r="A258" s="38"/>
      <c r="B258" s="39"/>
      <c r="C258" s="204" t="s">
        <v>406</v>
      </c>
      <c r="D258" s="204" t="s">
        <v>144</v>
      </c>
      <c r="E258" s="205" t="s">
        <v>385</v>
      </c>
      <c r="F258" s="206" t="s">
        <v>386</v>
      </c>
      <c r="G258" s="207" t="s">
        <v>147</v>
      </c>
      <c r="H258" s="208">
        <v>44.460000000000001</v>
      </c>
      <c r="I258" s="209"/>
      <c r="J258" s="210">
        <f>ROUND(I258*H258,2)</f>
        <v>0</v>
      </c>
      <c r="K258" s="206" t="s">
        <v>148</v>
      </c>
      <c r="L258" s="44"/>
      <c r="M258" s="211" t="s">
        <v>19</v>
      </c>
      <c r="N258" s="212" t="s">
        <v>45</v>
      </c>
      <c r="O258" s="84"/>
      <c r="P258" s="213">
        <f>O258*H258</f>
        <v>0</v>
      </c>
      <c r="Q258" s="213">
        <v>0.00029</v>
      </c>
      <c r="R258" s="213">
        <f>Q258*H258</f>
        <v>0.012893400000000001</v>
      </c>
      <c r="S258" s="213">
        <v>0</v>
      </c>
      <c r="T258" s="21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5" t="s">
        <v>230</v>
      </c>
      <c r="AT258" s="215" t="s">
        <v>144</v>
      </c>
      <c r="AU258" s="215" t="s">
        <v>84</v>
      </c>
      <c r="AY258" s="17" t="s">
        <v>140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82</v>
      </c>
      <c r="BK258" s="216">
        <f>ROUND(I258*H258,2)</f>
        <v>0</v>
      </c>
      <c r="BL258" s="17" t="s">
        <v>230</v>
      </c>
      <c r="BM258" s="215" t="s">
        <v>667</v>
      </c>
    </row>
    <row r="259" s="2" customFormat="1">
      <c r="A259" s="38"/>
      <c r="B259" s="39"/>
      <c r="C259" s="40"/>
      <c r="D259" s="217" t="s">
        <v>151</v>
      </c>
      <c r="E259" s="40"/>
      <c r="F259" s="218" t="s">
        <v>388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151</v>
      </c>
      <c r="AU259" s="17" t="s">
        <v>84</v>
      </c>
    </row>
    <row r="260" s="12" customFormat="1" ht="22.8" customHeight="1">
      <c r="A260" s="12"/>
      <c r="B260" s="188"/>
      <c r="C260" s="189"/>
      <c r="D260" s="190" t="s">
        <v>73</v>
      </c>
      <c r="E260" s="202" t="s">
        <v>389</v>
      </c>
      <c r="F260" s="202" t="s">
        <v>390</v>
      </c>
      <c r="G260" s="189"/>
      <c r="H260" s="189"/>
      <c r="I260" s="192"/>
      <c r="J260" s="203">
        <f>BK260</f>
        <v>0</v>
      </c>
      <c r="K260" s="189"/>
      <c r="L260" s="194"/>
      <c r="M260" s="195"/>
      <c r="N260" s="196"/>
      <c r="O260" s="196"/>
      <c r="P260" s="197">
        <f>SUM(P261:P273)</f>
        <v>0</v>
      </c>
      <c r="Q260" s="196"/>
      <c r="R260" s="197">
        <f>SUM(R261:R273)</f>
        <v>0.41237999999999997</v>
      </c>
      <c r="S260" s="196"/>
      <c r="T260" s="198">
        <f>SUM(T261:T273)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9" t="s">
        <v>84</v>
      </c>
      <c r="AT260" s="200" t="s">
        <v>73</v>
      </c>
      <c r="AU260" s="200" t="s">
        <v>82</v>
      </c>
      <c r="AY260" s="199" t="s">
        <v>140</v>
      </c>
      <c r="BK260" s="201">
        <f>SUM(BK261:BK273)</f>
        <v>0</v>
      </c>
    </row>
    <row r="261" s="2" customFormat="1" ht="37.8" customHeight="1">
      <c r="A261" s="38"/>
      <c r="B261" s="39"/>
      <c r="C261" s="204" t="s">
        <v>226</v>
      </c>
      <c r="D261" s="204" t="s">
        <v>144</v>
      </c>
      <c r="E261" s="205" t="s">
        <v>392</v>
      </c>
      <c r="F261" s="206" t="s">
        <v>393</v>
      </c>
      <c r="G261" s="207" t="s">
        <v>147</v>
      </c>
      <c r="H261" s="208">
        <v>11.85</v>
      </c>
      <c r="I261" s="209"/>
      <c r="J261" s="210">
        <f>ROUND(I261*H261,2)</f>
        <v>0</v>
      </c>
      <c r="K261" s="206" t="s">
        <v>148</v>
      </c>
      <c r="L261" s="44"/>
      <c r="M261" s="211" t="s">
        <v>19</v>
      </c>
      <c r="N261" s="212" t="s">
        <v>45</v>
      </c>
      <c r="O261" s="84"/>
      <c r="P261" s="213">
        <f>O261*H261</f>
        <v>0</v>
      </c>
      <c r="Q261" s="213">
        <v>0.034799999999999998</v>
      </c>
      <c r="R261" s="213">
        <f>Q261*H261</f>
        <v>0.41237999999999997</v>
      </c>
      <c r="S261" s="213">
        <v>0</v>
      </c>
      <c r="T261" s="214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5" t="s">
        <v>230</v>
      </c>
      <c r="AT261" s="215" t="s">
        <v>144</v>
      </c>
      <c r="AU261" s="215" t="s">
        <v>84</v>
      </c>
      <c r="AY261" s="17" t="s">
        <v>140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7" t="s">
        <v>82</v>
      </c>
      <c r="BK261" s="216">
        <f>ROUND(I261*H261,2)</f>
        <v>0</v>
      </c>
      <c r="BL261" s="17" t="s">
        <v>230</v>
      </c>
      <c r="BM261" s="215" t="s">
        <v>668</v>
      </c>
    </row>
    <row r="262" s="2" customFormat="1">
      <c r="A262" s="38"/>
      <c r="B262" s="39"/>
      <c r="C262" s="40"/>
      <c r="D262" s="217" t="s">
        <v>151</v>
      </c>
      <c r="E262" s="40"/>
      <c r="F262" s="218" t="s">
        <v>395</v>
      </c>
      <c r="G262" s="40"/>
      <c r="H262" s="40"/>
      <c r="I262" s="219"/>
      <c r="J262" s="40"/>
      <c r="K262" s="40"/>
      <c r="L262" s="44"/>
      <c r="M262" s="220"/>
      <c r="N262" s="221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151</v>
      </c>
      <c r="AU262" s="17" t="s">
        <v>84</v>
      </c>
    </row>
    <row r="263" s="14" customFormat="1">
      <c r="A263" s="14"/>
      <c r="B263" s="244"/>
      <c r="C263" s="245"/>
      <c r="D263" s="224" t="s">
        <v>153</v>
      </c>
      <c r="E263" s="246" t="s">
        <v>19</v>
      </c>
      <c r="F263" s="247" t="s">
        <v>650</v>
      </c>
      <c r="G263" s="245"/>
      <c r="H263" s="246" t="s">
        <v>19</v>
      </c>
      <c r="I263" s="248"/>
      <c r="J263" s="245"/>
      <c r="K263" s="245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153</v>
      </c>
      <c r="AU263" s="253" t="s">
        <v>84</v>
      </c>
      <c r="AV263" s="14" t="s">
        <v>82</v>
      </c>
      <c r="AW263" s="14" t="s">
        <v>36</v>
      </c>
      <c r="AX263" s="14" t="s">
        <v>74</v>
      </c>
      <c r="AY263" s="253" t="s">
        <v>140</v>
      </c>
    </row>
    <row r="264" s="13" customFormat="1">
      <c r="A264" s="13"/>
      <c r="B264" s="222"/>
      <c r="C264" s="223"/>
      <c r="D264" s="224" t="s">
        <v>153</v>
      </c>
      <c r="E264" s="225" t="s">
        <v>19</v>
      </c>
      <c r="F264" s="226" t="s">
        <v>550</v>
      </c>
      <c r="G264" s="223"/>
      <c r="H264" s="227">
        <v>3.8399999999999999</v>
      </c>
      <c r="I264" s="228"/>
      <c r="J264" s="223"/>
      <c r="K264" s="223"/>
      <c r="L264" s="229"/>
      <c r="M264" s="230"/>
      <c r="N264" s="231"/>
      <c r="O264" s="231"/>
      <c r="P264" s="231"/>
      <c r="Q264" s="231"/>
      <c r="R264" s="231"/>
      <c r="S264" s="231"/>
      <c r="T264" s="23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3" t="s">
        <v>153</v>
      </c>
      <c r="AU264" s="233" t="s">
        <v>84</v>
      </c>
      <c r="AV264" s="13" t="s">
        <v>84</v>
      </c>
      <c r="AW264" s="13" t="s">
        <v>36</v>
      </c>
      <c r="AX264" s="13" t="s">
        <v>74</v>
      </c>
      <c r="AY264" s="233" t="s">
        <v>140</v>
      </c>
    </row>
    <row r="265" s="13" customFormat="1">
      <c r="A265" s="13"/>
      <c r="B265" s="222"/>
      <c r="C265" s="223"/>
      <c r="D265" s="224" t="s">
        <v>153</v>
      </c>
      <c r="E265" s="225" t="s">
        <v>19</v>
      </c>
      <c r="F265" s="226" t="s">
        <v>669</v>
      </c>
      <c r="G265" s="223"/>
      <c r="H265" s="227">
        <v>3.3599999999999999</v>
      </c>
      <c r="I265" s="228"/>
      <c r="J265" s="223"/>
      <c r="K265" s="223"/>
      <c r="L265" s="229"/>
      <c r="M265" s="230"/>
      <c r="N265" s="231"/>
      <c r="O265" s="231"/>
      <c r="P265" s="231"/>
      <c r="Q265" s="231"/>
      <c r="R265" s="231"/>
      <c r="S265" s="231"/>
      <c r="T265" s="23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3" t="s">
        <v>153</v>
      </c>
      <c r="AU265" s="233" t="s">
        <v>84</v>
      </c>
      <c r="AV265" s="13" t="s">
        <v>84</v>
      </c>
      <c r="AW265" s="13" t="s">
        <v>36</v>
      </c>
      <c r="AX265" s="13" t="s">
        <v>74</v>
      </c>
      <c r="AY265" s="233" t="s">
        <v>140</v>
      </c>
    </row>
    <row r="266" s="13" customFormat="1">
      <c r="A266" s="13"/>
      <c r="B266" s="222"/>
      <c r="C266" s="223"/>
      <c r="D266" s="224" t="s">
        <v>153</v>
      </c>
      <c r="E266" s="225" t="s">
        <v>19</v>
      </c>
      <c r="F266" s="226" t="s">
        <v>670</v>
      </c>
      <c r="G266" s="223"/>
      <c r="H266" s="227">
        <v>2.2799999999999998</v>
      </c>
      <c r="I266" s="228"/>
      <c r="J266" s="223"/>
      <c r="K266" s="223"/>
      <c r="L266" s="229"/>
      <c r="M266" s="230"/>
      <c r="N266" s="231"/>
      <c r="O266" s="231"/>
      <c r="P266" s="231"/>
      <c r="Q266" s="231"/>
      <c r="R266" s="231"/>
      <c r="S266" s="231"/>
      <c r="T266" s="23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3" t="s">
        <v>153</v>
      </c>
      <c r="AU266" s="233" t="s">
        <v>84</v>
      </c>
      <c r="AV266" s="13" t="s">
        <v>84</v>
      </c>
      <c r="AW266" s="13" t="s">
        <v>36</v>
      </c>
      <c r="AX266" s="13" t="s">
        <v>74</v>
      </c>
      <c r="AY266" s="233" t="s">
        <v>140</v>
      </c>
    </row>
    <row r="267" s="13" customFormat="1">
      <c r="A267" s="13"/>
      <c r="B267" s="222"/>
      <c r="C267" s="223"/>
      <c r="D267" s="224" t="s">
        <v>153</v>
      </c>
      <c r="E267" s="225" t="s">
        <v>19</v>
      </c>
      <c r="F267" s="226" t="s">
        <v>671</v>
      </c>
      <c r="G267" s="223"/>
      <c r="H267" s="227">
        <v>1.8</v>
      </c>
      <c r="I267" s="228"/>
      <c r="J267" s="223"/>
      <c r="K267" s="223"/>
      <c r="L267" s="229"/>
      <c r="M267" s="230"/>
      <c r="N267" s="231"/>
      <c r="O267" s="231"/>
      <c r="P267" s="231"/>
      <c r="Q267" s="231"/>
      <c r="R267" s="231"/>
      <c r="S267" s="231"/>
      <c r="T267" s="23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3" t="s">
        <v>153</v>
      </c>
      <c r="AU267" s="233" t="s">
        <v>84</v>
      </c>
      <c r="AV267" s="13" t="s">
        <v>84</v>
      </c>
      <c r="AW267" s="13" t="s">
        <v>36</v>
      </c>
      <c r="AX267" s="13" t="s">
        <v>74</v>
      </c>
      <c r="AY267" s="233" t="s">
        <v>140</v>
      </c>
    </row>
    <row r="268" s="13" customFormat="1">
      <c r="A268" s="13"/>
      <c r="B268" s="222"/>
      <c r="C268" s="223"/>
      <c r="D268" s="224" t="s">
        <v>153</v>
      </c>
      <c r="E268" s="225" t="s">
        <v>19</v>
      </c>
      <c r="F268" s="226" t="s">
        <v>672</v>
      </c>
      <c r="G268" s="223"/>
      <c r="H268" s="227">
        <v>0.56999999999999995</v>
      </c>
      <c r="I268" s="228"/>
      <c r="J268" s="223"/>
      <c r="K268" s="223"/>
      <c r="L268" s="229"/>
      <c r="M268" s="230"/>
      <c r="N268" s="231"/>
      <c r="O268" s="231"/>
      <c r="P268" s="231"/>
      <c r="Q268" s="231"/>
      <c r="R268" s="231"/>
      <c r="S268" s="231"/>
      <c r="T268" s="23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3" t="s">
        <v>153</v>
      </c>
      <c r="AU268" s="233" t="s">
        <v>84</v>
      </c>
      <c r="AV268" s="13" t="s">
        <v>84</v>
      </c>
      <c r="AW268" s="13" t="s">
        <v>36</v>
      </c>
      <c r="AX268" s="13" t="s">
        <v>74</v>
      </c>
      <c r="AY268" s="233" t="s">
        <v>140</v>
      </c>
    </row>
    <row r="269" s="15" customFormat="1">
      <c r="A269" s="15"/>
      <c r="B269" s="254"/>
      <c r="C269" s="255"/>
      <c r="D269" s="224" t="s">
        <v>153</v>
      </c>
      <c r="E269" s="256" t="s">
        <v>19</v>
      </c>
      <c r="F269" s="257" t="s">
        <v>193</v>
      </c>
      <c r="G269" s="255"/>
      <c r="H269" s="258">
        <v>11.85</v>
      </c>
      <c r="I269" s="259"/>
      <c r="J269" s="255"/>
      <c r="K269" s="255"/>
      <c r="L269" s="260"/>
      <c r="M269" s="261"/>
      <c r="N269" s="262"/>
      <c r="O269" s="262"/>
      <c r="P269" s="262"/>
      <c r="Q269" s="262"/>
      <c r="R269" s="262"/>
      <c r="S269" s="262"/>
      <c r="T269" s="263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4" t="s">
        <v>153</v>
      </c>
      <c r="AU269" s="264" t="s">
        <v>84</v>
      </c>
      <c r="AV269" s="15" t="s">
        <v>149</v>
      </c>
      <c r="AW269" s="15" t="s">
        <v>36</v>
      </c>
      <c r="AX269" s="15" t="s">
        <v>82</v>
      </c>
      <c r="AY269" s="264" t="s">
        <v>140</v>
      </c>
    </row>
    <row r="270" s="2" customFormat="1" ht="44.25" customHeight="1">
      <c r="A270" s="38"/>
      <c r="B270" s="39"/>
      <c r="C270" s="204" t="s">
        <v>366</v>
      </c>
      <c r="D270" s="204" t="s">
        <v>144</v>
      </c>
      <c r="E270" s="205" t="s">
        <v>402</v>
      </c>
      <c r="F270" s="206" t="s">
        <v>403</v>
      </c>
      <c r="G270" s="207" t="s">
        <v>198</v>
      </c>
      <c r="H270" s="208">
        <v>0.41199999999999998</v>
      </c>
      <c r="I270" s="209"/>
      <c r="J270" s="210">
        <f>ROUND(I270*H270,2)</f>
        <v>0</v>
      </c>
      <c r="K270" s="206" t="s">
        <v>148</v>
      </c>
      <c r="L270" s="44"/>
      <c r="M270" s="211" t="s">
        <v>19</v>
      </c>
      <c r="N270" s="212" t="s">
        <v>45</v>
      </c>
      <c r="O270" s="84"/>
      <c r="P270" s="213">
        <f>O270*H270</f>
        <v>0</v>
      </c>
      <c r="Q270" s="213">
        <v>0</v>
      </c>
      <c r="R270" s="213">
        <f>Q270*H270</f>
        <v>0</v>
      </c>
      <c r="S270" s="213">
        <v>0</v>
      </c>
      <c r="T270" s="21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15" t="s">
        <v>230</v>
      </c>
      <c r="AT270" s="215" t="s">
        <v>144</v>
      </c>
      <c r="AU270" s="215" t="s">
        <v>84</v>
      </c>
      <c r="AY270" s="17" t="s">
        <v>140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7" t="s">
        <v>82</v>
      </c>
      <c r="BK270" s="216">
        <f>ROUND(I270*H270,2)</f>
        <v>0</v>
      </c>
      <c r="BL270" s="17" t="s">
        <v>230</v>
      </c>
      <c r="BM270" s="215" t="s">
        <v>673</v>
      </c>
    </row>
    <row r="271" s="2" customFormat="1">
      <c r="A271" s="38"/>
      <c r="B271" s="39"/>
      <c r="C271" s="40"/>
      <c r="D271" s="217" t="s">
        <v>151</v>
      </c>
      <c r="E271" s="40"/>
      <c r="F271" s="218" t="s">
        <v>405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151</v>
      </c>
      <c r="AU271" s="17" t="s">
        <v>84</v>
      </c>
    </row>
    <row r="272" s="2" customFormat="1" ht="49.05" customHeight="1">
      <c r="A272" s="38"/>
      <c r="B272" s="39"/>
      <c r="C272" s="204" t="s">
        <v>302</v>
      </c>
      <c r="D272" s="204" t="s">
        <v>144</v>
      </c>
      <c r="E272" s="205" t="s">
        <v>407</v>
      </c>
      <c r="F272" s="206" t="s">
        <v>408</v>
      </c>
      <c r="G272" s="207" t="s">
        <v>198</v>
      </c>
      <c r="H272" s="208">
        <v>0.41199999999999998</v>
      </c>
      <c r="I272" s="209"/>
      <c r="J272" s="210">
        <f>ROUND(I272*H272,2)</f>
        <v>0</v>
      </c>
      <c r="K272" s="206" t="s">
        <v>148</v>
      </c>
      <c r="L272" s="44"/>
      <c r="M272" s="211" t="s">
        <v>19</v>
      </c>
      <c r="N272" s="212" t="s">
        <v>45</v>
      </c>
      <c r="O272" s="84"/>
      <c r="P272" s="213">
        <f>O272*H272</f>
        <v>0</v>
      </c>
      <c r="Q272" s="213">
        <v>0</v>
      </c>
      <c r="R272" s="213">
        <f>Q272*H272</f>
        <v>0</v>
      </c>
      <c r="S272" s="213">
        <v>0</v>
      </c>
      <c r="T272" s="214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15" t="s">
        <v>230</v>
      </c>
      <c r="AT272" s="215" t="s">
        <v>144</v>
      </c>
      <c r="AU272" s="215" t="s">
        <v>84</v>
      </c>
      <c r="AY272" s="17" t="s">
        <v>140</v>
      </c>
      <c r="BE272" s="216">
        <f>IF(N272="základní",J272,0)</f>
        <v>0</v>
      </c>
      <c r="BF272" s="216">
        <f>IF(N272="snížená",J272,0)</f>
        <v>0</v>
      </c>
      <c r="BG272" s="216">
        <f>IF(N272="zákl. přenesená",J272,0)</f>
        <v>0</v>
      </c>
      <c r="BH272" s="216">
        <f>IF(N272="sníž. přenesená",J272,0)</f>
        <v>0</v>
      </c>
      <c r="BI272" s="216">
        <f>IF(N272="nulová",J272,0)</f>
        <v>0</v>
      </c>
      <c r="BJ272" s="17" t="s">
        <v>82</v>
      </c>
      <c r="BK272" s="216">
        <f>ROUND(I272*H272,2)</f>
        <v>0</v>
      </c>
      <c r="BL272" s="17" t="s">
        <v>230</v>
      </c>
      <c r="BM272" s="215" t="s">
        <v>674</v>
      </c>
    </row>
    <row r="273" s="2" customFormat="1">
      <c r="A273" s="38"/>
      <c r="B273" s="39"/>
      <c r="C273" s="40"/>
      <c r="D273" s="217" t="s">
        <v>151</v>
      </c>
      <c r="E273" s="40"/>
      <c r="F273" s="218" t="s">
        <v>410</v>
      </c>
      <c r="G273" s="40"/>
      <c r="H273" s="40"/>
      <c r="I273" s="219"/>
      <c r="J273" s="40"/>
      <c r="K273" s="40"/>
      <c r="L273" s="44"/>
      <c r="M273" s="220"/>
      <c r="N273" s="221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151</v>
      </c>
      <c r="AU273" s="17" t="s">
        <v>84</v>
      </c>
    </row>
    <row r="274" s="12" customFormat="1" ht="25.92" customHeight="1">
      <c r="A274" s="12"/>
      <c r="B274" s="188"/>
      <c r="C274" s="189"/>
      <c r="D274" s="190" t="s">
        <v>73</v>
      </c>
      <c r="E274" s="191" t="s">
        <v>411</v>
      </c>
      <c r="F274" s="191" t="s">
        <v>412</v>
      </c>
      <c r="G274" s="189"/>
      <c r="H274" s="189"/>
      <c r="I274" s="192"/>
      <c r="J274" s="193">
        <f>BK274</f>
        <v>0</v>
      </c>
      <c r="K274" s="189"/>
      <c r="L274" s="194"/>
      <c r="M274" s="195"/>
      <c r="N274" s="196"/>
      <c r="O274" s="196"/>
      <c r="P274" s="197">
        <f>SUM(P275:P278)</f>
        <v>0</v>
      </c>
      <c r="Q274" s="196"/>
      <c r="R274" s="197">
        <f>SUM(R275:R278)</f>
        <v>0</v>
      </c>
      <c r="S274" s="196"/>
      <c r="T274" s="198">
        <f>SUM(T275:T278)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99" t="s">
        <v>149</v>
      </c>
      <c r="AT274" s="200" t="s">
        <v>73</v>
      </c>
      <c r="AU274" s="200" t="s">
        <v>74</v>
      </c>
      <c r="AY274" s="199" t="s">
        <v>140</v>
      </c>
      <c r="BK274" s="201">
        <f>SUM(BK275:BK278)</f>
        <v>0</v>
      </c>
    </row>
    <row r="275" s="2" customFormat="1" ht="24.15" customHeight="1">
      <c r="A275" s="38"/>
      <c r="B275" s="39"/>
      <c r="C275" s="204" t="s">
        <v>241</v>
      </c>
      <c r="D275" s="204" t="s">
        <v>144</v>
      </c>
      <c r="E275" s="205" t="s">
        <v>414</v>
      </c>
      <c r="F275" s="206" t="s">
        <v>415</v>
      </c>
      <c r="G275" s="207" t="s">
        <v>416</v>
      </c>
      <c r="H275" s="208">
        <v>54</v>
      </c>
      <c r="I275" s="209"/>
      <c r="J275" s="210">
        <f>ROUND(I275*H275,2)</f>
        <v>0</v>
      </c>
      <c r="K275" s="206" t="s">
        <v>148</v>
      </c>
      <c r="L275" s="44"/>
      <c r="M275" s="211" t="s">
        <v>19</v>
      </c>
      <c r="N275" s="212" t="s">
        <v>45</v>
      </c>
      <c r="O275" s="84"/>
      <c r="P275" s="213">
        <f>O275*H275</f>
        <v>0</v>
      </c>
      <c r="Q275" s="213">
        <v>0</v>
      </c>
      <c r="R275" s="213">
        <f>Q275*H275</f>
        <v>0</v>
      </c>
      <c r="S275" s="213">
        <v>0</v>
      </c>
      <c r="T275" s="21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5" t="s">
        <v>417</v>
      </c>
      <c r="AT275" s="215" t="s">
        <v>144</v>
      </c>
      <c r="AU275" s="215" t="s">
        <v>82</v>
      </c>
      <c r="AY275" s="17" t="s">
        <v>140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82</v>
      </c>
      <c r="BK275" s="216">
        <f>ROUND(I275*H275,2)</f>
        <v>0</v>
      </c>
      <c r="BL275" s="17" t="s">
        <v>417</v>
      </c>
      <c r="BM275" s="215" t="s">
        <v>675</v>
      </c>
    </row>
    <row r="276" s="2" customFormat="1">
      <c r="A276" s="38"/>
      <c r="B276" s="39"/>
      <c r="C276" s="40"/>
      <c r="D276" s="217" t="s">
        <v>151</v>
      </c>
      <c r="E276" s="40"/>
      <c r="F276" s="218" t="s">
        <v>419</v>
      </c>
      <c r="G276" s="40"/>
      <c r="H276" s="40"/>
      <c r="I276" s="219"/>
      <c r="J276" s="40"/>
      <c r="K276" s="40"/>
      <c r="L276" s="44"/>
      <c r="M276" s="220"/>
      <c r="N276" s="221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151</v>
      </c>
      <c r="AU276" s="17" t="s">
        <v>82</v>
      </c>
    </row>
    <row r="277" s="14" customFormat="1">
      <c r="A277" s="14"/>
      <c r="B277" s="244"/>
      <c r="C277" s="245"/>
      <c r="D277" s="224" t="s">
        <v>153</v>
      </c>
      <c r="E277" s="246" t="s">
        <v>19</v>
      </c>
      <c r="F277" s="247" t="s">
        <v>420</v>
      </c>
      <c r="G277" s="245"/>
      <c r="H277" s="246" t="s">
        <v>19</v>
      </c>
      <c r="I277" s="248"/>
      <c r="J277" s="245"/>
      <c r="K277" s="245"/>
      <c r="L277" s="249"/>
      <c r="M277" s="250"/>
      <c r="N277" s="251"/>
      <c r="O277" s="251"/>
      <c r="P277" s="251"/>
      <c r="Q277" s="251"/>
      <c r="R277" s="251"/>
      <c r="S277" s="251"/>
      <c r="T277" s="252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3" t="s">
        <v>153</v>
      </c>
      <c r="AU277" s="253" t="s">
        <v>82</v>
      </c>
      <c r="AV277" s="14" t="s">
        <v>82</v>
      </c>
      <c r="AW277" s="14" t="s">
        <v>36</v>
      </c>
      <c r="AX277" s="14" t="s">
        <v>74</v>
      </c>
      <c r="AY277" s="253" t="s">
        <v>140</v>
      </c>
    </row>
    <row r="278" s="13" customFormat="1">
      <c r="A278" s="13"/>
      <c r="B278" s="222"/>
      <c r="C278" s="223"/>
      <c r="D278" s="224" t="s">
        <v>153</v>
      </c>
      <c r="E278" s="225" t="s">
        <v>19</v>
      </c>
      <c r="F278" s="226" t="s">
        <v>676</v>
      </c>
      <c r="G278" s="223"/>
      <c r="H278" s="227">
        <v>54</v>
      </c>
      <c r="I278" s="228"/>
      <c r="J278" s="223"/>
      <c r="K278" s="223"/>
      <c r="L278" s="229"/>
      <c r="M278" s="230"/>
      <c r="N278" s="231"/>
      <c r="O278" s="231"/>
      <c r="P278" s="231"/>
      <c r="Q278" s="231"/>
      <c r="R278" s="231"/>
      <c r="S278" s="231"/>
      <c r="T278" s="23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3" t="s">
        <v>153</v>
      </c>
      <c r="AU278" s="233" t="s">
        <v>82</v>
      </c>
      <c r="AV278" s="13" t="s">
        <v>84</v>
      </c>
      <c r="AW278" s="13" t="s">
        <v>36</v>
      </c>
      <c r="AX278" s="13" t="s">
        <v>82</v>
      </c>
      <c r="AY278" s="233" t="s">
        <v>140</v>
      </c>
    </row>
    <row r="279" s="12" customFormat="1" ht="25.92" customHeight="1">
      <c r="A279" s="12"/>
      <c r="B279" s="188"/>
      <c r="C279" s="189"/>
      <c r="D279" s="190" t="s">
        <v>73</v>
      </c>
      <c r="E279" s="191" t="s">
        <v>422</v>
      </c>
      <c r="F279" s="191" t="s">
        <v>423</v>
      </c>
      <c r="G279" s="189"/>
      <c r="H279" s="189"/>
      <c r="I279" s="192"/>
      <c r="J279" s="193">
        <f>BK279</f>
        <v>0</v>
      </c>
      <c r="K279" s="189"/>
      <c r="L279" s="194"/>
      <c r="M279" s="195"/>
      <c r="N279" s="196"/>
      <c r="O279" s="196"/>
      <c r="P279" s="197">
        <f>P280+P283+P286</f>
        <v>0</v>
      </c>
      <c r="Q279" s="196"/>
      <c r="R279" s="197">
        <f>R280+R283+R286</f>
        <v>0</v>
      </c>
      <c r="S279" s="196"/>
      <c r="T279" s="198">
        <f>T280+T283+T286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99" t="s">
        <v>246</v>
      </c>
      <c r="AT279" s="200" t="s">
        <v>73</v>
      </c>
      <c r="AU279" s="200" t="s">
        <v>74</v>
      </c>
      <c r="AY279" s="199" t="s">
        <v>140</v>
      </c>
      <c r="BK279" s="201">
        <f>BK280+BK283+BK286</f>
        <v>0</v>
      </c>
    </row>
    <row r="280" s="12" customFormat="1" ht="22.8" customHeight="1">
      <c r="A280" s="12"/>
      <c r="B280" s="188"/>
      <c r="C280" s="189"/>
      <c r="D280" s="190" t="s">
        <v>73</v>
      </c>
      <c r="E280" s="202" t="s">
        <v>424</v>
      </c>
      <c r="F280" s="202" t="s">
        <v>425</v>
      </c>
      <c r="G280" s="189"/>
      <c r="H280" s="189"/>
      <c r="I280" s="192"/>
      <c r="J280" s="203">
        <f>BK280</f>
        <v>0</v>
      </c>
      <c r="K280" s="189"/>
      <c r="L280" s="194"/>
      <c r="M280" s="195"/>
      <c r="N280" s="196"/>
      <c r="O280" s="196"/>
      <c r="P280" s="197">
        <f>SUM(P281:P282)</f>
        <v>0</v>
      </c>
      <c r="Q280" s="196"/>
      <c r="R280" s="197">
        <f>SUM(R281:R282)</f>
        <v>0</v>
      </c>
      <c r="S280" s="196"/>
      <c r="T280" s="198">
        <f>SUM(T281:T282)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199" t="s">
        <v>246</v>
      </c>
      <c r="AT280" s="200" t="s">
        <v>73</v>
      </c>
      <c r="AU280" s="200" t="s">
        <v>82</v>
      </c>
      <c r="AY280" s="199" t="s">
        <v>140</v>
      </c>
      <c r="BK280" s="201">
        <f>SUM(BK281:BK282)</f>
        <v>0</v>
      </c>
    </row>
    <row r="281" s="2" customFormat="1" ht="16.5" customHeight="1">
      <c r="A281" s="38"/>
      <c r="B281" s="39"/>
      <c r="C281" s="204" t="s">
        <v>677</v>
      </c>
      <c r="D281" s="204" t="s">
        <v>144</v>
      </c>
      <c r="E281" s="205" t="s">
        <v>434</v>
      </c>
      <c r="F281" s="206" t="s">
        <v>435</v>
      </c>
      <c r="G281" s="207" t="s">
        <v>429</v>
      </c>
      <c r="H281" s="208">
        <v>1</v>
      </c>
      <c r="I281" s="209"/>
      <c r="J281" s="210">
        <f>ROUND(I281*H281,2)</f>
        <v>0</v>
      </c>
      <c r="K281" s="206" t="s">
        <v>148</v>
      </c>
      <c r="L281" s="44"/>
      <c r="M281" s="211" t="s">
        <v>19</v>
      </c>
      <c r="N281" s="212" t="s">
        <v>45</v>
      </c>
      <c r="O281" s="84"/>
      <c r="P281" s="213">
        <f>O281*H281</f>
        <v>0</v>
      </c>
      <c r="Q281" s="213">
        <v>0</v>
      </c>
      <c r="R281" s="213">
        <f>Q281*H281</f>
        <v>0</v>
      </c>
      <c r="S281" s="213">
        <v>0</v>
      </c>
      <c r="T281" s="214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15" t="s">
        <v>430</v>
      </c>
      <c r="AT281" s="215" t="s">
        <v>144</v>
      </c>
      <c r="AU281" s="215" t="s">
        <v>84</v>
      </c>
      <c r="AY281" s="17" t="s">
        <v>140</v>
      </c>
      <c r="BE281" s="216">
        <f>IF(N281="základní",J281,0)</f>
        <v>0</v>
      </c>
      <c r="BF281" s="216">
        <f>IF(N281="snížená",J281,0)</f>
        <v>0</v>
      </c>
      <c r="BG281" s="216">
        <f>IF(N281="zákl. přenesená",J281,0)</f>
        <v>0</v>
      </c>
      <c r="BH281" s="216">
        <f>IF(N281="sníž. přenesená",J281,0)</f>
        <v>0</v>
      </c>
      <c r="BI281" s="216">
        <f>IF(N281="nulová",J281,0)</f>
        <v>0</v>
      </c>
      <c r="BJ281" s="17" t="s">
        <v>82</v>
      </c>
      <c r="BK281" s="216">
        <f>ROUND(I281*H281,2)</f>
        <v>0</v>
      </c>
      <c r="BL281" s="17" t="s">
        <v>430</v>
      </c>
      <c r="BM281" s="215" t="s">
        <v>678</v>
      </c>
    </row>
    <row r="282" s="2" customFormat="1">
      <c r="A282" s="38"/>
      <c r="B282" s="39"/>
      <c r="C282" s="40"/>
      <c r="D282" s="217" t="s">
        <v>151</v>
      </c>
      <c r="E282" s="40"/>
      <c r="F282" s="218" t="s">
        <v>437</v>
      </c>
      <c r="G282" s="40"/>
      <c r="H282" s="40"/>
      <c r="I282" s="219"/>
      <c r="J282" s="40"/>
      <c r="K282" s="40"/>
      <c r="L282" s="44"/>
      <c r="M282" s="220"/>
      <c r="N282" s="221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151</v>
      </c>
      <c r="AU282" s="17" t="s">
        <v>84</v>
      </c>
    </row>
    <row r="283" s="12" customFormat="1" ht="22.8" customHeight="1">
      <c r="A283" s="12"/>
      <c r="B283" s="188"/>
      <c r="C283" s="189"/>
      <c r="D283" s="190" t="s">
        <v>73</v>
      </c>
      <c r="E283" s="202" t="s">
        <v>438</v>
      </c>
      <c r="F283" s="202" t="s">
        <v>439</v>
      </c>
      <c r="G283" s="189"/>
      <c r="H283" s="189"/>
      <c r="I283" s="192"/>
      <c r="J283" s="203">
        <f>BK283</f>
        <v>0</v>
      </c>
      <c r="K283" s="189"/>
      <c r="L283" s="194"/>
      <c r="M283" s="195"/>
      <c r="N283" s="196"/>
      <c r="O283" s="196"/>
      <c r="P283" s="197">
        <f>SUM(P284:P285)</f>
        <v>0</v>
      </c>
      <c r="Q283" s="196"/>
      <c r="R283" s="197">
        <f>SUM(R284:R285)</f>
        <v>0</v>
      </c>
      <c r="S283" s="196"/>
      <c r="T283" s="198">
        <f>SUM(T284:T285)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199" t="s">
        <v>246</v>
      </c>
      <c r="AT283" s="200" t="s">
        <v>73</v>
      </c>
      <c r="AU283" s="200" t="s">
        <v>82</v>
      </c>
      <c r="AY283" s="199" t="s">
        <v>140</v>
      </c>
      <c r="BK283" s="201">
        <f>SUM(BK284:BK285)</f>
        <v>0</v>
      </c>
    </row>
    <row r="284" s="2" customFormat="1" ht="16.5" customHeight="1">
      <c r="A284" s="38"/>
      <c r="B284" s="39"/>
      <c r="C284" s="204" t="s">
        <v>679</v>
      </c>
      <c r="D284" s="204" t="s">
        <v>144</v>
      </c>
      <c r="E284" s="205" t="s">
        <v>441</v>
      </c>
      <c r="F284" s="206" t="s">
        <v>439</v>
      </c>
      <c r="G284" s="207" t="s">
        <v>429</v>
      </c>
      <c r="H284" s="208">
        <v>1</v>
      </c>
      <c r="I284" s="209"/>
      <c r="J284" s="210">
        <f>ROUND(I284*H284,2)</f>
        <v>0</v>
      </c>
      <c r="K284" s="206" t="s">
        <v>148</v>
      </c>
      <c r="L284" s="44"/>
      <c r="M284" s="211" t="s">
        <v>19</v>
      </c>
      <c r="N284" s="212" t="s">
        <v>45</v>
      </c>
      <c r="O284" s="84"/>
      <c r="P284" s="213">
        <f>O284*H284</f>
        <v>0</v>
      </c>
      <c r="Q284" s="213">
        <v>0</v>
      </c>
      <c r="R284" s="213">
        <f>Q284*H284</f>
        <v>0</v>
      </c>
      <c r="S284" s="213">
        <v>0</v>
      </c>
      <c r="T284" s="214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15" t="s">
        <v>430</v>
      </c>
      <c r="AT284" s="215" t="s">
        <v>144</v>
      </c>
      <c r="AU284" s="215" t="s">
        <v>84</v>
      </c>
      <c r="AY284" s="17" t="s">
        <v>140</v>
      </c>
      <c r="BE284" s="216">
        <f>IF(N284="základní",J284,0)</f>
        <v>0</v>
      </c>
      <c r="BF284" s="216">
        <f>IF(N284="snížená",J284,0)</f>
        <v>0</v>
      </c>
      <c r="BG284" s="216">
        <f>IF(N284="zákl. přenesená",J284,0)</f>
        <v>0</v>
      </c>
      <c r="BH284" s="216">
        <f>IF(N284="sníž. přenesená",J284,0)</f>
        <v>0</v>
      </c>
      <c r="BI284" s="216">
        <f>IF(N284="nulová",J284,0)</f>
        <v>0</v>
      </c>
      <c r="BJ284" s="17" t="s">
        <v>82</v>
      </c>
      <c r="BK284" s="216">
        <f>ROUND(I284*H284,2)</f>
        <v>0</v>
      </c>
      <c r="BL284" s="17" t="s">
        <v>430</v>
      </c>
      <c r="BM284" s="215" t="s">
        <v>680</v>
      </c>
    </row>
    <row r="285" s="2" customFormat="1">
      <c r="A285" s="38"/>
      <c r="B285" s="39"/>
      <c r="C285" s="40"/>
      <c r="D285" s="217" t="s">
        <v>151</v>
      </c>
      <c r="E285" s="40"/>
      <c r="F285" s="218" t="s">
        <v>443</v>
      </c>
      <c r="G285" s="40"/>
      <c r="H285" s="40"/>
      <c r="I285" s="219"/>
      <c r="J285" s="40"/>
      <c r="K285" s="40"/>
      <c r="L285" s="44"/>
      <c r="M285" s="220"/>
      <c r="N285" s="221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151</v>
      </c>
      <c r="AU285" s="17" t="s">
        <v>84</v>
      </c>
    </row>
    <row r="286" s="12" customFormat="1" ht="22.8" customHeight="1">
      <c r="A286" s="12"/>
      <c r="B286" s="188"/>
      <c r="C286" s="189"/>
      <c r="D286" s="190" t="s">
        <v>73</v>
      </c>
      <c r="E286" s="202" t="s">
        <v>449</v>
      </c>
      <c r="F286" s="202" t="s">
        <v>450</v>
      </c>
      <c r="G286" s="189"/>
      <c r="H286" s="189"/>
      <c r="I286" s="192"/>
      <c r="J286" s="203">
        <f>BK286</f>
        <v>0</v>
      </c>
      <c r="K286" s="189"/>
      <c r="L286" s="194"/>
      <c r="M286" s="195"/>
      <c r="N286" s="196"/>
      <c r="O286" s="196"/>
      <c r="P286" s="197">
        <f>SUM(P287:P288)</f>
        <v>0</v>
      </c>
      <c r="Q286" s="196"/>
      <c r="R286" s="197">
        <f>SUM(R287:R288)</f>
        <v>0</v>
      </c>
      <c r="S286" s="196"/>
      <c r="T286" s="198">
        <f>SUM(T287:T288)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199" t="s">
        <v>246</v>
      </c>
      <c r="AT286" s="200" t="s">
        <v>73</v>
      </c>
      <c r="AU286" s="200" t="s">
        <v>82</v>
      </c>
      <c r="AY286" s="199" t="s">
        <v>140</v>
      </c>
      <c r="BK286" s="201">
        <f>SUM(BK287:BK288)</f>
        <v>0</v>
      </c>
    </row>
    <row r="287" s="2" customFormat="1" ht="16.5" customHeight="1">
      <c r="A287" s="38"/>
      <c r="B287" s="39"/>
      <c r="C287" s="204" t="s">
        <v>681</v>
      </c>
      <c r="D287" s="204" t="s">
        <v>144</v>
      </c>
      <c r="E287" s="205" t="s">
        <v>452</v>
      </c>
      <c r="F287" s="206" t="s">
        <v>453</v>
      </c>
      <c r="G287" s="207" t="s">
        <v>429</v>
      </c>
      <c r="H287" s="208">
        <v>1</v>
      </c>
      <c r="I287" s="209"/>
      <c r="J287" s="210">
        <f>ROUND(I287*H287,2)</f>
        <v>0</v>
      </c>
      <c r="K287" s="206" t="s">
        <v>148</v>
      </c>
      <c r="L287" s="44"/>
      <c r="M287" s="211" t="s">
        <v>19</v>
      </c>
      <c r="N287" s="212" t="s">
        <v>45</v>
      </c>
      <c r="O287" s="84"/>
      <c r="P287" s="213">
        <f>O287*H287</f>
        <v>0</v>
      </c>
      <c r="Q287" s="213">
        <v>0</v>
      </c>
      <c r="R287" s="213">
        <f>Q287*H287</f>
        <v>0</v>
      </c>
      <c r="S287" s="213">
        <v>0</v>
      </c>
      <c r="T287" s="214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15" t="s">
        <v>430</v>
      </c>
      <c r="AT287" s="215" t="s">
        <v>144</v>
      </c>
      <c r="AU287" s="215" t="s">
        <v>84</v>
      </c>
      <c r="AY287" s="17" t="s">
        <v>140</v>
      </c>
      <c r="BE287" s="216">
        <f>IF(N287="základní",J287,0)</f>
        <v>0</v>
      </c>
      <c r="BF287" s="216">
        <f>IF(N287="snížená",J287,0)</f>
        <v>0</v>
      </c>
      <c r="BG287" s="216">
        <f>IF(N287="zákl. přenesená",J287,0)</f>
        <v>0</v>
      </c>
      <c r="BH287" s="216">
        <f>IF(N287="sníž. přenesená",J287,0)</f>
        <v>0</v>
      </c>
      <c r="BI287" s="216">
        <f>IF(N287="nulová",J287,0)</f>
        <v>0</v>
      </c>
      <c r="BJ287" s="17" t="s">
        <v>82</v>
      </c>
      <c r="BK287" s="216">
        <f>ROUND(I287*H287,2)</f>
        <v>0</v>
      </c>
      <c r="BL287" s="17" t="s">
        <v>430</v>
      </c>
      <c r="BM287" s="215" t="s">
        <v>682</v>
      </c>
    </row>
    <row r="288" s="2" customFormat="1">
      <c r="A288" s="38"/>
      <c r="B288" s="39"/>
      <c r="C288" s="40"/>
      <c r="D288" s="217" t="s">
        <v>151</v>
      </c>
      <c r="E288" s="40"/>
      <c r="F288" s="218" t="s">
        <v>455</v>
      </c>
      <c r="G288" s="40"/>
      <c r="H288" s="40"/>
      <c r="I288" s="219"/>
      <c r="J288" s="40"/>
      <c r="K288" s="40"/>
      <c r="L288" s="44"/>
      <c r="M288" s="265"/>
      <c r="N288" s="266"/>
      <c r="O288" s="267"/>
      <c r="P288" s="267"/>
      <c r="Q288" s="267"/>
      <c r="R288" s="267"/>
      <c r="S288" s="267"/>
      <c r="T288" s="26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151</v>
      </c>
      <c r="AU288" s="17" t="s">
        <v>84</v>
      </c>
    </row>
    <row r="289" s="2" customFormat="1" ht="6.96" customHeight="1">
      <c r="A289" s="38"/>
      <c r="B289" s="59"/>
      <c r="C289" s="60"/>
      <c r="D289" s="60"/>
      <c r="E289" s="60"/>
      <c r="F289" s="60"/>
      <c r="G289" s="60"/>
      <c r="H289" s="60"/>
      <c r="I289" s="60"/>
      <c r="J289" s="60"/>
      <c r="K289" s="60"/>
      <c r="L289" s="44"/>
      <c r="M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</row>
  </sheetData>
  <sheetProtection sheet="1" autoFilter="0" formatColumns="0" formatRows="0" objects="1" scenarios="1" spinCount="100000" saltValue="iZmKh45kThaswI7OOaEHvJ2sWhQBisMEtw4gwqB/IarNhrrKxgh/LrlBF/CwZuwbpwrwXYCjIfMorlV6/zk3eg==" hashValue="HroDL1hxkDiSYVzv6aatNQsfszgWfYHPzhgxZvKJ39sWEeIPSyhoyKEAJyIHGzgO+Cq5kgZG4krDlrpTOwc82g==" algorithmName="SHA-512" password="CC35"/>
  <autoFilter ref="C95:K288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0" r:id="rId1" display="https://podminky.urs.cz/item/CS_URS_2023_01/612325225"/>
    <hyperlink ref="F104" r:id="rId2" display="https://podminky.urs.cz/item/CS_URS_2023_01/612325302"/>
    <hyperlink ref="F107" r:id="rId3" display="https://podminky.urs.cz/item/CS_URS_2023_01/622143004"/>
    <hyperlink ref="F113" r:id="rId4" display="https://podminky.urs.cz/item/CS_URS_2023_01/952901111"/>
    <hyperlink ref="F115" r:id="rId5" display="https://podminky.urs.cz/item/CS_URS_2023_01/968062355"/>
    <hyperlink ref="F126" r:id="rId6" display="https://podminky.urs.cz/item/CS_URS_2023_01/968062356"/>
    <hyperlink ref="F135" r:id="rId7" display="https://podminky.urs.cz/item/CS_URS_2023_01/968072641"/>
    <hyperlink ref="F140" r:id="rId8" display="https://podminky.urs.cz/item/CS_URS_2023_01/997013213"/>
    <hyperlink ref="F142" r:id="rId9" display="https://podminky.urs.cz/item/CS_URS_2023_01/997013509"/>
    <hyperlink ref="F145" r:id="rId10" display="https://podminky.urs.cz/item/CS_URS_2023_01/997013511"/>
    <hyperlink ref="F147" r:id="rId11" display="https://podminky.urs.cz/item/CS_URS_2023_01/997013631"/>
    <hyperlink ref="F150" r:id="rId12" display="https://podminky.urs.cz/item/CS_URS_2023_01/998018002"/>
    <hyperlink ref="F154" r:id="rId13" display="https://podminky.urs.cz/item/CS_URS_2023_01/742320011"/>
    <hyperlink ref="F158" r:id="rId14" display="https://podminky.urs.cz/item/CS_URS_2023_01/764011621"/>
    <hyperlink ref="F160" r:id="rId15" display="https://podminky.urs.cz/item/CS_URS_2023_01/998764102"/>
    <hyperlink ref="F162" r:id="rId16" display="https://podminky.urs.cz/item/CS_URS_2023_01/998764181"/>
    <hyperlink ref="F165" r:id="rId17" display="https://podminky.urs.cz/item/CS_URS_2023_01/766441812"/>
    <hyperlink ref="F168" r:id="rId18" display="https://podminky.urs.cz/item/CS_URS_2023_01/766441822"/>
    <hyperlink ref="F171" r:id="rId19" display="https://podminky.urs.cz/item/CS_URS_2023_01/766621211"/>
    <hyperlink ref="F179" r:id="rId20" display="https://podminky.urs.cz/item/CS_URS_2023_01/766621212"/>
    <hyperlink ref="F199" r:id="rId21" display="https://podminky.urs.cz/item/CS_URS_2023_01/766694126"/>
    <hyperlink ref="F210" r:id="rId22" display="https://podminky.urs.cz/item/CS_URS_2023_01/766629315"/>
    <hyperlink ref="F227" r:id="rId23" display="https://podminky.urs.cz/item/CS_URS_2023_01/767627309"/>
    <hyperlink ref="F229" r:id="rId24" display="https://podminky.urs.cz/item/CS_URS_2023_01/998766102"/>
    <hyperlink ref="F231" r:id="rId25" display="https://podminky.urs.cz/item/CS_URS_2023_01/998766181"/>
    <hyperlink ref="F234" r:id="rId26" display="https://podminky.urs.cz/item/CS_URS_2023_01/767640224"/>
    <hyperlink ref="F241" r:id="rId27" display="https://podminky.urs.cz/item/CS_URS_2023_01/767649191"/>
    <hyperlink ref="F244" r:id="rId28" display="https://podminky.urs.cz/item/CS_URS_2023_01/767649193"/>
    <hyperlink ref="F247" r:id="rId29" display="https://podminky.urs.cz/item/CS_URS_2023_01/766629315"/>
    <hyperlink ref="F250" r:id="rId30" display="https://podminky.urs.cz/item/CS_URS_2023_01/767627309"/>
    <hyperlink ref="F252" r:id="rId31" display="https://podminky.urs.cz/item/CS_URS_2023_01/998767102"/>
    <hyperlink ref="F254" r:id="rId32" display="https://podminky.urs.cz/item/CS_URS_2023_01/998767181"/>
    <hyperlink ref="F257" r:id="rId33" display="https://podminky.urs.cz/item/CS_URS_2023_01/784181103"/>
    <hyperlink ref="F259" r:id="rId34" display="https://podminky.urs.cz/item/CS_URS_2023_01/784221103"/>
    <hyperlink ref="F262" r:id="rId35" display="https://podminky.urs.cz/item/CS_URS_2023_01/787692523"/>
    <hyperlink ref="F271" r:id="rId36" display="https://podminky.urs.cz/item/CS_URS_2023_01/998787102"/>
    <hyperlink ref="F273" r:id="rId37" display="https://podminky.urs.cz/item/CS_URS_2023_01/998787181"/>
    <hyperlink ref="F276" r:id="rId38" display="https://podminky.urs.cz/item/CS_URS_2023_01/HZS1292"/>
    <hyperlink ref="F282" r:id="rId39" display="https://podminky.urs.cz/item/CS_URS_2023_01/013244000"/>
    <hyperlink ref="F285" r:id="rId40" display="https://podminky.urs.cz/item/CS_URS_2023_01/030001000"/>
    <hyperlink ref="F288" r:id="rId41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ZU - Jungmanova 1-3, výměna oken I.etapa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683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25. 4. 2023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ROUND(J97,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ROUND((SUM(BE97:BE257)),  2)</f>
        <v>0</v>
      </c>
      <c r="G33" s="38"/>
      <c r="H33" s="38"/>
      <c r="I33" s="148">
        <v>0.20999999999999999</v>
      </c>
      <c r="J33" s="147">
        <f>ROUND(((SUM(BE97:BE257))*I33),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ROUND((SUM(BF97:BF257)),  2)</f>
        <v>0</v>
      </c>
      <c r="G34" s="38"/>
      <c r="H34" s="38"/>
      <c r="I34" s="148">
        <v>0.12</v>
      </c>
      <c r="J34" s="147">
        <f>ROUND(((SUM(BF97:BF257))*I34),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ROUND((SUM(BG97:BG257)),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ROUND((SUM(BH97:BH257)),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ROUND((SUM(BI97:BI257)),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103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ZU - Jungmanova 1-3, výměna oken I.etapa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101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e - Severní fasáda - dvorní trakt - D.1.b.17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25. 4. 2023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Západočeská univerzita v Plzni</v>
      </c>
      <c r="G54" s="40"/>
      <c r="H54" s="40"/>
      <c r="I54" s="32" t="s">
        <v>33</v>
      </c>
      <c r="J54" s="36" t="str">
        <f>E21</f>
        <v>HBH atelier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104</v>
      </c>
      <c r="D57" s="162"/>
      <c r="E57" s="162"/>
      <c r="F57" s="162"/>
      <c r="G57" s="162"/>
      <c r="H57" s="162"/>
      <c r="I57" s="162"/>
      <c r="J57" s="163" t="s">
        <v>105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J97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106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J98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108</v>
      </c>
      <c r="E61" s="174"/>
      <c r="F61" s="174"/>
      <c r="G61" s="174"/>
      <c r="H61" s="174"/>
      <c r="I61" s="174"/>
      <c r="J61" s="175">
        <f>J99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109</v>
      </c>
      <c r="E62" s="174"/>
      <c r="F62" s="174"/>
      <c r="G62" s="174"/>
      <c r="H62" s="174"/>
      <c r="I62" s="174"/>
      <c r="J62" s="175">
        <f>J112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110</v>
      </c>
      <c r="E63" s="174"/>
      <c r="F63" s="174"/>
      <c r="G63" s="174"/>
      <c r="H63" s="174"/>
      <c r="I63" s="174"/>
      <c r="J63" s="175">
        <f>J132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111</v>
      </c>
      <c r="E64" s="174"/>
      <c r="F64" s="174"/>
      <c r="G64" s="174"/>
      <c r="H64" s="174"/>
      <c r="I64" s="174"/>
      <c r="J64" s="175">
        <f>J142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112</v>
      </c>
      <c r="E65" s="168"/>
      <c r="F65" s="168"/>
      <c r="G65" s="168"/>
      <c r="H65" s="168"/>
      <c r="I65" s="168"/>
      <c r="J65" s="169">
        <f>J145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71"/>
      <c r="C66" s="172"/>
      <c r="D66" s="173" t="s">
        <v>113</v>
      </c>
      <c r="E66" s="174"/>
      <c r="F66" s="174"/>
      <c r="G66" s="174"/>
      <c r="H66" s="174"/>
      <c r="I66" s="174"/>
      <c r="J66" s="175">
        <f>J146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114</v>
      </c>
      <c r="E67" s="174"/>
      <c r="F67" s="174"/>
      <c r="G67" s="174"/>
      <c r="H67" s="174"/>
      <c r="I67" s="174"/>
      <c r="J67" s="175">
        <f>J150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115</v>
      </c>
      <c r="E68" s="174"/>
      <c r="F68" s="174"/>
      <c r="G68" s="174"/>
      <c r="H68" s="174"/>
      <c r="I68" s="174"/>
      <c r="J68" s="175">
        <f>J157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71"/>
      <c r="C69" s="172"/>
      <c r="D69" s="173" t="s">
        <v>116</v>
      </c>
      <c r="E69" s="174"/>
      <c r="F69" s="174"/>
      <c r="G69" s="174"/>
      <c r="H69" s="174"/>
      <c r="I69" s="174"/>
      <c r="J69" s="175">
        <f>J196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9.92" customHeight="1">
      <c r="A70" s="10"/>
      <c r="B70" s="171"/>
      <c r="C70" s="172"/>
      <c r="D70" s="173" t="s">
        <v>684</v>
      </c>
      <c r="E70" s="174"/>
      <c r="F70" s="174"/>
      <c r="G70" s="174"/>
      <c r="H70" s="174"/>
      <c r="I70" s="174"/>
      <c r="J70" s="175">
        <f>J218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71"/>
      <c r="C71" s="172"/>
      <c r="D71" s="173" t="s">
        <v>117</v>
      </c>
      <c r="E71" s="174"/>
      <c r="F71" s="174"/>
      <c r="G71" s="174"/>
      <c r="H71" s="174"/>
      <c r="I71" s="174"/>
      <c r="J71" s="175">
        <f>J227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71"/>
      <c r="C72" s="172"/>
      <c r="D72" s="173" t="s">
        <v>118</v>
      </c>
      <c r="E72" s="174"/>
      <c r="F72" s="174"/>
      <c r="G72" s="174"/>
      <c r="H72" s="174"/>
      <c r="I72" s="174"/>
      <c r="J72" s="175">
        <f>J232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9" customFormat="1" ht="24.96" customHeight="1">
      <c r="A73" s="9"/>
      <c r="B73" s="165"/>
      <c r="C73" s="166"/>
      <c r="D73" s="167" t="s">
        <v>119</v>
      </c>
      <c r="E73" s="168"/>
      <c r="F73" s="168"/>
      <c r="G73" s="168"/>
      <c r="H73" s="168"/>
      <c r="I73" s="168"/>
      <c r="J73" s="169">
        <f>J243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hidden="1" s="9" customFormat="1" ht="24.96" customHeight="1">
      <c r="A74" s="9"/>
      <c r="B74" s="165"/>
      <c r="C74" s="166"/>
      <c r="D74" s="167" t="s">
        <v>120</v>
      </c>
      <c r="E74" s="168"/>
      <c r="F74" s="168"/>
      <c r="G74" s="168"/>
      <c r="H74" s="168"/>
      <c r="I74" s="168"/>
      <c r="J74" s="169">
        <f>J248</f>
        <v>0</v>
      </c>
      <c r="K74" s="166"/>
      <c r="L74" s="17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hidden="1" s="10" customFormat="1" ht="19.92" customHeight="1">
      <c r="A75" s="10"/>
      <c r="B75" s="171"/>
      <c r="C75" s="172"/>
      <c r="D75" s="173" t="s">
        <v>121</v>
      </c>
      <c r="E75" s="174"/>
      <c r="F75" s="174"/>
      <c r="G75" s="174"/>
      <c r="H75" s="174"/>
      <c r="I75" s="174"/>
      <c r="J75" s="175">
        <f>J249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10" customFormat="1" ht="19.92" customHeight="1">
      <c r="A76" s="10"/>
      <c r="B76" s="171"/>
      <c r="C76" s="172"/>
      <c r="D76" s="173" t="s">
        <v>122</v>
      </c>
      <c r="E76" s="174"/>
      <c r="F76" s="174"/>
      <c r="G76" s="174"/>
      <c r="H76" s="174"/>
      <c r="I76" s="174"/>
      <c r="J76" s="175">
        <f>J252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hidden="1" s="10" customFormat="1" ht="19.92" customHeight="1">
      <c r="A77" s="10"/>
      <c r="B77" s="171"/>
      <c r="C77" s="172"/>
      <c r="D77" s="173" t="s">
        <v>123</v>
      </c>
      <c r="E77" s="174"/>
      <c r="F77" s="174"/>
      <c r="G77" s="174"/>
      <c r="H77" s="174"/>
      <c r="I77" s="174"/>
      <c r="J77" s="175">
        <f>J255</f>
        <v>0</v>
      </c>
      <c r="K77" s="172"/>
      <c r="L77" s="17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hidden="1" s="2" customFormat="1" ht="21.84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hidden="1" s="2" customFormat="1" ht="6.96" customHeight="1">
      <c r="A79" s="38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hidden="1"/>
    <row r="81" hidden="1"/>
    <row r="82" hidden="1"/>
    <row r="83" s="2" customFormat="1" ht="6.96" customHeight="1">
      <c r="A83" s="38"/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24.96" customHeight="1">
      <c r="A84" s="38"/>
      <c r="B84" s="39"/>
      <c r="C84" s="23" t="s">
        <v>125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16</v>
      </c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160" t="str">
        <f>E7</f>
        <v>ZU - Jungmanova 1-3, výměna oken I.etapa</v>
      </c>
      <c r="F87" s="32"/>
      <c r="G87" s="32"/>
      <c r="H87" s="32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101</v>
      </c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69" t="str">
        <f>E9</f>
        <v>e - Severní fasáda - dvorní trakt - D.1.b.17</v>
      </c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21</v>
      </c>
      <c r="D91" s="40"/>
      <c r="E91" s="40"/>
      <c r="F91" s="27" t="str">
        <f>F12</f>
        <v xml:space="preserve"> </v>
      </c>
      <c r="G91" s="40"/>
      <c r="H91" s="40"/>
      <c r="I91" s="32" t="s">
        <v>23</v>
      </c>
      <c r="J91" s="72" t="str">
        <f>IF(J12="","",J12)</f>
        <v>25. 4. 2023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25</v>
      </c>
      <c r="D93" s="40"/>
      <c r="E93" s="40"/>
      <c r="F93" s="27" t="str">
        <f>E15</f>
        <v>Západočeská univerzita v Plzni</v>
      </c>
      <c r="G93" s="40"/>
      <c r="H93" s="40"/>
      <c r="I93" s="32" t="s">
        <v>33</v>
      </c>
      <c r="J93" s="36" t="str">
        <f>E21</f>
        <v>HBH atelier s.r.o.</v>
      </c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31</v>
      </c>
      <c r="D94" s="40"/>
      <c r="E94" s="40"/>
      <c r="F94" s="27" t="str">
        <f>IF(E18="","",E18)</f>
        <v>Vyplň údaj</v>
      </c>
      <c r="G94" s="40"/>
      <c r="H94" s="40"/>
      <c r="I94" s="32" t="s">
        <v>37</v>
      </c>
      <c r="J94" s="36" t="str">
        <f>E24</f>
        <v xml:space="preserve"> </v>
      </c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11" customFormat="1" ht="29.28" customHeight="1">
      <c r="A96" s="177"/>
      <c r="B96" s="178"/>
      <c r="C96" s="179" t="s">
        <v>126</v>
      </c>
      <c r="D96" s="180" t="s">
        <v>59</v>
      </c>
      <c r="E96" s="180" t="s">
        <v>55</v>
      </c>
      <c r="F96" s="180" t="s">
        <v>56</v>
      </c>
      <c r="G96" s="180" t="s">
        <v>127</v>
      </c>
      <c r="H96" s="180" t="s">
        <v>128</v>
      </c>
      <c r="I96" s="180" t="s">
        <v>129</v>
      </c>
      <c r="J96" s="180" t="s">
        <v>105</v>
      </c>
      <c r="K96" s="181" t="s">
        <v>130</v>
      </c>
      <c r="L96" s="182"/>
      <c r="M96" s="92" t="s">
        <v>19</v>
      </c>
      <c r="N96" s="93" t="s">
        <v>44</v>
      </c>
      <c r="O96" s="93" t="s">
        <v>131</v>
      </c>
      <c r="P96" s="93" t="s">
        <v>132</v>
      </c>
      <c r="Q96" s="93" t="s">
        <v>133</v>
      </c>
      <c r="R96" s="93" t="s">
        <v>134</v>
      </c>
      <c r="S96" s="93" t="s">
        <v>135</v>
      </c>
      <c r="T96" s="94" t="s">
        <v>136</v>
      </c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</row>
    <row r="97" s="2" customFormat="1" ht="22.8" customHeight="1">
      <c r="A97" s="38"/>
      <c r="B97" s="39"/>
      <c r="C97" s="99" t="s">
        <v>137</v>
      </c>
      <c r="D97" s="40"/>
      <c r="E97" s="40"/>
      <c r="F97" s="40"/>
      <c r="G97" s="40"/>
      <c r="H97" s="40"/>
      <c r="I97" s="40"/>
      <c r="J97" s="183">
        <f>BK97</f>
        <v>0</v>
      </c>
      <c r="K97" s="40"/>
      <c r="L97" s="44"/>
      <c r="M97" s="95"/>
      <c r="N97" s="184"/>
      <c r="O97" s="96"/>
      <c r="P97" s="185">
        <f>P98+P145+P243+P248</f>
        <v>0</v>
      </c>
      <c r="Q97" s="96"/>
      <c r="R97" s="185">
        <f>R98+R145+R243+R248</f>
        <v>2.4387828499999995</v>
      </c>
      <c r="S97" s="96"/>
      <c r="T97" s="186">
        <f>T98+T145+T243+T248</f>
        <v>1.6982350000000002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73</v>
      </c>
      <c r="AU97" s="17" t="s">
        <v>106</v>
      </c>
      <c r="BK97" s="187">
        <f>BK98+BK145+BK243+BK248</f>
        <v>0</v>
      </c>
    </row>
    <row r="98" s="12" customFormat="1" ht="25.92" customHeight="1">
      <c r="A98" s="12"/>
      <c r="B98" s="188"/>
      <c r="C98" s="189"/>
      <c r="D98" s="190" t="s">
        <v>73</v>
      </c>
      <c r="E98" s="191" t="s">
        <v>138</v>
      </c>
      <c r="F98" s="191" t="s">
        <v>139</v>
      </c>
      <c r="G98" s="189"/>
      <c r="H98" s="189"/>
      <c r="I98" s="192"/>
      <c r="J98" s="193">
        <f>BK98</f>
        <v>0</v>
      </c>
      <c r="K98" s="189"/>
      <c r="L98" s="194"/>
      <c r="M98" s="195"/>
      <c r="N98" s="196"/>
      <c r="O98" s="196"/>
      <c r="P98" s="197">
        <f>P99+P112+P132+P142</f>
        <v>0</v>
      </c>
      <c r="Q98" s="196"/>
      <c r="R98" s="197">
        <f>R99+R112+R132+R142</f>
        <v>0.9321046999999999</v>
      </c>
      <c r="S98" s="196"/>
      <c r="T98" s="198">
        <f>T99+T112+T132+T142</f>
        <v>1.5845750000000001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82</v>
      </c>
      <c r="AT98" s="200" t="s">
        <v>73</v>
      </c>
      <c r="AU98" s="200" t="s">
        <v>74</v>
      </c>
      <c r="AY98" s="199" t="s">
        <v>140</v>
      </c>
      <c r="BK98" s="201">
        <f>BK99+BK112+BK132+BK142</f>
        <v>0</v>
      </c>
    </row>
    <row r="99" s="12" customFormat="1" ht="22.8" customHeight="1">
      <c r="A99" s="12"/>
      <c r="B99" s="188"/>
      <c r="C99" s="189"/>
      <c r="D99" s="190" t="s">
        <v>73</v>
      </c>
      <c r="E99" s="202" t="s">
        <v>141</v>
      </c>
      <c r="F99" s="202" t="s">
        <v>142</v>
      </c>
      <c r="G99" s="189"/>
      <c r="H99" s="189"/>
      <c r="I99" s="192"/>
      <c r="J99" s="203">
        <f>BK99</f>
        <v>0</v>
      </c>
      <c r="K99" s="189"/>
      <c r="L99" s="194"/>
      <c r="M99" s="195"/>
      <c r="N99" s="196"/>
      <c r="O99" s="196"/>
      <c r="P99" s="197">
        <f>SUM(P100:P111)</f>
        <v>0</v>
      </c>
      <c r="Q99" s="196"/>
      <c r="R99" s="197">
        <f>SUM(R100:R111)</f>
        <v>0.91960469999999994</v>
      </c>
      <c r="S99" s="196"/>
      <c r="T99" s="198">
        <f>SUM(T100:T111)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9" t="s">
        <v>82</v>
      </c>
      <c r="AT99" s="200" t="s">
        <v>73</v>
      </c>
      <c r="AU99" s="200" t="s">
        <v>82</v>
      </c>
      <c r="AY99" s="199" t="s">
        <v>140</v>
      </c>
      <c r="BK99" s="201">
        <f>SUM(BK100:BK111)</f>
        <v>0</v>
      </c>
    </row>
    <row r="100" s="2" customFormat="1" ht="33" customHeight="1">
      <c r="A100" s="38"/>
      <c r="B100" s="39"/>
      <c r="C100" s="204" t="s">
        <v>161</v>
      </c>
      <c r="D100" s="204" t="s">
        <v>144</v>
      </c>
      <c r="E100" s="205" t="s">
        <v>561</v>
      </c>
      <c r="F100" s="206" t="s">
        <v>562</v>
      </c>
      <c r="G100" s="207" t="s">
        <v>229</v>
      </c>
      <c r="H100" s="208">
        <v>2</v>
      </c>
      <c r="I100" s="209"/>
      <c r="J100" s="210">
        <f>ROUND(I100*H100,2)</f>
        <v>0</v>
      </c>
      <c r="K100" s="206" t="s">
        <v>148</v>
      </c>
      <c r="L100" s="44"/>
      <c r="M100" s="211" t="s">
        <v>19</v>
      </c>
      <c r="N100" s="212" t="s">
        <v>45</v>
      </c>
      <c r="O100" s="84"/>
      <c r="P100" s="213">
        <f>O100*H100</f>
        <v>0</v>
      </c>
      <c r="Q100" s="213">
        <v>0.1575</v>
      </c>
      <c r="R100" s="213">
        <f>Q100*H100</f>
        <v>0.315</v>
      </c>
      <c r="S100" s="213">
        <v>0</v>
      </c>
      <c r="T100" s="214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5" t="s">
        <v>149</v>
      </c>
      <c r="AT100" s="215" t="s">
        <v>144</v>
      </c>
      <c r="AU100" s="215" t="s">
        <v>84</v>
      </c>
      <c r="AY100" s="17" t="s">
        <v>140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7" t="s">
        <v>82</v>
      </c>
      <c r="BK100" s="216">
        <f>ROUND(I100*H100,2)</f>
        <v>0</v>
      </c>
      <c r="BL100" s="17" t="s">
        <v>149</v>
      </c>
      <c r="BM100" s="215" t="s">
        <v>685</v>
      </c>
    </row>
    <row r="101" s="2" customFormat="1">
      <c r="A101" s="38"/>
      <c r="B101" s="39"/>
      <c r="C101" s="40"/>
      <c r="D101" s="217" t="s">
        <v>151</v>
      </c>
      <c r="E101" s="40"/>
      <c r="F101" s="218" t="s">
        <v>564</v>
      </c>
      <c r="G101" s="40"/>
      <c r="H101" s="40"/>
      <c r="I101" s="219"/>
      <c r="J101" s="40"/>
      <c r="K101" s="40"/>
      <c r="L101" s="44"/>
      <c r="M101" s="220"/>
      <c r="N101" s="221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151</v>
      </c>
      <c r="AU101" s="17" t="s">
        <v>84</v>
      </c>
    </row>
    <row r="102" s="14" customFormat="1">
      <c r="A102" s="14"/>
      <c r="B102" s="244"/>
      <c r="C102" s="245"/>
      <c r="D102" s="224" t="s">
        <v>153</v>
      </c>
      <c r="E102" s="246" t="s">
        <v>19</v>
      </c>
      <c r="F102" s="247" t="s">
        <v>686</v>
      </c>
      <c r="G102" s="245"/>
      <c r="H102" s="246" t="s">
        <v>19</v>
      </c>
      <c r="I102" s="248"/>
      <c r="J102" s="245"/>
      <c r="K102" s="245"/>
      <c r="L102" s="249"/>
      <c r="M102" s="250"/>
      <c r="N102" s="251"/>
      <c r="O102" s="251"/>
      <c r="P102" s="251"/>
      <c r="Q102" s="251"/>
      <c r="R102" s="251"/>
      <c r="S102" s="251"/>
      <c r="T102" s="252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3" t="s">
        <v>153</v>
      </c>
      <c r="AU102" s="253" t="s">
        <v>84</v>
      </c>
      <c r="AV102" s="14" t="s">
        <v>82</v>
      </c>
      <c r="AW102" s="14" t="s">
        <v>36</v>
      </c>
      <c r="AX102" s="14" t="s">
        <v>74</v>
      </c>
      <c r="AY102" s="253" t="s">
        <v>140</v>
      </c>
    </row>
    <row r="103" s="13" customFormat="1">
      <c r="A103" s="13"/>
      <c r="B103" s="222"/>
      <c r="C103" s="223"/>
      <c r="D103" s="224" t="s">
        <v>153</v>
      </c>
      <c r="E103" s="225" t="s">
        <v>19</v>
      </c>
      <c r="F103" s="226" t="s">
        <v>84</v>
      </c>
      <c r="G103" s="223"/>
      <c r="H103" s="227">
        <v>2</v>
      </c>
      <c r="I103" s="228"/>
      <c r="J103" s="223"/>
      <c r="K103" s="223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153</v>
      </c>
      <c r="AU103" s="233" t="s">
        <v>84</v>
      </c>
      <c r="AV103" s="13" t="s">
        <v>84</v>
      </c>
      <c r="AW103" s="13" t="s">
        <v>36</v>
      </c>
      <c r="AX103" s="13" t="s">
        <v>82</v>
      </c>
      <c r="AY103" s="233" t="s">
        <v>140</v>
      </c>
    </row>
    <row r="104" s="2" customFormat="1" ht="24.15" customHeight="1">
      <c r="A104" s="38"/>
      <c r="B104" s="39"/>
      <c r="C104" s="204" t="s">
        <v>313</v>
      </c>
      <c r="D104" s="204" t="s">
        <v>144</v>
      </c>
      <c r="E104" s="205" t="s">
        <v>145</v>
      </c>
      <c r="F104" s="206" t="s">
        <v>146</v>
      </c>
      <c r="G104" s="207" t="s">
        <v>147</v>
      </c>
      <c r="H104" s="208">
        <v>17.954999999999998</v>
      </c>
      <c r="I104" s="209"/>
      <c r="J104" s="210">
        <f>ROUND(I104*H104,2)</f>
        <v>0</v>
      </c>
      <c r="K104" s="206" t="s">
        <v>148</v>
      </c>
      <c r="L104" s="44"/>
      <c r="M104" s="211" t="s">
        <v>19</v>
      </c>
      <c r="N104" s="212" t="s">
        <v>45</v>
      </c>
      <c r="O104" s="84"/>
      <c r="P104" s="213">
        <f>O104*H104</f>
        <v>0</v>
      </c>
      <c r="Q104" s="213">
        <v>0.033579999999999999</v>
      </c>
      <c r="R104" s="213">
        <f>Q104*H104</f>
        <v>0.60292889999999988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149</v>
      </c>
      <c r="AT104" s="215" t="s">
        <v>144</v>
      </c>
      <c r="AU104" s="215" t="s">
        <v>84</v>
      </c>
      <c r="AY104" s="17" t="s">
        <v>140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82</v>
      </c>
      <c r="BK104" s="216">
        <f>ROUND(I104*H104,2)</f>
        <v>0</v>
      </c>
      <c r="BL104" s="17" t="s">
        <v>149</v>
      </c>
      <c r="BM104" s="215" t="s">
        <v>687</v>
      </c>
    </row>
    <row r="105" s="2" customFormat="1">
      <c r="A105" s="38"/>
      <c r="B105" s="39"/>
      <c r="C105" s="40"/>
      <c r="D105" s="217" t="s">
        <v>151</v>
      </c>
      <c r="E105" s="40"/>
      <c r="F105" s="218" t="s">
        <v>152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151</v>
      </c>
      <c r="AU105" s="17" t="s">
        <v>84</v>
      </c>
    </row>
    <row r="106" s="13" customFormat="1">
      <c r="A106" s="13"/>
      <c r="B106" s="222"/>
      <c r="C106" s="223"/>
      <c r="D106" s="224" t="s">
        <v>153</v>
      </c>
      <c r="E106" s="225" t="s">
        <v>19</v>
      </c>
      <c r="F106" s="226" t="s">
        <v>688</v>
      </c>
      <c r="G106" s="223"/>
      <c r="H106" s="227">
        <v>17.954999999999998</v>
      </c>
      <c r="I106" s="228"/>
      <c r="J106" s="223"/>
      <c r="K106" s="223"/>
      <c r="L106" s="229"/>
      <c r="M106" s="230"/>
      <c r="N106" s="231"/>
      <c r="O106" s="231"/>
      <c r="P106" s="231"/>
      <c r="Q106" s="231"/>
      <c r="R106" s="231"/>
      <c r="S106" s="231"/>
      <c r="T106" s="23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3" t="s">
        <v>153</v>
      </c>
      <c r="AU106" s="233" t="s">
        <v>84</v>
      </c>
      <c r="AV106" s="13" t="s">
        <v>84</v>
      </c>
      <c r="AW106" s="13" t="s">
        <v>36</v>
      </c>
      <c r="AX106" s="13" t="s">
        <v>82</v>
      </c>
      <c r="AY106" s="233" t="s">
        <v>140</v>
      </c>
    </row>
    <row r="107" s="2" customFormat="1" ht="55.5" customHeight="1">
      <c r="A107" s="38"/>
      <c r="B107" s="39"/>
      <c r="C107" s="204" t="s">
        <v>318</v>
      </c>
      <c r="D107" s="204" t="s">
        <v>144</v>
      </c>
      <c r="E107" s="205" t="s">
        <v>156</v>
      </c>
      <c r="F107" s="206" t="s">
        <v>157</v>
      </c>
      <c r="G107" s="207" t="s">
        <v>158</v>
      </c>
      <c r="H107" s="208">
        <v>39.899999999999999</v>
      </c>
      <c r="I107" s="209"/>
      <c r="J107" s="210">
        <f>ROUND(I107*H107,2)</f>
        <v>0</v>
      </c>
      <c r="K107" s="206" t="s">
        <v>148</v>
      </c>
      <c r="L107" s="44"/>
      <c r="M107" s="211" t="s">
        <v>19</v>
      </c>
      <c r="N107" s="212" t="s">
        <v>45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149</v>
      </c>
      <c r="AT107" s="215" t="s">
        <v>144</v>
      </c>
      <c r="AU107" s="215" t="s">
        <v>84</v>
      </c>
      <c r="AY107" s="17" t="s">
        <v>140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82</v>
      </c>
      <c r="BK107" s="216">
        <f>ROUND(I107*H107,2)</f>
        <v>0</v>
      </c>
      <c r="BL107" s="17" t="s">
        <v>149</v>
      </c>
      <c r="BM107" s="215" t="s">
        <v>689</v>
      </c>
    </row>
    <row r="108" s="2" customFormat="1">
      <c r="A108" s="38"/>
      <c r="B108" s="39"/>
      <c r="C108" s="40"/>
      <c r="D108" s="217" t="s">
        <v>151</v>
      </c>
      <c r="E108" s="40"/>
      <c r="F108" s="218" t="s">
        <v>160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151</v>
      </c>
      <c r="AU108" s="17" t="s">
        <v>84</v>
      </c>
    </row>
    <row r="109" s="13" customFormat="1">
      <c r="A109" s="13"/>
      <c r="B109" s="222"/>
      <c r="C109" s="223"/>
      <c r="D109" s="224" t="s">
        <v>153</v>
      </c>
      <c r="E109" s="225" t="s">
        <v>19</v>
      </c>
      <c r="F109" s="226" t="s">
        <v>690</v>
      </c>
      <c r="G109" s="223"/>
      <c r="H109" s="227">
        <v>39.899999999999999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153</v>
      </c>
      <c r="AU109" s="233" t="s">
        <v>84</v>
      </c>
      <c r="AV109" s="13" t="s">
        <v>84</v>
      </c>
      <c r="AW109" s="13" t="s">
        <v>36</v>
      </c>
      <c r="AX109" s="13" t="s">
        <v>82</v>
      </c>
      <c r="AY109" s="233" t="s">
        <v>140</v>
      </c>
    </row>
    <row r="110" s="2" customFormat="1" ht="24.15" customHeight="1">
      <c r="A110" s="38"/>
      <c r="B110" s="39"/>
      <c r="C110" s="234" t="s">
        <v>379</v>
      </c>
      <c r="D110" s="234" t="s">
        <v>162</v>
      </c>
      <c r="E110" s="235" t="s">
        <v>163</v>
      </c>
      <c r="F110" s="236" t="s">
        <v>164</v>
      </c>
      <c r="G110" s="237" t="s">
        <v>158</v>
      </c>
      <c r="H110" s="238">
        <v>41.895000000000003</v>
      </c>
      <c r="I110" s="239"/>
      <c r="J110" s="240">
        <f>ROUND(I110*H110,2)</f>
        <v>0</v>
      </c>
      <c r="K110" s="236" t="s">
        <v>148</v>
      </c>
      <c r="L110" s="241"/>
      <c r="M110" s="242" t="s">
        <v>19</v>
      </c>
      <c r="N110" s="243" t="s">
        <v>45</v>
      </c>
      <c r="O110" s="84"/>
      <c r="P110" s="213">
        <f>O110*H110</f>
        <v>0</v>
      </c>
      <c r="Q110" s="213">
        <v>4.0000000000000003E-05</v>
      </c>
      <c r="R110" s="213">
        <f>Q110*H110</f>
        <v>0.0016758000000000003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165</v>
      </c>
      <c r="AT110" s="215" t="s">
        <v>162</v>
      </c>
      <c r="AU110" s="215" t="s">
        <v>84</v>
      </c>
      <c r="AY110" s="17" t="s">
        <v>140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82</v>
      </c>
      <c r="BK110" s="216">
        <f>ROUND(I110*H110,2)</f>
        <v>0</v>
      </c>
      <c r="BL110" s="17" t="s">
        <v>149</v>
      </c>
      <c r="BM110" s="215" t="s">
        <v>691</v>
      </c>
    </row>
    <row r="111" s="13" customFormat="1">
      <c r="A111" s="13"/>
      <c r="B111" s="222"/>
      <c r="C111" s="223"/>
      <c r="D111" s="224" t="s">
        <v>153</v>
      </c>
      <c r="E111" s="223"/>
      <c r="F111" s="226" t="s">
        <v>692</v>
      </c>
      <c r="G111" s="223"/>
      <c r="H111" s="227">
        <v>41.895000000000003</v>
      </c>
      <c r="I111" s="228"/>
      <c r="J111" s="223"/>
      <c r="K111" s="223"/>
      <c r="L111" s="229"/>
      <c r="M111" s="230"/>
      <c r="N111" s="231"/>
      <c r="O111" s="231"/>
      <c r="P111" s="231"/>
      <c r="Q111" s="231"/>
      <c r="R111" s="231"/>
      <c r="S111" s="231"/>
      <c r="T111" s="23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3" t="s">
        <v>153</v>
      </c>
      <c r="AU111" s="233" t="s">
        <v>84</v>
      </c>
      <c r="AV111" s="13" t="s">
        <v>84</v>
      </c>
      <c r="AW111" s="13" t="s">
        <v>4</v>
      </c>
      <c r="AX111" s="13" t="s">
        <v>82</v>
      </c>
      <c r="AY111" s="233" t="s">
        <v>140</v>
      </c>
    </row>
    <row r="112" s="12" customFormat="1" ht="22.8" customHeight="1">
      <c r="A112" s="12"/>
      <c r="B112" s="188"/>
      <c r="C112" s="189"/>
      <c r="D112" s="190" t="s">
        <v>73</v>
      </c>
      <c r="E112" s="202" t="s">
        <v>168</v>
      </c>
      <c r="F112" s="202" t="s">
        <v>169</v>
      </c>
      <c r="G112" s="189"/>
      <c r="H112" s="189"/>
      <c r="I112" s="192"/>
      <c r="J112" s="203">
        <f>BK112</f>
        <v>0</v>
      </c>
      <c r="K112" s="189"/>
      <c r="L112" s="194"/>
      <c r="M112" s="195"/>
      <c r="N112" s="196"/>
      <c r="O112" s="196"/>
      <c r="P112" s="197">
        <f>SUM(P113:P131)</f>
        <v>0</v>
      </c>
      <c r="Q112" s="196"/>
      <c r="R112" s="197">
        <f>SUM(R113:R131)</f>
        <v>0.012500000000000001</v>
      </c>
      <c r="S112" s="196"/>
      <c r="T112" s="198">
        <f>SUM(T113:T131)</f>
        <v>1.5845750000000001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199" t="s">
        <v>82</v>
      </c>
      <c r="AT112" s="200" t="s">
        <v>73</v>
      </c>
      <c r="AU112" s="200" t="s">
        <v>82</v>
      </c>
      <c r="AY112" s="199" t="s">
        <v>140</v>
      </c>
      <c r="BK112" s="201">
        <f>SUM(BK113:BK131)</f>
        <v>0</v>
      </c>
    </row>
    <row r="113" s="2" customFormat="1" ht="37.8" customHeight="1">
      <c r="A113" s="38"/>
      <c r="B113" s="39"/>
      <c r="C113" s="204" t="s">
        <v>350</v>
      </c>
      <c r="D113" s="204" t="s">
        <v>144</v>
      </c>
      <c r="E113" s="205" t="s">
        <v>171</v>
      </c>
      <c r="F113" s="206" t="s">
        <v>172</v>
      </c>
      <c r="G113" s="207" t="s">
        <v>147</v>
      </c>
      <c r="H113" s="208">
        <v>50</v>
      </c>
      <c r="I113" s="209"/>
      <c r="J113" s="210">
        <f>ROUND(I113*H113,2)</f>
        <v>0</v>
      </c>
      <c r="K113" s="206" t="s">
        <v>148</v>
      </c>
      <c r="L113" s="44"/>
      <c r="M113" s="211" t="s">
        <v>19</v>
      </c>
      <c r="N113" s="212" t="s">
        <v>45</v>
      </c>
      <c r="O113" s="84"/>
      <c r="P113" s="213">
        <f>O113*H113</f>
        <v>0</v>
      </c>
      <c r="Q113" s="213">
        <v>0.00012999999999999999</v>
      </c>
      <c r="R113" s="213">
        <f>Q113*H113</f>
        <v>0.0064999999999999997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149</v>
      </c>
      <c r="AT113" s="215" t="s">
        <v>144</v>
      </c>
      <c r="AU113" s="215" t="s">
        <v>84</v>
      </c>
      <c r="AY113" s="17" t="s">
        <v>140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82</v>
      </c>
      <c r="BK113" s="216">
        <f>ROUND(I113*H113,2)</f>
        <v>0</v>
      </c>
      <c r="BL113" s="17" t="s">
        <v>149</v>
      </c>
      <c r="BM113" s="215" t="s">
        <v>693</v>
      </c>
    </row>
    <row r="114" s="2" customFormat="1">
      <c r="A114" s="38"/>
      <c r="B114" s="39"/>
      <c r="C114" s="40"/>
      <c r="D114" s="217" t="s">
        <v>151</v>
      </c>
      <c r="E114" s="40"/>
      <c r="F114" s="218" t="s">
        <v>174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151</v>
      </c>
      <c r="AU114" s="17" t="s">
        <v>84</v>
      </c>
    </row>
    <row r="115" s="2" customFormat="1" ht="37.8" customHeight="1">
      <c r="A115" s="38"/>
      <c r="B115" s="39"/>
      <c r="C115" s="204" t="s">
        <v>659</v>
      </c>
      <c r="D115" s="204" t="s">
        <v>144</v>
      </c>
      <c r="E115" s="205" t="s">
        <v>176</v>
      </c>
      <c r="F115" s="206" t="s">
        <v>177</v>
      </c>
      <c r="G115" s="207" t="s">
        <v>147</v>
      </c>
      <c r="H115" s="208">
        <v>150</v>
      </c>
      <c r="I115" s="209"/>
      <c r="J115" s="210">
        <f>ROUND(I115*H115,2)</f>
        <v>0</v>
      </c>
      <c r="K115" s="206" t="s">
        <v>148</v>
      </c>
      <c r="L115" s="44"/>
      <c r="M115" s="211" t="s">
        <v>19</v>
      </c>
      <c r="N115" s="212" t="s">
        <v>45</v>
      </c>
      <c r="O115" s="84"/>
      <c r="P115" s="213">
        <f>O115*H115</f>
        <v>0</v>
      </c>
      <c r="Q115" s="213">
        <v>4.0000000000000003E-05</v>
      </c>
      <c r="R115" s="213">
        <f>Q115*H115</f>
        <v>0.0060000000000000001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149</v>
      </c>
      <c r="AT115" s="215" t="s">
        <v>144</v>
      </c>
      <c r="AU115" s="215" t="s">
        <v>84</v>
      </c>
      <c r="AY115" s="17" t="s">
        <v>140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82</v>
      </c>
      <c r="BK115" s="216">
        <f>ROUND(I115*H115,2)</f>
        <v>0</v>
      </c>
      <c r="BL115" s="17" t="s">
        <v>149</v>
      </c>
      <c r="BM115" s="215" t="s">
        <v>694</v>
      </c>
    </row>
    <row r="116" s="2" customFormat="1">
      <c r="A116" s="38"/>
      <c r="B116" s="39"/>
      <c r="C116" s="40"/>
      <c r="D116" s="217" t="s">
        <v>151</v>
      </c>
      <c r="E116" s="40"/>
      <c r="F116" s="218" t="s">
        <v>179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151</v>
      </c>
      <c r="AU116" s="17" t="s">
        <v>84</v>
      </c>
    </row>
    <row r="117" s="2" customFormat="1" ht="37.8" customHeight="1">
      <c r="A117" s="38"/>
      <c r="B117" s="39"/>
      <c r="C117" s="204" t="s">
        <v>141</v>
      </c>
      <c r="D117" s="204" t="s">
        <v>144</v>
      </c>
      <c r="E117" s="205" t="s">
        <v>181</v>
      </c>
      <c r="F117" s="206" t="s">
        <v>182</v>
      </c>
      <c r="G117" s="207" t="s">
        <v>147</v>
      </c>
      <c r="H117" s="208">
        <v>8.0999999999999996</v>
      </c>
      <c r="I117" s="209"/>
      <c r="J117" s="210">
        <f>ROUND(I117*H117,2)</f>
        <v>0</v>
      </c>
      <c r="K117" s="206" t="s">
        <v>148</v>
      </c>
      <c r="L117" s="44"/>
      <c r="M117" s="211" t="s">
        <v>19</v>
      </c>
      <c r="N117" s="212" t="s">
        <v>45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0.053999999999999999</v>
      </c>
      <c r="T117" s="214">
        <f>S117*H117</f>
        <v>0.43739999999999996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149</v>
      </c>
      <c r="AT117" s="215" t="s">
        <v>144</v>
      </c>
      <c r="AU117" s="215" t="s">
        <v>84</v>
      </c>
      <c r="AY117" s="17" t="s">
        <v>140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82</v>
      </c>
      <c r="BK117" s="216">
        <f>ROUND(I117*H117,2)</f>
        <v>0</v>
      </c>
      <c r="BL117" s="17" t="s">
        <v>149</v>
      </c>
      <c r="BM117" s="215" t="s">
        <v>695</v>
      </c>
    </row>
    <row r="118" s="2" customFormat="1">
      <c r="A118" s="38"/>
      <c r="B118" s="39"/>
      <c r="C118" s="40"/>
      <c r="D118" s="217" t="s">
        <v>151</v>
      </c>
      <c r="E118" s="40"/>
      <c r="F118" s="218" t="s">
        <v>184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151</v>
      </c>
      <c r="AU118" s="17" t="s">
        <v>84</v>
      </c>
    </row>
    <row r="119" s="14" customFormat="1">
      <c r="A119" s="14"/>
      <c r="B119" s="244"/>
      <c r="C119" s="245"/>
      <c r="D119" s="224" t="s">
        <v>153</v>
      </c>
      <c r="E119" s="246" t="s">
        <v>19</v>
      </c>
      <c r="F119" s="247" t="s">
        <v>696</v>
      </c>
      <c r="G119" s="245"/>
      <c r="H119" s="246" t="s">
        <v>19</v>
      </c>
      <c r="I119" s="248"/>
      <c r="J119" s="245"/>
      <c r="K119" s="245"/>
      <c r="L119" s="249"/>
      <c r="M119" s="250"/>
      <c r="N119" s="251"/>
      <c r="O119" s="251"/>
      <c r="P119" s="251"/>
      <c r="Q119" s="251"/>
      <c r="R119" s="251"/>
      <c r="S119" s="251"/>
      <c r="T119" s="25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3" t="s">
        <v>153</v>
      </c>
      <c r="AU119" s="253" t="s">
        <v>84</v>
      </c>
      <c r="AV119" s="14" t="s">
        <v>82</v>
      </c>
      <c r="AW119" s="14" t="s">
        <v>36</v>
      </c>
      <c r="AX119" s="14" t="s">
        <v>74</v>
      </c>
      <c r="AY119" s="253" t="s">
        <v>140</v>
      </c>
    </row>
    <row r="120" s="13" customFormat="1">
      <c r="A120" s="13"/>
      <c r="B120" s="222"/>
      <c r="C120" s="223"/>
      <c r="D120" s="224" t="s">
        <v>153</v>
      </c>
      <c r="E120" s="225" t="s">
        <v>19</v>
      </c>
      <c r="F120" s="226" t="s">
        <v>474</v>
      </c>
      <c r="G120" s="223"/>
      <c r="H120" s="227">
        <v>8.0999999999999996</v>
      </c>
      <c r="I120" s="228"/>
      <c r="J120" s="223"/>
      <c r="K120" s="223"/>
      <c r="L120" s="229"/>
      <c r="M120" s="230"/>
      <c r="N120" s="231"/>
      <c r="O120" s="231"/>
      <c r="P120" s="231"/>
      <c r="Q120" s="231"/>
      <c r="R120" s="231"/>
      <c r="S120" s="231"/>
      <c r="T120" s="23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3" t="s">
        <v>153</v>
      </c>
      <c r="AU120" s="233" t="s">
        <v>84</v>
      </c>
      <c r="AV120" s="13" t="s">
        <v>84</v>
      </c>
      <c r="AW120" s="13" t="s">
        <v>36</v>
      </c>
      <c r="AX120" s="13" t="s">
        <v>82</v>
      </c>
      <c r="AY120" s="233" t="s">
        <v>140</v>
      </c>
    </row>
    <row r="121" s="2" customFormat="1" ht="44.25" customHeight="1">
      <c r="A121" s="38"/>
      <c r="B121" s="39"/>
      <c r="C121" s="204" t="s">
        <v>495</v>
      </c>
      <c r="D121" s="204" t="s">
        <v>144</v>
      </c>
      <c r="E121" s="205" t="s">
        <v>477</v>
      </c>
      <c r="F121" s="206" t="s">
        <v>478</v>
      </c>
      <c r="G121" s="207" t="s">
        <v>147</v>
      </c>
      <c r="H121" s="208">
        <v>10.800000000000001</v>
      </c>
      <c r="I121" s="209"/>
      <c r="J121" s="210">
        <f>ROUND(I121*H121,2)</f>
        <v>0</v>
      </c>
      <c r="K121" s="206" t="s">
        <v>148</v>
      </c>
      <c r="L121" s="44"/>
      <c r="M121" s="211" t="s">
        <v>19</v>
      </c>
      <c r="N121" s="212" t="s">
        <v>45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0.047</v>
      </c>
      <c r="T121" s="214">
        <f>S121*H121</f>
        <v>0.50760000000000005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149</v>
      </c>
      <c r="AT121" s="215" t="s">
        <v>144</v>
      </c>
      <c r="AU121" s="215" t="s">
        <v>84</v>
      </c>
      <c r="AY121" s="17" t="s">
        <v>140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82</v>
      </c>
      <c r="BK121" s="216">
        <f>ROUND(I121*H121,2)</f>
        <v>0</v>
      </c>
      <c r="BL121" s="17" t="s">
        <v>149</v>
      </c>
      <c r="BM121" s="215" t="s">
        <v>697</v>
      </c>
    </row>
    <row r="122" s="2" customFormat="1">
      <c r="A122" s="38"/>
      <c r="B122" s="39"/>
      <c r="C122" s="40"/>
      <c r="D122" s="217" t="s">
        <v>151</v>
      </c>
      <c r="E122" s="40"/>
      <c r="F122" s="218" t="s">
        <v>480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151</v>
      </c>
      <c r="AU122" s="17" t="s">
        <v>84</v>
      </c>
    </row>
    <row r="123" s="14" customFormat="1">
      <c r="A123" s="14"/>
      <c r="B123" s="244"/>
      <c r="C123" s="245"/>
      <c r="D123" s="224" t="s">
        <v>153</v>
      </c>
      <c r="E123" s="246" t="s">
        <v>19</v>
      </c>
      <c r="F123" s="247" t="s">
        <v>698</v>
      </c>
      <c r="G123" s="245"/>
      <c r="H123" s="246" t="s">
        <v>19</v>
      </c>
      <c r="I123" s="248"/>
      <c r="J123" s="245"/>
      <c r="K123" s="245"/>
      <c r="L123" s="249"/>
      <c r="M123" s="250"/>
      <c r="N123" s="251"/>
      <c r="O123" s="251"/>
      <c r="P123" s="251"/>
      <c r="Q123" s="251"/>
      <c r="R123" s="251"/>
      <c r="S123" s="251"/>
      <c r="T123" s="252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3" t="s">
        <v>153</v>
      </c>
      <c r="AU123" s="253" t="s">
        <v>84</v>
      </c>
      <c r="AV123" s="14" t="s">
        <v>82</v>
      </c>
      <c r="AW123" s="14" t="s">
        <v>36</v>
      </c>
      <c r="AX123" s="14" t="s">
        <v>74</v>
      </c>
      <c r="AY123" s="253" t="s">
        <v>140</v>
      </c>
    </row>
    <row r="124" s="13" customFormat="1">
      <c r="A124" s="13"/>
      <c r="B124" s="222"/>
      <c r="C124" s="223"/>
      <c r="D124" s="224" t="s">
        <v>153</v>
      </c>
      <c r="E124" s="225" t="s">
        <v>19</v>
      </c>
      <c r="F124" s="226" t="s">
        <v>699</v>
      </c>
      <c r="G124" s="223"/>
      <c r="H124" s="227">
        <v>10.800000000000001</v>
      </c>
      <c r="I124" s="228"/>
      <c r="J124" s="223"/>
      <c r="K124" s="223"/>
      <c r="L124" s="229"/>
      <c r="M124" s="230"/>
      <c r="N124" s="231"/>
      <c r="O124" s="231"/>
      <c r="P124" s="231"/>
      <c r="Q124" s="231"/>
      <c r="R124" s="231"/>
      <c r="S124" s="231"/>
      <c r="T124" s="23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3" t="s">
        <v>153</v>
      </c>
      <c r="AU124" s="233" t="s">
        <v>84</v>
      </c>
      <c r="AV124" s="13" t="s">
        <v>84</v>
      </c>
      <c r="AW124" s="13" t="s">
        <v>36</v>
      </c>
      <c r="AX124" s="13" t="s">
        <v>82</v>
      </c>
      <c r="AY124" s="233" t="s">
        <v>140</v>
      </c>
    </row>
    <row r="125" s="2" customFormat="1" ht="37.8" customHeight="1">
      <c r="A125" s="38"/>
      <c r="B125" s="39"/>
      <c r="C125" s="204" t="s">
        <v>165</v>
      </c>
      <c r="D125" s="204" t="s">
        <v>144</v>
      </c>
      <c r="E125" s="205" t="s">
        <v>485</v>
      </c>
      <c r="F125" s="206" t="s">
        <v>486</v>
      </c>
      <c r="G125" s="207" t="s">
        <v>147</v>
      </c>
      <c r="H125" s="208">
        <v>25.582999999999998</v>
      </c>
      <c r="I125" s="209"/>
      <c r="J125" s="210">
        <f>ROUND(I125*H125,2)</f>
        <v>0</v>
      </c>
      <c r="K125" s="206" t="s">
        <v>148</v>
      </c>
      <c r="L125" s="44"/>
      <c r="M125" s="211" t="s">
        <v>19</v>
      </c>
      <c r="N125" s="212" t="s">
        <v>45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0.025000000000000001</v>
      </c>
      <c r="T125" s="214">
        <f>S125*H125</f>
        <v>0.639575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149</v>
      </c>
      <c r="AT125" s="215" t="s">
        <v>144</v>
      </c>
      <c r="AU125" s="215" t="s">
        <v>84</v>
      </c>
      <c r="AY125" s="17" t="s">
        <v>140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82</v>
      </c>
      <c r="BK125" s="216">
        <f>ROUND(I125*H125,2)</f>
        <v>0</v>
      </c>
      <c r="BL125" s="17" t="s">
        <v>149</v>
      </c>
      <c r="BM125" s="215" t="s">
        <v>700</v>
      </c>
    </row>
    <row r="126" s="2" customFormat="1">
      <c r="A126" s="38"/>
      <c r="B126" s="39"/>
      <c r="C126" s="40"/>
      <c r="D126" s="217" t="s">
        <v>151</v>
      </c>
      <c r="E126" s="40"/>
      <c r="F126" s="218" t="s">
        <v>488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151</v>
      </c>
      <c r="AU126" s="17" t="s">
        <v>84</v>
      </c>
    </row>
    <row r="127" s="14" customFormat="1">
      <c r="A127" s="14"/>
      <c r="B127" s="244"/>
      <c r="C127" s="245"/>
      <c r="D127" s="224" t="s">
        <v>153</v>
      </c>
      <c r="E127" s="246" t="s">
        <v>19</v>
      </c>
      <c r="F127" s="247" t="s">
        <v>701</v>
      </c>
      <c r="G127" s="245"/>
      <c r="H127" s="246" t="s">
        <v>19</v>
      </c>
      <c r="I127" s="248"/>
      <c r="J127" s="245"/>
      <c r="K127" s="245"/>
      <c r="L127" s="249"/>
      <c r="M127" s="250"/>
      <c r="N127" s="251"/>
      <c r="O127" s="251"/>
      <c r="P127" s="251"/>
      <c r="Q127" s="251"/>
      <c r="R127" s="251"/>
      <c r="S127" s="251"/>
      <c r="T127" s="25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3" t="s">
        <v>153</v>
      </c>
      <c r="AU127" s="253" t="s">
        <v>84</v>
      </c>
      <c r="AV127" s="14" t="s">
        <v>82</v>
      </c>
      <c r="AW127" s="14" t="s">
        <v>36</v>
      </c>
      <c r="AX127" s="14" t="s">
        <v>74</v>
      </c>
      <c r="AY127" s="253" t="s">
        <v>140</v>
      </c>
    </row>
    <row r="128" s="13" customFormat="1">
      <c r="A128" s="13"/>
      <c r="B128" s="222"/>
      <c r="C128" s="223"/>
      <c r="D128" s="224" t="s">
        <v>153</v>
      </c>
      <c r="E128" s="225" t="s">
        <v>19</v>
      </c>
      <c r="F128" s="226" t="s">
        <v>702</v>
      </c>
      <c r="G128" s="223"/>
      <c r="H128" s="227">
        <v>9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153</v>
      </c>
      <c r="AU128" s="233" t="s">
        <v>84</v>
      </c>
      <c r="AV128" s="13" t="s">
        <v>84</v>
      </c>
      <c r="AW128" s="13" t="s">
        <v>36</v>
      </c>
      <c r="AX128" s="13" t="s">
        <v>74</v>
      </c>
      <c r="AY128" s="233" t="s">
        <v>140</v>
      </c>
    </row>
    <row r="129" s="14" customFormat="1">
      <c r="A129" s="14"/>
      <c r="B129" s="244"/>
      <c r="C129" s="245"/>
      <c r="D129" s="224" t="s">
        <v>153</v>
      </c>
      <c r="E129" s="246" t="s">
        <v>19</v>
      </c>
      <c r="F129" s="247" t="s">
        <v>686</v>
      </c>
      <c r="G129" s="245"/>
      <c r="H129" s="246" t="s">
        <v>19</v>
      </c>
      <c r="I129" s="248"/>
      <c r="J129" s="245"/>
      <c r="K129" s="245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153</v>
      </c>
      <c r="AU129" s="253" t="s">
        <v>84</v>
      </c>
      <c r="AV129" s="14" t="s">
        <v>82</v>
      </c>
      <c r="AW129" s="14" t="s">
        <v>36</v>
      </c>
      <c r="AX129" s="14" t="s">
        <v>74</v>
      </c>
      <c r="AY129" s="253" t="s">
        <v>140</v>
      </c>
    </row>
    <row r="130" s="13" customFormat="1">
      <c r="A130" s="13"/>
      <c r="B130" s="222"/>
      <c r="C130" s="223"/>
      <c r="D130" s="224" t="s">
        <v>153</v>
      </c>
      <c r="E130" s="225" t="s">
        <v>19</v>
      </c>
      <c r="F130" s="226" t="s">
        <v>703</v>
      </c>
      <c r="G130" s="223"/>
      <c r="H130" s="227">
        <v>16.582999999999998</v>
      </c>
      <c r="I130" s="228"/>
      <c r="J130" s="223"/>
      <c r="K130" s="223"/>
      <c r="L130" s="229"/>
      <c r="M130" s="230"/>
      <c r="N130" s="231"/>
      <c r="O130" s="231"/>
      <c r="P130" s="231"/>
      <c r="Q130" s="231"/>
      <c r="R130" s="231"/>
      <c r="S130" s="231"/>
      <c r="T130" s="23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3" t="s">
        <v>153</v>
      </c>
      <c r="AU130" s="233" t="s">
        <v>84</v>
      </c>
      <c r="AV130" s="13" t="s">
        <v>84</v>
      </c>
      <c r="AW130" s="13" t="s">
        <v>36</v>
      </c>
      <c r="AX130" s="13" t="s">
        <v>74</v>
      </c>
      <c r="AY130" s="233" t="s">
        <v>140</v>
      </c>
    </row>
    <row r="131" s="15" customFormat="1">
      <c r="A131" s="15"/>
      <c r="B131" s="254"/>
      <c r="C131" s="255"/>
      <c r="D131" s="224" t="s">
        <v>153</v>
      </c>
      <c r="E131" s="256" t="s">
        <v>19</v>
      </c>
      <c r="F131" s="257" t="s">
        <v>193</v>
      </c>
      <c r="G131" s="255"/>
      <c r="H131" s="258">
        <v>25.582999999999998</v>
      </c>
      <c r="I131" s="259"/>
      <c r="J131" s="255"/>
      <c r="K131" s="255"/>
      <c r="L131" s="260"/>
      <c r="M131" s="261"/>
      <c r="N131" s="262"/>
      <c r="O131" s="262"/>
      <c r="P131" s="262"/>
      <c r="Q131" s="262"/>
      <c r="R131" s="262"/>
      <c r="S131" s="262"/>
      <c r="T131" s="263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4" t="s">
        <v>153</v>
      </c>
      <c r="AU131" s="264" t="s">
        <v>84</v>
      </c>
      <c r="AV131" s="15" t="s">
        <v>149</v>
      </c>
      <c r="AW131" s="15" t="s">
        <v>36</v>
      </c>
      <c r="AX131" s="15" t="s">
        <v>82</v>
      </c>
      <c r="AY131" s="264" t="s">
        <v>140</v>
      </c>
    </row>
    <row r="132" s="12" customFormat="1" ht="22.8" customHeight="1">
      <c r="A132" s="12"/>
      <c r="B132" s="188"/>
      <c r="C132" s="189"/>
      <c r="D132" s="190" t="s">
        <v>73</v>
      </c>
      <c r="E132" s="202" t="s">
        <v>194</v>
      </c>
      <c r="F132" s="202" t="s">
        <v>195</v>
      </c>
      <c r="G132" s="189"/>
      <c r="H132" s="189"/>
      <c r="I132" s="192"/>
      <c r="J132" s="203">
        <f>BK132</f>
        <v>0</v>
      </c>
      <c r="K132" s="189"/>
      <c r="L132" s="194"/>
      <c r="M132" s="195"/>
      <c r="N132" s="196"/>
      <c r="O132" s="196"/>
      <c r="P132" s="197">
        <f>SUM(P133:P141)</f>
        <v>0</v>
      </c>
      <c r="Q132" s="196"/>
      <c r="R132" s="197">
        <f>SUM(R133:R141)</f>
        <v>0</v>
      </c>
      <c r="S132" s="196"/>
      <c r="T132" s="198">
        <f>SUM(T133:T141)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9" t="s">
        <v>82</v>
      </c>
      <c r="AT132" s="200" t="s">
        <v>73</v>
      </c>
      <c r="AU132" s="200" t="s">
        <v>82</v>
      </c>
      <c r="AY132" s="199" t="s">
        <v>140</v>
      </c>
      <c r="BK132" s="201">
        <f>SUM(BK133:BK141)</f>
        <v>0</v>
      </c>
    </row>
    <row r="133" s="2" customFormat="1" ht="37.8" customHeight="1">
      <c r="A133" s="38"/>
      <c r="B133" s="39"/>
      <c r="C133" s="204" t="s">
        <v>168</v>
      </c>
      <c r="D133" s="204" t="s">
        <v>144</v>
      </c>
      <c r="E133" s="205" t="s">
        <v>196</v>
      </c>
      <c r="F133" s="206" t="s">
        <v>197</v>
      </c>
      <c r="G133" s="207" t="s">
        <v>198</v>
      </c>
      <c r="H133" s="208">
        <v>1.698</v>
      </c>
      <c r="I133" s="209"/>
      <c r="J133" s="210">
        <f>ROUND(I133*H133,2)</f>
        <v>0</v>
      </c>
      <c r="K133" s="206" t="s">
        <v>148</v>
      </c>
      <c r="L133" s="44"/>
      <c r="M133" s="211" t="s">
        <v>19</v>
      </c>
      <c r="N133" s="212" t="s">
        <v>45</v>
      </c>
      <c r="O133" s="84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149</v>
      </c>
      <c r="AT133" s="215" t="s">
        <v>144</v>
      </c>
      <c r="AU133" s="215" t="s">
        <v>84</v>
      </c>
      <c r="AY133" s="17" t="s">
        <v>140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82</v>
      </c>
      <c r="BK133" s="216">
        <f>ROUND(I133*H133,2)</f>
        <v>0</v>
      </c>
      <c r="BL133" s="17" t="s">
        <v>149</v>
      </c>
      <c r="BM133" s="215" t="s">
        <v>704</v>
      </c>
    </row>
    <row r="134" s="2" customFormat="1">
      <c r="A134" s="38"/>
      <c r="B134" s="39"/>
      <c r="C134" s="40"/>
      <c r="D134" s="217" t="s">
        <v>151</v>
      </c>
      <c r="E134" s="40"/>
      <c r="F134" s="218" t="s">
        <v>200</v>
      </c>
      <c r="G134" s="40"/>
      <c r="H134" s="40"/>
      <c r="I134" s="219"/>
      <c r="J134" s="40"/>
      <c r="K134" s="40"/>
      <c r="L134" s="44"/>
      <c r="M134" s="220"/>
      <c r="N134" s="221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151</v>
      </c>
      <c r="AU134" s="17" t="s">
        <v>84</v>
      </c>
    </row>
    <row r="135" s="2" customFormat="1" ht="44.25" customHeight="1">
      <c r="A135" s="38"/>
      <c r="B135" s="39"/>
      <c r="C135" s="204" t="s">
        <v>206</v>
      </c>
      <c r="D135" s="204" t="s">
        <v>144</v>
      </c>
      <c r="E135" s="205" t="s">
        <v>201</v>
      </c>
      <c r="F135" s="206" t="s">
        <v>202</v>
      </c>
      <c r="G135" s="207" t="s">
        <v>198</v>
      </c>
      <c r="H135" s="208">
        <v>23.771999999999998</v>
      </c>
      <c r="I135" s="209"/>
      <c r="J135" s="210">
        <f>ROUND(I135*H135,2)</f>
        <v>0</v>
      </c>
      <c r="K135" s="206" t="s">
        <v>148</v>
      </c>
      <c r="L135" s="44"/>
      <c r="M135" s="211" t="s">
        <v>19</v>
      </c>
      <c r="N135" s="212" t="s">
        <v>45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149</v>
      </c>
      <c r="AT135" s="215" t="s">
        <v>144</v>
      </c>
      <c r="AU135" s="215" t="s">
        <v>84</v>
      </c>
      <c r="AY135" s="17" t="s">
        <v>140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82</v>
      </c>
      <c r="BK135" s="216">
        <f>ROUND(I135*H135,2)</f>
        <v>0</v>
      </c>
      <c r="BL135" s="17" t="s">
        <v>149</v>
      </c>
      <c r="BM135" s="215" t="s">
        <v>705</v>
      </c>
    </row>
    <row r="136" s="2" customFormat="1">
      <c r="A136" s="38"/>
      <c r="B136" s="39"/>
      <c r="C136" s="40"/>
      <c r="D136" s="217" t="s">
        <v>151</v>
      </c>
      <c r="E136" s="40"/>
      <c r="F136" s="218" t="s">
        <v>204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151</v>
      </c>
      <c r="AU136" s="17" t="s">
        <v>84</v>
      </c>
    </row>
    <row r="137" s="13" customFormat="1">
      <c r="A137" s="13"/>
      <c r="B137" s="222"/>
      <c r="C137" s="223"/>
      <c r="D137" s="224" t="s">
        <v>153</v>
      </c>
      <c r="E137" s="225" t="s">
        <v>19</v>
      </c>
      <c r="F137" s="226" t="s">
        <v>706</v>
      </c>
      <c r="G137" s="223"/>
      <c r="H137" s="227">
        <v>23.771999999999998</v>
      </c>
      <c r="I137" s="228"/>
      <c r="J137" s="223"/>
      <c r="K137" s="223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153</v>
      </c>
      <c r="AU137" s="233" t="s">
        <v>84</v>
      </c>
      <c r="AV137" s="13" t="s">
        <v>84</v>
      </c>
      <c r="AW137" s="13" t="s">
        <v>36</v>
      </c>
      <c r="AX137" s="13" t="s">
        <v>82</v>
      </c>
      <c r="AY137" s="233" t="s">
        <v>140</v>
      </c>
    </row>
    <row r="138" s="2" customFormat="1" ht="37.8" customHeight="1">
      <c r="A138" s="38"/>
      <c r="B138" s="39"/>
      <c r="C138" s="204" t="s">
        <v>211</v>
      </c>
      <c r="D138" s="204" t="s">
        <v>144</v>
      </c>
      <c r="E138" s="205" t="s">
        <v>207</v>
      </c>
      <c r="F138" s="206" t="s">
        <v>208</v>
      </c>
      <c r="G138" s="207" t="s">
        <v>198</v>
      </c>
      <c r="H138" s="208">
        <v>1.698</v>
      </c>
      <c r="I138" s="209"/>
      <c r="J138" s="210">
        <f>ROUND(I138*H138,2)</f>
        <v>0</v>
      </c>
      <c r="K138" s="206" t="s">
        <v>148</v>
      </c>
      <c r="L138" s="44"/>
      <c r="M138" s="211" t="s">
        <v>19</v>
      </c>
      <c r="N138" s="212" t="s">
        <v>45</v>
      </c>
      <c r="O138" s="84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149</v>
      </c>
      <c r="AT138" s="215" t="s">
        <v>144</v>
      </c>
      <c r="AU138" s="215" t="s">
        <v>84</v>
      </c>
      <c r="AY138" s="17" t="s">
        <v>140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82</v>
      </c>
      <c r="BK138" s="216">
        <f>ROUND(I138*H138,2)</f>
        <v>0</v>
      </c>
      <c r="BL138" s="17" t="s">
        <v>149</v>
      </c>
      <c r="BM138" s="215" t="s">
        <v>707</v>
      </c>
    </row>
    <row r="139" s="2" customFormat="1">
      <c r="A139" s="38"/>
      <c r="B139" s="39"/>
      <c r="C139" s="40"/>
      <c r="D139" s="217" t="s">
        <v>151</v>
      </c>
      <c r="E139" s="40"/>
      <c r="F139" s="218" t="s">
        <v>210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151</v>
      </c>
      <c r="AU139" s="17" t="s">
        <v>84</v>
      </c>
    </row>
    <row r="140" s="2" customFormat="1" ht="44.25" customHeight="1">
      <c r="A140" s="38"/>
      <c r="B140" s="39"/>
      <c r="C140" s="204" t="s">
        <v>8</v>
      </c>
      <c r="D140" s="204" t="s">
        <v>144</v>
      </c>
      <c r="E140" s="205" t="s">
        <v>212</v>
      </c>
      <c r="F140" s="206" t="s">
        <v>213</v>
      </c>
      <c r="G140" s="207" t="s">
        <v>198</v>
      </c>
      <c r="H140" s="208">
        <v>1.698</v>
      </c>
      <c r="I140" s="209"/>
      <c r="J140" s="210">
        <f>ROUND(I140*H140,2)</f>
        <v>0</v>
      </c>
      <c r="K140" s="206" t="s">
        <v>148</v>
      </c>
      <c r="L140" s="44"/>
      <c r="M140" s="211" t="s">
        <v>19</v>
      </c>
      <c r="N140" s="212" t="s">
        <v>45</v>
      </c>
      <c r="O140" s="84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5" t="s">
        <v>149</v>
      </c>
      <c r="AT140" s="215" t="s">
        <v>144</v>
      </c>
      <c r="AU140" s="215" t="s">
        <v>84</v>
      </c>
      <c r="AY140" s="17" t="s">
        <v>140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82</v>
      </c>
      <c r="BK140" s="216">
        <f>ROUND(I140*H140,2)</f>
        <v>0</v>
      </c>
      <c r="BL140" s="17" t="s">
        <v>149</v>
      </c>
      <c r="BM140" s="215" t="s">
        <v>708</v>
      </c>
    </row>
    <row r="141" s="2" customFormat="1">
      <c r="A141" s="38"/>
      <c r="B141" s="39"/>
      <c r="C141" s="40"/>
      <c r="D141" s="217" t="s">
        <v>151</v>
      </c>
      <c r="E141" s="40"/>
      <c r="F141" s="218" t="s">
        <v>215</v>
      </c>
      <c r="G141" s="40"/>
      <c r="H141" s="40"/>
      <c r="I141" s="219"/>
      <c r="J141" s="40"/>
      <c r="K141" s="40"/>
      <c r="L141" s="44"/>
      <c r="M141" s="220"/>
      <c r="N141" s="221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151</v>
      </c>
      <c r="AU141" s="17" t="s">
        <v>84</v>
      </c>
    </row>
    <row r="142" s="12" customFormat="1" ht="22.8" customHeight="1">
      <c r="A142" s="12"/>
      <c r="B142" s="188"/>
      <c r="C142" s="189"/>
      <c r="D142" s="190" t="s">
        <v>73</v>
      </c>
      <c r="E142" s="202" t="s">
        <v>216</v>
      </c>
      <c r="F142" s="202" t="s">
        <v>217</v>
      </c>
      <c r="G142" s="189"/>
      <c r="H142" s="189"/>
      <c r="I142" s="192"/>
      <c r="J142" s="203">
        <f>BK142</f>
        <v>0</v>
      </c>
      <c r="K142" s="189"/>
      <c r="L142" s="194"/>
      <c r="M142" s="195"/>
      <c r="N142" s="196"/>
      <c r="O142" s="196"/>
      <c r="P142" s="197">
        <f>SUM(P143:P144)</f>
        <v>0</v>
      </c>
      <c r="Q142" s="196"/>
      <c r="R142" s="197">
        <f>SUM(R143:R144)</f>
        <v>0</v>
      </c>
      <c r="S142" s="196"/>
      <c r="T142" s="198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99" t="s">
        <v>82</v>
      </c>
      <c r="AT142" s="200" t="s">
        <v>73</v>
      </c>
      <c r="AU142" s="200" t="s">
        <v>82</v>
      </c>
      <c r="AY142" s="199" t="s">
        <v>140</v>
      </c>
      <c r="BK142" s="201">
        <f>SUM(BK143:BK144)</f>
        <v>0</v>
      </c>
    </row>
    <row r="143" s="2" customFormat="1" ht="55.5" customHeight="1">
      <c r="A143" s="38"/>
      <c r="B143" s="39"/>
      <c r="C143" s="204" t="s">
        <v>372</v>
      </c>
      <c r="D143" s="204" t="s">
        <v>144</v>
      </c>
      <c r="E143" s="205" t="s">
        <v>218</v>
      </c>
      <c r="F143" s="206" t="s">
        <v>219</v>
      </c>
      <c r="G143" s="207" t="s">
        <v>198</v>
      </c>
      <c r="H143" s="208">
        <v>0.93200000000000005</v>
      </c>
      <c r="I143" s="209"/>
      <c r="J143" s="210">
        <f>ROUND(I143*H143,2)</f>
        <v>0</v>
      </c>
      <c r="K143" s="206" t="s">
        <v>148</v>
      </c>
      <c r="L143" s="44"/>
      <c r="M143" s="211" t="s">
        <v>19</v>
      </c>
      <c r="N143" s="212" t="s">
        <v>45</v>
      </c>
      <c r="O143" s="84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149</v>
      </c>
      <c r="AT143" s="215" t="s">
        <v>144</v>
      </c>
      <c r="AU143" s="215" t="s">
        <v>84</v>
      </c>
      <c r="AY143" s="17" t="s">
        <v>140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82</v>
      </c>
      <c r="BK143" s="216">
        <f>ROUND(I143*H143,2)</f>
        <v>0</v>
      </c>
      <c r="BL143" s="17" t="s">
        <v>149</v>
      </c>
      <c r="BM143" s="215" t="s">
        <v>709</v>
      </c>
    </row>
    <row r="144" s="2" customFormat="1">
      <c r="A144" s="38"/>
      <c r="B144" s="39"/>
      <c r="C144" s="40"/>
      <c r="D144" s="217" t="s">
        <v>151</v>
      </c>
      <c r="E144" s="40"/>
      <c r="F144" s="218" t="s">
        <v>221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151</v>
      </c>
      <c r="AU144" s="17" t="s">
        <v>84</v>
      </c>
    </row>
    <row r="145" s="12" customFormat="1" ht="25.92" customHeight="1">
      <c r="A145" s="12"/>
      <c r="B145" s="188"/>
      <c r="C145" s="189"/>
      <c r="D145" s="190" t="s">
        <v>73</v>
      </c>
      <c r="E145" s="191" t="s">
        <v>222</v>
      </c>
      <c r="F145" s="191" t="s">
        <v>223</v>
      </c>
      <c r="G145" s="189"/>
      <c r="H145" s="189"/>
      <c r="I145" s="192"/>
      <c r="J145" s="193">
        <f>BK145</f>
        <v>0</v>
      </c>
      <c r="K145" s="189"/>
      <c r="L145" s="194"/>
      <c r="M145" s="195"/>
      <c r="N145" s="196"/>
      <c r="O145" s="196"/>
      <c r="P145" s="197">
        <f>P146+P150+P157+P196+P218+P227+P232</f>
        <v>0</v>
      </c>
      <c r="Q145" s="196"/>
      <c r="R145" s="197">
        <f>R146+R150+R157+R196+R218+R227+R232</f>
        <v>1.5066781499999997</v>
      </c>
      <c r="S145" s="196"/>
      <c r="T145" s="198">
        <f>T146+T150+T157+T196+T218+T227+T232</f>
        <v>0.11366000000000001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99" t="s">
        <v>84</v>
      </c>
      <c r="AT145" s="200" t="s">
        <v>73</v>
      </c>
      <c r="AU145" s="200" t="s">
        <v>74</v>
      </c>
      <c r="AY145" s="199" t="s">
        <v>140</v>
      </c>
      <c r="BK145" s="201">
        <f>BK146+BK150+BK157+BK196+BK218+BK227+BK232</f>
        <v>0</v>
      </c>
    </row>
    <row r="146" s="12" customFormat="1" ht="22.8" customHeight="1">
      <c r="A146" s="12"/>
      <c r="B146" s="188"/>
      <c r="C146" s="189"/>
      <c r="D146" s="190" t="s">
        <v>73</v>
      </c>
      <c r="E146" s="202" t="s">
        <v>224</v>
      </c>
      <c r="F146" s="202" t="s">
        <v>225</v>
      </c>
      <c r="G146" s="189"/>
      <c r="H146" s="189"/>
      <c r="I146" s="192"/>
      <c r="J146" s="203">
        <f>BK146</f>
        <v>0</v>
      </c>
      <c r="K146" s="189"/>
      <c r="L146" s="194"/>
      <c r="M146" s="195"/>
      <c r="N146" s="196"/>
      <c r="O146" s="196"/>
      <c r="P146" s="197">
        <f>SUM(P147:P149)</f>
        <v>0</v>
      </c>
      <c r="Q146" s="196"/>
      <c r="R146" s="197">
        <f>SUM(R147:R149)</f>
        <v>0</v>
      </c>
      <c r="S146" s="196"/>
      <c r="T146" s="198">
        <f>SUM(T147:T149)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99" t="s">
        <v>84</v>
      </c>
      <c r="AT146" s="200" t="s">
        <v>73</v>
      </c>
      <c r="AU146" s="200" t="s">
        <v>82</v>
      </c>
      <c r="AY146" s="199" t="s">
        <v>140</v>
      </c>
      <c r="BK146" s="201">
        <f>SUM(BK147:BK149)</f>
        <v>0</v>
      </c>
    </row>
    <row r="147" s="2" customFormat="1" ht="37.8" customHeight="1">
      <c r="A147" s="38"/>
      <c r="B147" s="39"/>
      <c r="C147" s="204" t="s">
        <v>233</v>
      </c>
      <c r="D147" s="204" t="s">
        <v>144</v>
      </c>
      <c r="E147" s="205" t="s">
        <v>227</v>
      </c>
      <c r="F147" s="206" t="s">
        <v>228</v>
      </c>
      <c r="G147" s="207" t="s">
        <v>229</v>
      </c>
      <c r="H147" s="208">
        <v>1</v>
      </c>
      <c r="I147" s="209"/>
      <c r="J147" s="210">
        <f>ROUND(I147*H147,2)</f>
        <v>0</v>
      </c>
      <c r="K147" s="206" t="s">
        <v>148</v>
      </c>
      <c r="L147" s="44"/>
      <c r="M147" s="211" t="s">
        <v>19</v>
      </c>
      <c r="N147" s="212" t="s">
        <v>45</v>
      </c>
      <c r="O147" s="84"/>
      <c r="P147" s="213">
        <f>O147*H147</f>
        <v>0</v>
      </c>
      <c r="Q147" s="213">
        <v>0</v>
      </c>
      <c r="R147" s="213">
        <f>Q147*H147</f>
        <v>0</v>
      </c>
      <c r="S147" s="213">
        <v>0</v>
      </c>
      <c r="T147" s="21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5" t="s">
        <v>230</v>
      </c>
      <c r="AT147" s="215" t="s">
        <v>144</v>
      </c>
      <c r="AU147" s="215" t="s">
        <v>84</v>
      </c>
      <c r="AY147" s="17" t="s">
        <v>140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7" t="s">
        <v>82</v>
      </c>
      <c r="BK147" s="216">
        <f>ROUND(I147*H147,2)</f>
        <v>0</v>
      </c>
      <c r="BL147" s="17" t="s">
        <v>230</v>
      </c>
      <c r="BM147" s="215" t="s">
        <v>710</v>
      </c>
    </row>
    <row r="148" s="2" customFormat="1">
      <c r="A148" s="38"/>
      <c r="B148" s="39"/>
      <c r="C148" s="40"/>
      <c r="D148" s="217" t="s">
        <v>151</v>
      </c>
      <c r="E148" s="40"/>
      <c r="F148" s="218" t="s">
        <v>232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151</v>
      </c>
      <c r="AU148" s="17" t="s">
        <v>84</v>
      </c>
    </row>
    <row r="149" s="2" customFormat="1" ht="16.5" customHeight="1">
      <c r="A149" s="38"/>
      <c r="B149" s="39"/>
      <c r="C149" s="234" t="s">
        <v>363</v>
      </c>
      <c r="D149" s="234" t="s">
        <v>162</v>
      </c>
      <c r="E149" s="235" t="s">
        <v>234</v>
      </c>
      <c r="F149" s="236" t="s">
        <v>235</v>
      </c>
      <c r="G149" s="237" t="s">
        <v>236</v>
      </c>
      <c r="H149" s="238">
        <v>1</v>
      </c>
      <c r="I149" s="239"/>
      <c r="J149" s="240">
        <f>ROUND(I149*H149,2)</f>
        <v>0</v>
      </c>
      <c r="K149" s="236" t="s">
        <v>19</v>
      </c>
      <c r="L149" s="241"/>
      <c r="M149" s="242" t="s">
        <v>19</v>
      </c>
      <c r="N149" s="243" t="s">
        <v>45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237</v>
      </c>
      <c r="AT149" s="215" t="s">
        <v>162</v>
      </c>
      <c r="AU149" s="215" t="s">
        <v>84</v>
      </c>
      <c r="AY149" s="17" t="s">
        <v>140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82</v>
      </c>
      <c r="BK149" s="216">
        <f>ROUND(I149*H149,2)</f>
        <v>0</v>
      </c>
      <c r="BL149" s="17" t="s">
        <v>230</v>
      </c>
      <c r="BM149" s="215" t="s">
        <v>711</v>
      </c>
    </row>
    <row r="150" s="12" customFormat="1" ht="22.8" customHeight="1">
      <c r="A150" s="12"/>
      <c r="B150" s="188"/>
      <c r="C150" s="189"/>
      <c r="D150" s="190" t="s">
        <v>73</v>
      </c>
      <c r="E150" s="202" t="s">
        <v>239</v>
      </c>
      <c r="F150" s="202" t="s">
        <v>240</v>
      </c>
      <c r="G150" s="189"/>
      <c r="H150" s="189"/>
      <c r="I150" s="192"/>
      <c r="J150" s="203">
        <f>BK150</f>
        <v>0</v>
      </c>
      <c r="K150" s="189"/>
      <c r="L150" s="194"/>
      <c r="M150" s="195"/>
      <c r="N150" s="196"/>
      <c r="O150" s="196"/>
      <c r="P150" s="197">
        <f>SUM(P151:P156)</f>
        <v>0</v>
      </c>
      <c r="Q150" s="196"/>
      <c r="R150" s="197">
        <f>SUM(R151:R156)</f>
        <v>0.0096749999999999996</v>
      </c>
      <c r="S150" s="196"/>
      <c r="T150" s="198">
        <f>SUM(T151:T156)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9" t="s">
        <v>84</v>
      </c>
      <c r="AT150" s="200" t="s">
        <v>73</v>
      </c>
      <c r="AU150" s="200" t="s">
        <v>82</v>
      </c>
      <c r="AY150" s="199" t="s">
        <v>140</v>
      </c>
      <c r="BK150" s="201">
        <f>SUM(BK151:BK156)</f>
        <v>0</v>
      </c>
    </row>
    <row r="151" s="2" customFormat="1" ht="33" customHeight="1">
      <c r="A151" s="38"/>
      <c r="B151" s="39"/>
      <c r="C151" s="204" t="s">
        <v>226</v>
      </c>
      <c r="D151" s="204" t="s">
        <v>144</v>
      </c>
      <c r="E151" s="205" t="s">
        <v>242</v>
      </c>
      <c r="F151" s="206" t="s">
        <v>243</v>
      </c>
      <c r="G151" s="207" t="s">
        <v>158</v>
      </c>
      <c r="H151" s="208">
        <v>10.75</v>
      </c>
      <c r="I151" s="209"/>
      <c r="J151" s="210">
        <f>ROUND(I151*H151,2)</f>
        <v>0</v>
      </c>
      <c r="K151" s="206" t="s">
        <v>148</v>
      </c>
      <c r="L151" s="44"/>
      <c r="M151" s="211" t="s">
        <v>19</v>
      </c>
      <c r="N151" s="212" t="s">
        <v>45</v>
      </c>
      <c r="O151" s="84"/>
      <c r="P151" s="213">
        <f>O151*H151</f>
        <v>0</v>
      </c>
      <c r="Q151" s="213">
        <v>0.00089999999999999998</v>
      </c>
      <c r="R151" s="213">
        <f>Q151*H151</f>
        <v>0.0096749999999999996</v>
      </c>
      <c r="S151" s="213">
        <v>0</v>
      </c>
      <c r="T151" s="21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230</v>
      </c>
      <c r="AT151" s="215" t="s">
        <v>144</v>
      </c>
      <c r="AU151" s="215" t="s">
        <v>84</v>
      </c>
      <c r="AY151" s="17" t="s">
        <v>140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82</v>
      </c>
      <c r="BK151" s="216">
        <f>ROUND(I151*H151,2)</f>
        <v>0</v>
      </c>
      <c r="BL151" s="17" t="s">
        <v>230</v>
      </c>
      <c r="BM151" s="215" t="s">
        <v>712</v>
      </c>
    </row>
    <row r="152" s="2" customFormat="1">
      <c r="A152" s="38"/>
      <c r="B152" s="39"/>
      <c r="C152" s="40"/>
      <c r="D152" s="217" t="s">
        <v>151</v>
      </c>
      <c r="E152" s="40"/>
      <c r="F152" s="218" t="s">
        <v>245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151</v>
      </c>
      <c r="AU152" s="17" t="s">
        <v>84</v>
      </c>
    </row>
    <row r="153" s="2" customFormat="1" ht="49.05" customHeight="1">
      <c r="A153" s="38"/>
      <c r="B153" s="39"/>
      <c r="C153" s="204" t="s">
        <v>143</v>
      </c>
      <c r="D153" s="204" t="s">
        <v>144</v>
      </c>
      <c r="E153" s="205" t="s">
        <v>247</v>
      </c>
      <c r="F153" s="206" t="s">
        <v>248</v>
      </c>
      <c r="G153" s="207" t="s">
        <v>198</v>
      </c>
      <c r="H153" s="208">
        <v>0.01</v>
      </c>
      <c r="I153" s="209"/>
      <c r="J153" s="210">
        <f>ROUND(I153*H153,2)</f>
        <v>0</v>
      </c>
      <c r="K153" s="206" t="s">
        <v>148</v>
      </c>
      <c r="L153" s="44"/>
      <c r="M153" s="211" t="s">
        <v>19</v>
      </c>
      <c r="N153" s="212" t="s">
        <v>45</v>
      </c>
      <c r="O153" s="84"/>
      <c r="P153" s="213">
        <f>O153*H153</f>
        <v>0</v>
      </c>
      <c r="Q153" s="213">
        <v>0</v>
      </c>
      <c r="R153" s="213">
        <f>Q153*H153</f>
        <v>0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230</v>
      </c>
      <c r="AT153" s="215" t="s">
        <v>144</v>
      </c>
      <c r="AU153" s="215" t="s">
        <v>84</v>
      </c>
      <c r="AY153" s="17" t="s">
        <v>140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82</v>
      </c>
      <c r="BK153" s="216">
        <f>ROUND(I153*H153,2)</f>
        <v>0</v>
      </c>
      <c r="BL153" s="17" t="s">
        <v>230</v>
      </c>
      <c r="BM153" s="215" t="s">
        <v>713</v>
      </c>
    </row>
    <row r="154" s="2" customFormat="1">
      <c r="A154" s="38"/>
      <c r="B154" s="39"/>
      <c r="C154" s="40"/>
      <c r="D154" s="217" t="s">
        <v>151</v>
      </c>
      <c r="E154" s="40"/>
      <c r="F154" s="218" t="s">
        <v>250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151</v>
      </c>
      <c r="AU154" s="17" t="s">
        <v>84</v>
      </c>
    </row>
    <row r="155" s="2" customFormat="1" ht="49.05" customHeight="1">
      <c r="A155" s="38"/>
      <c r="B155" s="39"/>
      <c r="C155" s="204" t="s">
        <v>155</v>
      </c>
      <c r="D155" s="204" t="s">
        <v>144</v>
      </c>
      <c r="E155" s="205" t="s">
        <v>251</v>
      </c>
      <c r="F155" s="206" t="s">
        <v>252</v>
      </c>
      <c r="G155" s="207" t="s">
        <v>198</v>
      </c>
      <c r="H155" s="208">
        <v>0.01</v>
      </c>
      <c r="I155" s="209"/>
      <c r="J155" s="210">
        <f>ROUND(I155*H155,2)</f>
        <v>0</v>
      </c>
      <c r="K155" s="206" t="s">
        <v>148</v>
      </c>
      <c r="L155" s="44"/>
      <c r="M155" s="211" t="s">
        <v>19</v>
      </c>
      <c r="N155" s="212" t="s">
        <v>45</v>
      </c>
      <c r="O155" s="84"/>
      <c r="P155" s="213">
        <f>O155*H155</f>
        <v>0</v>
      </c>
      <c r="Q155" s="213">
        <v>0</v>
      </c>
      <c r="R155" s="213">
        <f>Q155*H155</f>
        <v>0</v>
      </c>
      <c r="S155" s="213">
        <v>0</v>
      </c>
      <c r="T155" s="21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5" t="s">
        <v>230</v>
      </c>
      <c r="AT155" s="215" t="s">
        <v>144</v>
      </c>
      <c r="AU155" s="215" t="s">
        <v>84</v>
      </c>
      <c r="AY155" s="17" t="s">
        <v>140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7" t="s">
        <v>82</v>
      </c>
      <c r="BK155" s="216">
        <f>ROUND(I155*H155,2)</f>
        <v>0</v>
      </c>
      <c r="BL155" s="17" t="s">
        <v>230</v>
      </c>
      <c r="BM155" s="215" t="s">
        <v>714</v>
      </c>
    </row>
    <row r="156" s="2" customFormat="1">
      <c r="A156" s="38"/>
      <c r="B156" s="39"/>
      <c r="C156" s="40"/>
      <c r="D156" s="217" t="s">
        <v>151</v>
      </c>
      <c r="E156" s="40"/>
      <c r="F156" s="218" t="s">
        <v>254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151</v>
      </c>
      <c r="AU156" s="17" t="s">
        <v>84</v>
      </c>
    </row>
    <row r="157" s="12" customFormat="1" ht="22.8" customHeight="1">
      <c r="A157" s="12"/>
      <c r="B157" s="188"/>
      <c r="C157" s="189"/>
      <c r="D157" s="190" t="s">
        <v>73</v>
      </c>
      <c r="E157" s="202" t="s">
        <v>255</v>
      </c>
      <c r="F157" s="202" t="s">
        <v>256</v>
      </c>
      <c r="G157" s="189"/>
      <c r="H157" s="189"/>
      <c r="I157" s="192"/>
      <c r="J157" s="203">
        <f>BK157</f>
        <v>0</v>
      </c>
      <c r="K157" s="189"/>
      <c r="L157" s="194"/>
      <c r="M157" s="195"/>
      <c r="N157" s="196"/>
      <c r="O157" s="196"/>
      <c r="P157" s="197">
        <f>SUM(P158:P195)</f>
        <v>0</v>
      </c>
      <c r="Q157" s="196"/>
      <c r="R157" s="197">
        <f>SUM(R158:R195)</f>
        <v>0.75658499999999984</v>
      </c>
      <c r="S157" s="196"/>
      <c r="T157" s="198">
        <f>SUM(T158:T195)</f>
        <v>0.032000000000000001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99" t="s">
        <v>84</v>
      </c>
      <c r="AT157" s="200" t="s">
        <v>73</v>
      </c>
      <c r="AU157" s="200" t="s">
        <v>82</v>
      </c>
      <c r="AY157" s="199" t="s">
        <v>140</v>
      </c>
      <c r="BK157" s="201">
        <f>SUM(BK158:BK195)</f>
        <v>0</v>
      </c>
    </row>
    <row r="158" s="2" customFormat="1" ht="37.8" customHeight="1">
      <c r="A158" s="38"/>
      <c r="B158" s="39"/>
      <c r="C158" s="204" t="s">
        <v>82</v>
      </c>
      <c r="D158" s="204" t="s">
        <v>144</v>
      </c>
      <c r="E158" s="205" t="s">
        <v>257</v>
      </c>
      <c r="F158" s="206" t="s">
        <v>258</v>
      </c>
      <c r="G158" s="207" t="s">
        <v>229</v>
      </c>
      <c r="H158" s="208">
        <v>3</v>
      </c>
      <c r="I158" s="209"/>
      <c r="J158" s="210">
        <f>ROUND(I158*H158,2)</f>
        <v>0</v>
      </c>
      <c r="K158" s="206" t="s">
        <v>148</v>
      </c>
      <c r="L158" s="44"/>
      <c r="M158" s="211" t="s">
        <v>19</v>
      </c>
      <c r="N158" s="212" t="s">
        <v>45</v>
      </c>
      <c r="O158" s="84"/>
      <c r="P158" s="213">
        <f>O158*H158</f>
        <v>0</v>
      </c>
      <c r="Q158" s="213">
        <v>0</v>
      </c>
      <c r="R158" s="213">
        <f>Q158*H158</f>
        <v>0</v>
      </c>
      <c r="S158" s="213">
        <v>0.0060000000000000001</v>
      </c>
      <c r="T158" s="214">
        <f>S158*H158</f>
        <v>0.018000000000000002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5" t="s">
        <v>230</v>
      </c>
      <c r="AT158" s="215" t="s">
        <v>144</v>
      </c>
      <c r="AU158" s="215" t="s">
        <v>84</v>
      </c>
      <c r="AY158" s="17" t="s">
        <v>140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82</v>
      </c>
      <c r="BK158" s="216">
        <f>ROUND(I158*H158,2)</f>
        <v>0</v>
      </c>
      <c r="BL158" s="17" t="s">
        <v>230</v>
      </c>
      <c r="BM158" s="215" t="s">
        <v>715</v>
      </c>
    </row>
    <row r="159" s="2" customFormat="1">
      <c r="A159" s="38"/>
      <c r="B159" s="39"/>
      <c r="C159" s="40"/>
      <c r="D159" s="217" t="s">
        <v>151</v>
      </c>
      <c r="E159" s="40"/>
      <c r="F159" s="218" t="s">
        <v>260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151</v>
      </c>
      <c r="AU159" s="17" t="s">
        <v>84</v>
      </c>
    </row>
    <row r="160" s="13" customFormat="1">
      <c r="A160" s="13"/>
      <c r="B160" s="222"/>
      <c r="C160" s="223"/>
      <c r="D160" s="224" t="s">
        <v>153</v>
      </c>
      <c r="E160" s="225" t="s">
        <v>19</v>
      </c>
      <c r="F160" s="226" t="s">
        <v>287</v>
      </c>
      <c r="G160" s="223"/>
      <c r="H160" s="227">
        <v>3</v>
      </c>
      <c r="I160" s="228"/>
      <c r="J160" s="223"/>
      <c r="K160" s="223"/>
      <c r="L160" s="229"/>
      <c r="M160" s="230"/>
      <c r="N160" s="231"/>
      <c r="O160" s="231"/>
      <c r="P160" s="231"/>
      <c r="Q160" s="231"/>
      <c r="R160" s="231"/>
      <c r="S160" s="231"/>
      <c r="T160" s="23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3" t="s">
        <v>153</v>
      </c>
      <c r="AU160" s="233" t="s">
        <v>84</v>
      </c>
      <c r="AV160" s="13" t="s">
        <v>84</v>
      </c>
      <c r="AW160" s="13" t="s">
        <v>36</v>
      </c>
      <c r="AX160" s="13" t="s">
        <v>82</v>
      </c>
      <c r="AY160" s="233" t="s">
        <v>140</v>
      </c>
    </row>
    <row r="161" s="2" customFormat="1" ht="33" customHeight="1">
      <c r="A161" s="38"/>
      <c r="B161" s="39"/>
      <c r="C161" s="204" t="s">
        <v>84</v>
      </c>
      <c r="D161" s="204" t="s">
        <v>144</v>
      </c>
      <c r="E161" s="205" t="s">
        <v>502</v>
      </c>
      <c r="F161" s="206" t="s">
        <v>503</v>
      </c>
      <c r="G161" s="207" t="s">
        <v>229</v>
      </c>
      <c r="H161" s="208">
        <v>2</v>
      </c>
      <c r="I161" s="209"/>
      <c r="J161" s="210">
        <f>ROUND(I161*H161,2)</f>
        <v>0</v>
      </c>
      <c r="K161" s="206" t="s">
        <v>148</v>
      </c>
      <c r="L161" s="44"/>
      <c r="M161" s="211" t="s">
        <v>19</v>
      </c>
      <c r="N161" s="212" t="s">
        <v>45</v>
      </c>
      <c r="O161" s="84"/>
      <c r="P161" s="213">
        <f>O161*H161</f>
        <v>0</v>
      </c>
      <c r="Q161" s="213">
        <v>0</v>
      </c>
      <c r="R161" s="213">
        <f>Q161*H161</f>
        <v>0</v>
      </c>
      <c r="S161" s="213">
        <v>0.0070000000000000001</v>
      </c>
      <c r="T161" s="214">
        <f>S161*H161</f>
        <v>0.014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5" t="s">
        <v>230</v>
      </c>
      <c r="AT161" s="215" t="s">
        <v>144</v>
      </c>
      <c r="AU161" s="215" t="s">
        <v>84</v>
      </c>
      <c r="AY161" s="17" t="s">
        <v>140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82</v>
      </c>
      <c r="BK161" s="216">
        <f>ROUND(I161*H161,2)</f>
        <v>0</v>
      </c>
      <c r="BL161" s="17" t="s">
        <v>230</v>
      </c>
      <c r="BM161" s="215" t="s">
        <v>716</v>
      </c>
    </row>
    <row r="162" s="2" customFormat="1">
      <c r="A162" s="38"/>
      <c r="B162" s="39"/>
      <c r="C162" s="40"/>
      <c r="D162" s="217" t="s">
        <v>151</v>
      </c>
      <c r="E162" s="40"/>
      <c r="F162" s="218" t="s">
        <v>505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151</v>
      </c>
      <c r="AU162" s="17" t="s">
        <v>84</v>
      </c>
    </row>
    <row r="163" s="13" customFormat="1">
      <c r="A163" s="13"/>
      <c r="B163" s="222"/>
      <c r="C163" s="223"/>
      <c r="D163" s="224" t="s">
        <v>153</v>
      </c>
      <c r="E163" s="225" t="s">
        <v>19</v>
      </c>
      <c r="F163" s="226" t="s">
        <v>84</v>
      </c>
      <c r="G163" s="223"/>
      <c r="H163" s="227">
        <v>2</v>
      </c>
      <c r="I163" s="228"/>
      <c r="J163" s="223"/>
      <c r="K163" s="223"/>
      <c r="L163" s="229"/>
      <c r="M163" s="230"/>
      <c r="N163" s="231"/>
      <c r="O163" s="231"/>
      <c r="P163" s="231"/>
      <c r="Q163" s="231"/>
      <c r="R163" s="231"/>
      <c r="S163" s="231"/>
      <c r="T163" s="23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3" t="s">
        <v>153</v>
      </c>
      <c r="AU163" s="233" t="s">
        <v>84</v>
      </c>
      <c r="AV163" s="13" t="s">
        <v>84</v>
      </c>
      <c r="AW163" s="13" t="s">
        <v>36</v>
      </c>
      <c r="AX163" s="13" t="s">
        <v>82</v>
      </c>
      <c r="AY163" s="233" t="s">
        <v>140</v>
      </c>
    </row>
    <row r="164" s="2" customFormat="1" ht="33" customHeight="1">
      <c r="A164" s="38"/>
      <c r="B164" s="39"/>
      <c r="C164" s="204" t="s">
        <v>7</v>
      </c>
      <c r="D164" s="204" t="s">
        <v>144</v>
      </c>
      <c r="E164" s="205" t="s">
        <v>263</v>
      </c>
      <c r="F164" s="206" t="s">
        <v>264</v>
      </c>
      <c r="G164" s="207" t="s">
        <v>147</v>
      </c>
      <c r="H164" s="208">
        <v>18.899999999999999</v>
      </c>
      <c r="I164" s="209"/>
      <c r="J164" s="210">
        <f>ROUND(I164*H164,2)</f>
        <v>0</v>
      </c>
      <c r="K164" s="206" t="s">
        <v>148</v>
      </c>
      <c r="L164" s="44"/>
      <c r="M164" s="211" t="s">
        <v>19</v>
      </c>
      <c r="N164" s="212" t="s">
        <v>45</v>
      </c>
      <c r="O164" s="84"/>
      <c r="P164" s="213">
        <f>O164*H164</f>
        <v>0</v>
      </c>
      <c r="Q164" s="213">
        <v>0.00025999999999999998</v>
      </c>
      <c r="R164" s="213">
        <f>Q164*H164</f>
        <v>0.0049139999999999991</v>
      </c>
      <c r="S164" s="213">
        <v>0</v>
      </c>
      <c r="T164" s="21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5" t="s">
        <v>230</v>
      </c>
      <c r="AT164" s="215" t="s">
        <v>144</v>
      </c>
      <c r="AU164" s="215" t="s">
        <v>84</v>
      </c>
      <c r="AY164" s="17" t="s">
        <v>140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82</v>
      </c>
      <c r="BK164" s="216">
        <f>ROUND(I164*H164,2)</f>
        <v>0</v>
      </c>
      <c r="BL164" s="17" t="s">
        <v>230</v>
      </c>
      <c r="BM164" s="215" t="s">
        <v>717</v>
      </c>
    </row>
    <row r="165" s="2" customFormat="1">
      <c r="A165" s="38"/>
      <c r="B165" s="39"/>
      <c r="C165" s="40"/>
      <c r="D165" s="217" t="s">
        <v>151</v>
      </c>
      <c r="E165" s="40"/>
      <c r="F165" s="218" t="s">
        <v>266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151</v>
      </c>
      <c r="AU165" s="17" t="s">
        <v>84</v>
      </c>
    </row>
    <row r="166" s="14" customFormat="1">
      <c r="A166" s="14"/>
      <c r="B166" s="244"/>
      <c r="C166" s="245"/>
      <c r="D166" s="224" t="s">
        <v>153</v>
      </c>
      <c r="E166" s="246" t="s">
        <v>19</v>
      </c>
      <c r="F166" s="247" t="s">
        <v>696</v>
      </c>
      <c r="G166" s="245"/>
      <c r="H166" s="246" t="s">
        <v>19</v>
      </c>
      <c r="I166" s="248"/>
      <c r="J166" s="245"/>
      <c r="K166" s="245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153</v>
      </c>
      <c r="AU166" s="253" t="s">
        <v>84</v>
      </c>
      <c r="AV166" s="14" t="s">
        <v>82</v>
      </c>
      <c r="AW166" s="14" t="s">
        <v>36</v>
      </c>
      <c r="AX166" s="14" t="s">
        <v>74</v>
      </c>
      <c r="AY166" s="253" t="s">
        <v>140</v>
      </c>
    </row>
    <row r="167" s="13" customFormat="1">
      <c r="A167" s="13"/>
      <c r="B167" s="222"/>
      <c r="C167" s="223"/>
      <c r="D167" s="224" t="s">
        <v>153</v>
      </c>
      <c r="E167" s="225" t="s">
        <v>19</v>
      </c>
      <c r="F167" s="226" t="s">
        <v>474</v>
      </c>
      <c r="G167" s="223"/>
      <c r="H167" s="227">
        <v>8.0999999999999996</v>
      </c>
      <c r="I167" s="228"/>
      <c r="J167" s="223"/>
      <c r="K167" s="223"/>
      <c r="L167" s="229"/>
      <c r="M167" s="230"/>
      <c r="N167" s="231"/>
      <c r="O167" s="231"/>
      <c r="P167" s="231"/>
      <c r="Q167" s="231"/>
      <c r="R167" s="231"/>
      <c r="S167" s="231"/>
      <c r="T167" s="23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3" t="s">
        <v>153</v>
      </c>
      <c r="AU167" s="233" t="s">
        <v>84</v>
      </c>
      <c r="AV167" s="13" t="s">
        <v>84</v>
      </c>
      <c r="AW167" s="13" t="s">
        <v>36</v>
      </c>
      <c r="AX167" s="13" t="s">
        <v>74</v>
      </c>
      <c r="AY167" s="233" t="s">
        <v>140</v>
      </c>
    </row>
    <row r="168" s="14" customFormat="1">
      <c r="A168" s="14"/>
      <c r="B168" s="244"/>
      <c r="C168" s="245"/>
      <c r="D168" s="224" t="s">
        <v>153</v>
      </c>
      <c r="E168" s="246" t="s">
        <v>19</v>
      </c>
      <c r="F168" s="247" t="s">
        <v>698</v>
      </c>
      <c r="G168" s="245"/>
      <c r="H168" s="246" t="s">
        <v>19</v>
      </c>
      <c r="I168" s="248"/>
      <c r="J168" s="245"/>
      <c r="K168" s="245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153</v>
      </c>
      <c r="AU168" s="253" t="s">
        <v>84</v>
      </c>
      <c r="AV168" s="14" t="s">
        <v>82</v>
      </c>
      <c r="AW168" s="14" t="s">
        <v>36</v>
      </c>
      <c r="AX168" s="14" t="s">
        <v>74</v>
      </c>
      <c r="AY168" s="253" t="s">
        <v>140</v>
      </c>
    </row>
    <row r="169" s="13" customFormat="1">
      <c r="A169" s="13"/>
      <c r="B169" s="222"/>
      <c r="C169" s="223"/>
      <c r="D169" s="224" t="s">
        <v>153</v>
      </c>
      <c r="E169" s="225" t="s">
        <v>19</v>
      </c>
      <c r="F169" s="226" t="s">
        <v>699</v>
      </c>
      <c r="G169" s="223"/>
      <c r="H169" s="227">
        <v>10.800000000000001</v>
      </c>
      <c r="I169" s="228"/>
      <c r="J169" s="223"/>
      <c r="K169" s="223"/>
      <c r="L169" s="229"/>
      <c r="M169" s="230"/>
      <c r="N169" s="231"/>
      <c r="O169" s="231"/>
      <c r="P169" s="231"/>
      <c r="Q169" s="231"/>
      <c r="R169" s="231"/>
      <c r="S169" s="231"/>
      <c r="T169" s="23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3" t="s">
        <v>153</v>
      </c>
      <c r="AU169" s="233" t="s">
        <v>84</v>
      </c>
      <c r="AV169" s="13" t="s">
        <v>84</v>
      </c>
      <c r="AW169" s="13" t="s">
        <v>36</v>
      </c>
      <c r="AX169" s="13" t="s">
        <v>74</v>
      </c>
      <c r="AY169" s="233" t="s">
        <v>140</v>
      </c>
    </row>
    <row r="170" s="15" customFormat="1">
      <c r="A170" s="15"/>
      <c r="B170" s="254"/>
      <c r="C170" s="255"/>
      <c r="D170" s="224" t="s">
        <v>153</v>
      </c>
      <c r="E170" s="256" t="s">
        <v>19</v>
      </c>
      <c r="F170" s="257" t="s">
        <v>193</v>
      </c>
      <c r="G170" s="255"/>
      <c r="H170" s="258">
        <v>18.899999999999999</v>
      </c>
      <c r="I170" s="259"/>
      <c r="J170" s="255"/>
      <c r="K170" s="255"/>
      <c r="L170" s="260"/>
      <c r="M170" s="261"/>
      <c r="N170" s="262"/>
      <c r="O170" s="262"/>
      <c r="P170" s="262"/>
      <c r="Q170" s="262"/>
      <c r="R170" s="262"/>
      <c r="S170" s="262"/>
      <c r="T170" s="263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4" t="s">
        <v>153</v>
      </c>
      <c r="AU170" s="264" t="s">
        <v>84</v>
      </c>
      <c r="AV170" s="15" t="s">
        <v>149</v>
      </c>
      <c r="AW170" s="15" t="s">
        <v>36</v>
      </c>
      <c r="AX170" s="15" t="s">
        <v>82</v>
      </c>
      <c r="AY170" s="264" t="s">
        <v>140</v>
      </c>
    </row>
    <row r="171" s="2" customFormat="1" ht="24.15" customHeight="1">
      <c r="A171" s="38"/>
      <c r="B171" s="39"/>
      <c r="C171" s="234" t="s">
        <v>293</v>
      </c>
      <c r="D171" s="234" t="s">
        <v>162</v>
      </c>
      <c r="E171" s="235" t="s">
        <v>268</v>
      </c>
      <c r="F171" s="236" t="s">
        <v>269</v>
      </c>
      <c r="G171" s="237" t="s">
        <v>147</v>
      </c>
      <c r="H171" s="238">
        <v>18.899999999999999</v>
      </c>
      <c r="I171" s="239"/>
      <c r="J171" s="240">
        <f>ROUND(I171*H171,2)</f>
        <v>0</v>
      </c>
      <c r="K171" s="236" t="s">
        <v>148</v>
      </c>
      <c r="L171" s="241"/>
      <c r="M171" s="242" t="s">
        <v>19</v>
      </c>
      <c r="N171" s="243" t="s">
        <v>45</v>
      </c>
      <c r="O171" s="84"/>
      <c r="P171" s="213">
        <f>O171*H171</f>
        <v>0</v>
      </c>
      <c r="Q171" s="213">
        <v>0.037960000000000001</v>
      </c>
      <c r="R171" s="213">
        <f>Q171*H171</f>
        <v>0.71744399999999997</v>
      </c>
      <c r="S171" s="213">
        <v>0</v>
      </c>
      <c r="T171" s="21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5" t="s">
        <v>237</v>
      </c>
      <c r="AT171" s="215" t="s">
        <v>162</v>
      </c>
      <c r="AU171" s="215" t="s">
        <v>84</v>
      </c>
      <c r="AY171" s="17" t="s">
        <v>140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82</v>
      </c>
      <c r="BK171" s="216">
        <f>ROUND(I171*H171,2)</f>
        <v>0</v>
      </c>
      <c r="BL171" s="17" t="s">
        <v>230</v>
      </c>
      <c r="BM171" s="215" t="s">
        <v>718</v>
      </c>
    </row>
    <row r="172" s="2" customFormat="1" ht="16.5" customHeight="1">
      <c r="A172" s="38"/>
      <c r="B172" s="39"/>
      <c r="C172" s="234" t="s">
        <v>308</v>
      </c>
      <c r="D172" s="234" t="s">
        <v>162</v>
      </c>
      <c r="E172" s="235" t="s">
        <v>271</v>
      </c>
      <c r="F172" s="236" t="s">
        <v>272</v>
      </c>
      <c r="G172" s="237" t="s">
        <v>236</v>
      </c>
      <c r="H172" s="238">
        <v>40</v>
      </c>
      <c r="I172" s="239"/>
      <c r="J172" s="240">
        <f>ROUND(I172*H172,2)</f>
        <v>0</v>
      </c>
      <c r="K172" s="236" t="s">
        <v>19</v>
      </c>
      <c r="L172" s="241"/>
      <c r="M172" s="242" t="s">
        <v>19</v>
      </c>
      <c r="N172" s="243" t="s">
        <v>45</v>
      </c>
      <c r="O172" s="84"/>
      <c r="P172" s="213">
        <f>O172*H172</f>
        <v>0</v>
      </c>
      <c r="Q172" s="213">
        <v>0</v>
      </c>
      <c r="R172" s="213">
        <f>Q172*H172</f>
        <v>0</v>
      </c>
      <c r="S172" s="213">
        <v>0</v>
      </c>
      <c r="T172" s="21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237</v>
      </c>
      <c r="AT172" s="215" t="s">
        <v>162</v>
      </c>
      <c r="AU172" s="215" t="s">
        <v>84</v>
      </c>
      <c r="AY172" s="17" t="s">
        <v>140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82</v>
      </c>
      <c r="BK172" s="216">
        <f>ROUND(I172*H172,2)</f>
        <v>0</v>
      </c>
      <c r="BL172" s="17" t="s">
        <v>230</v>
      </c>
      <c r="BM172" s="215" t="s">
        <v>719</v>
      </c>
    </row>
    <row r="173" s="13" customFormat="1">
      <c r="A173" s="13"/>
      <c r="B173" s="222"/>
      <c r="C173" s="223"/>
      <c r="D173" s="224" t="s">
        <v>153</v>
      </c>
      <c r="E173" s="225" t="s">
        <v>19</v>
      </c>
      <c r="F173" s="226" t="s">
        <v>720</v>
      </c>
      <c r="G173" s="223"/>
      <c r="H173" s="227">
        <v>40</v>
      </c>
      <c r="I173" s="228"/>
      <c r="J173" s="223"/>
      <c r="K173" s="223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153</v>
      </c>
      <c r="AU173" s="233" t="s">
        <v>84</v>
      </c>
      <c r="AV173" s="13" t="s">
        <v>84</v>
      </c>
      <c r="AW173" s="13" t="s">
        <v>36</v>
      </c>
      <c r="AX173" s="13" t="s">
        <v>82</v>
      </c>
      <c r="AY173" s="233" t="s">
        <v>140</v>
      </c>
    </row>
    <row r="174" s="2" customFormat="1" ht="24.15" customHeight="1">
      <c r="A174" s="38"/>
      <c r="B174" s="39"/>
      <c r="C174" s="234" t="s">
        <v>413</v>
      </c>
      <c r="D174" s="234" t="s">
        <v>162</v>
      </c>
      <c r="E174" s="235" t="s">
        <v>276</v>
      </c>
      <c r="F174" s="236" t="s">
        <v>277</v>
      </c>
      <c r="G174" s="237" t="s">
        <v>278</v>
      </c>
      <c r="H174" s="238">
        <v>0.80000000000000004</v>
      </c>
      <c r="I174" s="239"/>
      <c r="J174" s="240">
        <f>ROUND(I174*H174,2)</f>
        <v>0</v>
      </c>
      <c r="K174" s="236" t="s">
        <v>148</v>
      </c>
      <c r="L174" s="241"/>
      <c r="M174" s="242" t="s">
        <v>19</v>
      </c>
      <c r="N174" s="243" t="s">
        <v>45</v>
      </c>
      <c r="O174" s="84"/>
      <c r="P174" s="213">
        <f>O174*H174</f>
        <v>0</v>
      </c>
      <c r="Q174" s="213">
        <v>0.00093999999999999997</v>
      </c>
      <c r="R174" s="213">
        <f>Q174*H174</f>
        <v>0.00075200000000000006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237</v>
      </c>
      <c r="AT174" s="215" t="s">
        <v>162</v>
      </c>
      <c r="AU174" s="215" t="s">
        <v>84</v>
      </c>
      <c r="AY174" s="17" t="s">
        <v>140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82</v>
      </c>
      <c r="BK174" s="216">
        <f>ROUND(I174*H174,2)</f>
        <v>0</v>
      </c>
      <c r="BL174" s="17" t="s">
        <v>230</v>
      </c>
      <c r="BM174" s="215" t="s">
        <v>721</v>
      </c>
    </row>
    <row r="175" s="13" customFormat="1">
      <c r="A175" s="13"/>
      <c r="B175" s="222"/>
      <c r="C175" s="223"/>
      <c r="D175" s="224" t="s">
        <v>153</v>
      </c>
      <c r="E175" s="225" t="s">
        <v>19</v>
      </c>
      <c r="F175" s="226" t="s">
        <v>722</v>
      </c>
      <c r="G175" s="223"/>
      <c r="H175" s="227">
        <v>0.80000000000000004</v>
      </c>
      <c r="I175" s="228"/>
      <c r="J175" s="223"/>
      <c r="K175" s="223"/>
      <c r="L175" s="229"/>
      <c r="M175" s="230"/>
      <c r="N175" s="231"/>
      <c r="O175" s="231"/>
      <c r="P175" s="231"/>
      <c r="Q175" s="231"/>
      <c r="R175" s="231"/>
      <c r="S175" s="231"/>
      <c r="T175" s="23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3" t="s">
        <v>153</v>
      </c>
      <c r="AU175" s="233" t="s">
        <v>84</v>
      </c>
      <c r="AV175" s="13" t="s">
        <v>84</v>
      </c>
      <c r="AW175" s="13" t="s">
        <v>36</v>
      </c>
      <c r="AX175" s="13" t="s">
        <v>82</v>
      </c>
      <c r="AY175" s="233" t="s">
        <v>140</v>
      </c>
    </row>
    <row r="176" s="2" customFormat="1" ht="33" customHeight="1">
      <c r="A176" s="38"/>
      <c r="B176" s="39"/>
      <c r="C176" s="204" t="s">
        <v>287</v>
      </c>
      <c r="D176" s="204" t="s">
        <v>144</v>
      </c>
      <c r="E176" s="205" t="s">
        <v>281</v>
      </c>
      <c r="F176" s="206" t="s">
        <v>282</v>
      </c>
      <c r="G176" s="207" t="s">
        <v>158</v>
      </c>
      <c r="H176" s="208">
        <v>10.75</v>
      </c>
      <c r="I176" s="209"/>
      <c r="J176" s="210">
        <f>ROUND(I176*H176,2)</f>
        <v>0</v>
      </c>
      <c r="K176" s="206" t="s">
        <v>148</v>
      </c>
      <c r="L176" s="44"/>
      <c r="M176" s="211" t="s">
        <v>19</v>
      </c>
      <c r="N176" s="212" t="s">
        <v>45</v>
      </c>
      <c r="O176" s="84"/>
      <c r="P176" s="213">
        <f>O176*H176</f>
        <v>0</v>
      </c>
      <c r="Q176" s="213">
        <v>0</v>
      </c>
      <c r="R176" s="213">
        <f>Q176*H176</f>
        <v>0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230</v>
      </c>
      <c r="AT176" s="215" t="s">
        <v>144</v>
      </c>
      <c r="AU176" s="215" t="s">
        <v>84</v>
      </c>
      <c r="AY176" s="17" t="s">
        <v>140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82</v>
      </c>
      <c r="BK176" s="216">
        <f>ROUND(I176*H176,2)</f>
        <v>0</v>
      </c>
      <c r="BL176" s="17" t="s">
        <v>230</v>
      </c>
      <c r="BM176" s="215" t="s">
        <v>723</v>
      </c>
    </row>
    <row r="177" s="2" customFormat="1">
      <c r="A177" s="38"/>
      <c r="B177" s="39"/>
      <c r="C177" s="40"/>
      <c r="D177" s="217" t="s">
        <v>151</v>
      </c>
      <c r="E177" s="40"/>
      <c r="F177" s="218" t="s">
        <v>284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151</v>
      </c>
      <c r="AU177" s="17" t="s">
        <v>84</v>
      </c>
    </row>
    <row r="178" s="13" customFormat="1">
      <c r="A178" s="13"/>
      <c r="B178" s="222"/>
      <c r="C178" s="223"/>
      <c r="D178" s="224" t="s">
        <v>153</v>
      </c>
      <c r="E178" s="225" t="s">
        <v>19</v>
      </c>
      <c r="F178" s="226" t="s">
        <v>724</v>
      </c>
      <c r="G178" s="223"/>
      <c r="H178" s="227">
        <v>6.0999999999999996</v>
      </c>
      <c r="I178" s="228"/>
      <c r="J178" s="223"/>
      <c r="K178" s="223"/>
      <c r="L178" s="229"/>
      <c r="M178" s="230"/>
      <c r="N178" s="231"/>
      <c r="O178" s="231"/>
      <c r="P178" s="231"/>
      <c r="Q178" s="231"/>
      <c r="R178" s="231"/>
      <c r="S178" s="231"/>
      <c r="T178" s="23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3" t="s">
        <v>153</v>
      </c>
      <c r="AU178" s="233" t="s">
        <v>84</v>
      </c>
      <c r="AV178" s="13" t="s">
        <v>84</v>
      </c>
      <c r="AW178" s="13" t="s">
        <v>36</v>
      </c>
      <c r="AX178" s="13" t="s">
        <v>74</v>
      </c>
      <c r="AY178" s="233" t="s">
        <v>140</v>
      </c>
    </row>
    <row r="179" s="13" customFormat="1">
      <c r="A179" s="13"/>
      <c r="B179" s="222"/>
      <c r="C179" s="223"/>
      <c r="D179" s="224" t="s">
        <v>153</v>
      </c>
      <c r="E179" s="225" t="s">
        <v>19</v>
      </c>
      <c r="F179" s="226" t="s">
        <v>516</v>
      </c>
      <c r="G179" s="223"/>
      <c r="H179" s="227">
        <v>4.6500000000000004</v>
      </c>
      <c r="I179" s="228"/>
      <c r="J179" s="223"/>
      <c r="K179" s="223"/>
      <c r="L179" s="229"/>
      <c r="M179" s="230"/>
      <c r="N179" s="231"/>
      <c r="O179" s="231"/>
      <c r="P179" s="231"/>
      <c r="Q179" s="231"/>
      <c r="R179" s="231"/>
      <c r="S179" s="231"/>
      <c r="T179" s="23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3" t="s">
        <v>153</v>
      </c>
      <c r="AU179" s="233" t="s">
        <v>84</v>
      </c>
      <c r="AV179" s="13" t="s">
        <v>84</v>
      </c>
      <c r="AW179" s="13" t="s">
        <v>36</v>
      </c>
      <c r="AX179" s="13" t="s">
        <v>74</v>
      </c>
      <c r="AY179" s="233" t="s">
        <v>140</v>
      </c>
    </row>
    <row r="180" s="15" customFormat="1">
      <c r="A180" s="15"/>
      <c r="B180" s="254"/>
      <c r="C180" s="255"/>
      <c r="D180" s="224" t="s">
        <v>153</v>
      </c>
      <c r="E180" s="256" t="s">
        <v>19</v>
      </c>
      <c r="F180" s="257" t="s">
        <v>193</v>
      </c>
      <c r="G180" s="255"/>
      <c r="H180" s="258">
        <v>10.75</v>
      </c>
      <c r="I180" s="259"/>
      <c r="J180" s="255"/>
      <c r="K180" s="255"/>
      <c r="L180" s="260"/>
      <c r="M180" s="261"/>
      <c r="N180" s="262"/>
      <c r="O180" s="262"/>
      <c r="P180" s="262"/>
      <c r="Q180" s="262"/>
      <c r="R180" s="262"/>
      <c r="S180" s="262"/>
      <c r="T180" s="263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4" t="s">
        <v>153</v>
      </c>
      <c r="AU180" s="264" t="s">
        <v>84</v>
      </c>
      <c r="AV180" s="15" t="s">
        <v>149</v>
      </c>
      <c r="AW180" s="15" t="s">
        <v>36</v>
      </c>
      <c r="AX180" s="15" t="s">
        <v>82</v>
      </c>
      <c r="AY180" s="264" t="s">
        <v>140</v>
      </c>
    </row>
    <row r="181" s="2" customFormat="1" ht="21.75" customHeight="1">
      <c r="A181" s="38"/>
      <c r="B181" s="39"/>
      <c r="C181" s="234" t="s">
        <v>149</v>
      </c>
      <c r="D181" s="234" t="s">
        <v>162</v>
      </c>
      <c r="E181" s="235" t="s">
        <v>517</v>
      </c>
      <c r="F181" s="236" t="s">
        <v>518</v>
      </c>
      <c r="G181" s="237" t="s">
        <v>158</v>
      </c>
      <c r="H181" s="238">
        <v>10.75</v>
      </c>
      <c r="I181" s="239"/>
      <c r="J181" s="240">
        <f>ROUND(I181*H181,2)</f>
        <v>0</v>
      </c>
      <c r="K181" s="236" t="s">
        <v>148</v>
      </c>
      <c r="L181" s="241"/>
      <c r="M181" s="242" t="s">
        <v>19</v>
      </c>
      <c r="N181" s="243" t="s">
        <v>45</v>
      </c>
      <c r="O181" s="84"/>
      <c r="P181" s="213">
        <f>O181*H181</f>
        <v>0</v>
      </c>
      <c r="Q181" s="213">
        <v>0.0023999999999999998</v>
      </c>
      <c r="R181" s="213">
        <f>Q181*H181</f>
        <v>0.025799999999999997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237</v>
      </c>
      <c r="AT181" s="215" t="s">
        <v>162</v>
      </c>
      <c r="AU181" s="215" t="s">
        <v>84</v>
      </c>
      <c r="AY181" s="17" t="s">
        <v>140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82</v>
      </c>
      <c r="BK181" s="216">
        <f>ROUND(I181*H181,2)</f>
        <v>0</v>
      </c>
      <c r="BL181" s="17" t="s">
        <v>230</v>
      </c>
      <c r="BM181" s="215" t="s">
        <v>725</v>
      </c>
    </row>
    <row r="182" s="2" customFormat="1" ht="16.5" customHeight="1">
      <c r="A182" s="38"/>
      <c r="B182" s="39"/>
      <c r="C182" s="234" t="s">
        <v>246</v>
      </c>
      <c r="D182" s="234" t="s">
        <v>162</v>
      </c>
      <c r="E182" s="235" t="s">
        <v>520</v>
      </c>
      <c r="F182" s="236" t="s">
        <v>521</v>
      </c>
      <c r="G182" s="237" t="s">
        <v>522</v>
      </c>
      <c r="H182" s="238">
        <v>5</v>
      </c>
      <c r="I182" s="239"/>
      <c r="J182" s="240">
        <f>ROUND(I182*H182,2)</f>
        <v>0</v>
      </c>
      <c r="K182" s="236" t="s">
        <v>148</v>
      </c>
      <c r="L182" s="241"/>
      <c r="M182" s="242" t="s">
        <v>19</v>
      </c>
      <c r="N182" s="243" t="s">
        <v>45</v>
      </c>
      <c r="O182" s="84"/>
      <c r="P182" s="213">
        <f>O182*H182</f>
        <v>0</v>
      </c>
      <c r="Q182" s="213">
        <v>0.00020000000000000001</v>
      </c>
      <c r="R182" s="213">
        <f>Q182*H182</f>
        <v>0.001</v>
      </c>
      <c r="S182" s="213">
        <v>0</v>
      </c>
      <c r="T182" s="21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15" t="s">
        <v>237</v>
      </c>
      <c r="AT182" s="215" t="s">
        <v>162</v>
      </c>
      <c r="AU182" s="215" t="s">
        <v>84</v>
      </c>
      <c r="AY182" s="17" t="s">
        <v>140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82</v>
      </c>
      <c r="BK182" s="216">
        <f>ROUND(I182*H182,2)</f>
        <v>0</v>
      </c>
      <c r="BL182" s="17" t="s">
        <v>230</v>
      </c>
      <c r="BM182" s="215" t="s">
        <v>726</v>
      </c>
    </row>
    <row r="183" s="2" customFormat="1" ht="49.05" customHeight="1">
      <c r="A183" s="38"/>
      <c r="B183" s="39"/>
      <c r="C183" s="204" t="s">
        <v>384</v>
      </c>
      <c r="D183" s="204" t="s">
        <v>144</v>
      </c>
      <c r="E183" s="205" t="s">
        <v>294</v>
      </c>
      <c r="F183" s="206" t="s">
        <v>295</v>
      </c>
      <c r="G183" s="207" t="s">
        <v>158</v>
      </c>
      <c r="H183" s="208">
        <v>39</v>
      </c>
      <c r="I183" s="209"/>
      <c r="J183" s="210">
        <f>ROUND(I183*H183,2)</f>
        <v>0</v>
      </c>
      <c r="K183" s="206" t="s">
        <v>148</v>
      </c>
      <c r="L183" s="44"/>
      <c r="M183" s="211" t="s">
        <v>19</v>
      </c>
      <c r="N183" s="212" t="s">
        <v>45</v>
      </c>
      <c r="O183" s="84"/>
      <c r="P183" s="213">
        <f>O183*H183</f>
        <v>0</v>
      </c>
      <c r="Q183" s="213">
        <v>0.00012</v>
      </c>
      <c r="R183" s="213">
        <f>Q183*H183</f>
        <v>0.0046800000000000001</v>
      </c>
      <c r="S183" s="213">
        <v>0</v>
      </c>
      <c r="T183" s="21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15" t="s">
        <v>230</v>
      </c>
      <c r="AT183" s="215" t="s">
        <v>144</v>
      </c>
      <c r="AU183" s="215" t="s">
        <v>84</v>
      </c>
      <c r="AY183" s="17" t="s">
        <v>140</v>
      </c>
      <c r="BE183" s="216">
        <f>IF(N183="základní",J183,0)</f>
        <v>0</v>
      </c>
      <c r="BF183" s="216">
        <f>IF(N183="snížená",J183,0)</f>
        <v>0</v>
      </c>
      <c r="BG183" s="216">
        <f>IF(N183="zákl. přenesená",J183,0)</f>
        <v>0</v>
      </c>
      <c r="BH183" s="216">
        <f>IF(N183="sníž. přenesená",J183,0)</f>
        <v>0</v>
      </c>
      <c r="BI183" s="216">
        <f>IF(N183="nulová",J183,0)</f>
        <v>0</v>
      </c>
      <c r="BJ183" s="17" t="s">
        <v>82</v>
      </c>
      <c r="BK183" s="216">
        <f>ROUND(I183*H183,2)</f>
        <v>0</v>
      </c>
      <c r="BL183" s="17" t="s">
        <v>230</v>
      </c>
      <c r="BM183" s="215" t="s">
        <v>727</v>
      </c>
    </row>
    <row r="184" s="2" customFormat="1">
      <c r="A184" s="38"/>
      <c r="B184" s="39"/>
      <c r="C184" s="40"/>
      <c r="D184" s="217" t="s">
        <v>151</v>
      </c>
      <c r="E184" s="40"/>
      <c r="F184" s="218" t="s">
        <v>297</v>
      </c>
      <c r="G184" s="40"/>
      <c r="H184" s="40"/>
      <c r="I184" s="219"/>
      <c r="J184" s="40"/>
      <c r="K184" s="40"/>
      <c r="L184" s="44"/>
      <c r="M184" s="220"/>
      <c r="N184" s="221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151</v>
      </c>
      <c r="AU184" s="17" t="s">
        <v>84</v>
      </c>
    </row>
    <row r="185" s="14" customFormat="1">
      <c r="A185" s="14"/>
      <c r="B185" s="244"/>
      <c r="C185" s="245"/>
      <c r="D185" s="224" t="s">
        <v>153</v>
      </c>
      <c r="E185" s="246" t="s">
        <v>19</v>
      </c>
      <c r="F185" s="247" t="s">
        <v>696</v>
      </c>
      <c r="G185" s="245"/>
      <c r="H185" s="246" t="s">
        <v>19</v>
      </c>
      <c r="I185" s="248"/>
      <c r="J185" s="245"/>
      <c r="K185" s="245"/>
      <c r="L185" s="249"/>
      <c r="M185" s="250"/>
      <c r="N185" s="251"/>
      <c r="O185" s="251"/>
      <c r="P185" s="251"/>
      <c r="Q185" s="251"/>
      <c r="R185" s="251"/>
      <c r="S185" s="251"/>
      <c r="T185" s="252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3" t="s">
        <v>153</v>
      </c>
      <c r="AU185" s="253" t="s">
        <v>84</v>
      </c>
      <c r="AV185" s="14" t="s">
        <v>82</v>
      </c>
      <c r="AW185" s="14" t="s">
        <v>36</v>
      </c>
      <c r="AX185" s="14" t="s">
        <v>74</v>
      </c>
      <c r="AY185" s="253" t="s">
        <v>140</v>
      </c>
    </row>
    <row r="186" s="13" customFormat="1">
      <c r="A186" s="13"/>
      <c r="B186" s="222"/>
      <c r="C186" s="223"/>
      <c r="D186" s="224" t="s">
        <v>153</v>
      </c>
      <c r="E186" s="225" t="s">
        <v>19</v>
      </c>
      <c r="F186" s="226" t="s">
        <v>527</v>
      </c>
      <c r="G186" s="223"/>
      <c r="H186" s="227">
        <v>19.800000000000001</v>
      </c>
      <c r="I186" s="228"/>
      <c r="J186" s="223"/>
      <c r="K186" s="223"/>
      <c r="L186" s="229"/>
      <c r="M186" s="230"/>
      <c r="N186" s="231"/>
      <c r="O186" s="231"/>
      <c r="P186" s="231"/>
      <c r="Q186" s="231"/>
      <c r="R186" s="231"/>
      <c r="S186" s="231"/>
      <c r="T186" s="23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3" t="s">
        <v>153</v>
      </c>
      <c r="AU186" s="233" t="s">
        <v>84</v>
      </c>
      <c r="AV186" s="13" t="s">
        <v>84</v>
      </c>
      <c r="AW186" s="13" t="s">
        <v>36</v>
      </c>
      <c r="AX186" s="13" t="s">
        <v>74</v>
      </c>
      <c r="AY186" s="233" t="s">
        <v>140</v>
      </c>
    </row>
    <row r="187" s="14" customFormat="1">
      <c r="A187" s="14"/>
      <c r="B187" s="244"/>
      <c r="C187" s="245"/>
      <c r="D187" s="224" t="s">
        <v>153</v>
      </c>
      <c r="E187" s="246" t="s">
        <v>19</v>
      </c>
      <c r="F187" s="247" t="s">
        <v>698</v>
      </c>
      <c r="G187" s="245"/>
      <c r="H187" s="246" t="s">
        <v>19</v>
      </c>
      <c r="I187" s="248"/>
      <c r="J187" s="245"/>
      <c r="K187" s="245"/>
      <c r="L187" s="249"/>
      <c r="M187" s="250"/>
      <c r="N187" s="251"/>
      <c r="O187" s="251"/>
      <c r="P187" s="251"/>
      <c r="Q187" s="251"/>
      <c r="R187" s="251"/>
      <c r="S187" s="251"/>
      <c r="T187" s="25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3" t="s">
        <v>153</v>
      </c>
      <c r="AU187" s="253" t="s">
        <v>84</v>
      </c>
      <c r="AV187" s="14" t="s">
        <v>82</v>
      </c>
      <c r="AW187" s="14" t="s">
        <v>36</v>
      </c>
      <c r="AX187" s="14" t="s">
        <v>74</v>
      </c>
      <c r="AY187" s="253" t="s">
        <v>140</v>
      </c>
    </row>
    <row r="188" s="13" customFormat="1">
      <c r="A188" s="13"/>
      <c r="B188" s="222"/>
      <c r="C188" s="223"/>
      <c r="D188" s="224" t="s">
        <v>153</v>
      </c>
      <c r="E188" s="225" t="s">
        <v>19</v>
      </c>
      <c r="F188" s="226" t="s">
        <v>728</v>
      </c>
      <c r="G188" s="223"/>
      <c r="H188" s="227">
        <v>19.199999999999999</v>
      </c>
      <c r="I188" s="228"/>
      <c r="J188" s="223"/>
      <c r="K188" s="223"/>
      <c r="L188" s="229"/>
      <c r="M188" s="230"/>
      <c r="N188" s="231"/>
      <c r="O188" s="231"/>
      <c r="P188" s="231"/>
      <c r="Q188" s="231"/>
      <c r="R188" s="231"/>
      <c r="S188" s="231"/>
      <c r="T188" s="23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3" t="s">
        <v>153</v>
      </c>
      <c r="AU188" s="233" t="s">
        <v>84</v>
      </c>
      <c r="AV188" s="13" t="s">
        <v>84</v>
      </c>
      <c r="AW188" s="13" t="s">
        <v>36</v>
      </c>
      <c r="AX188" s="13" t="s">
        <v>74</v>
      </c>
      <c r="AY188" s="233" t="s">
        <v>140</v>
      </c>
    </row>
    <row r="189" s="15" customFormat="1">
      <c r="A189" s="15"/>
      <c r="B189" s="254"/>
      <c r="C189" s="255"/>
      <c r="D189" s="224" t="s">
        <v>153</v>
      </c>
      <c r="E189" s="256" t="s">
        <v>19</v>
      </c>
      <c r="F189" s="257" t="s">
        <v>193</v>
      </c>
      <c r="G189" s="255"/>
      <c r="H189" s="258">
        <v>39</v>
      </c>
      <c r="I189" s="259"/>
      <c r="J189" s="255"/>
      <c r="K189" s="255"/>
      <c r="L189" s="260"/>
      <c r="M189" s="261"/>
      <c r="N189" s="262"/>
      <c r="O189" s="262"/>
      <c r="P189" s="262"/>
      <c r="Q189" s="262"/>
      <c r="R189" s="262"/>
      <c r="S189" s="262"/>
      <c r="T189" s="263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4" t="s">
        <v>153</v>
      </c>
      <c r="AU189" s="264" t="s">
        <v>84</v>
      </c>
      <c r="AV189" s="15" t="s">
        <v>149</v>
      </c>
      <c r="AW189" s="15" t="s">
        <v>36</v>
      </c>
      <c r="AX189" s="15" t="s">
        <v>82</v>
      </c>
      <c r="AY189" s="264" t="s">
        <v>140</v>
      </c>
    </row>
    <row r="190" s="2" customFormat="1" ht="44.25" customHeight="1">
      <c r="A190" s="38"/>
      <c r="B190" s="39"/>
      <c r="C190" s="204" t="s">
        <v>170</v>
      </c>
      <c r="D190" s="204" t="s">
        <v>144</v>
      </c>
      <c r="E190" s="205" t="s">
        <v>309</v>
      </c>
      <c r="F190" s="206" t="s">
        <v>310</v>
      </c>
      <c r="G190" s="207" t="s">
        <v>158</v>
      </c>
      <c r="H190" s="208">
        <v>39.899999999999999</v>
      </c>
      <c r="I190" s="209"/>
      <c r="J190" s="210">
        <f>ROUND(I190*H190,2)</f>
        <v>0</v>
      </c>
      <c r="K190" s="206" t="s">
        <v>148</v>
      </c>
      <c r="L190" s="44"/>
      <c r="M190" s="211" t="s">
        <v>19</v>
      </c>
      <c r="N190" s="212" t="s">
        <v>45</v>
      </c>
      <c r="O190" s="84"/>
      <c r="P190" s="213">
        <f>O190*H190</f>
        <v>0</v>
      </c>
      <c r="Q190" s="213">
        <v>5.0000000000000002E-05</v>
      </c>
      <c r="R190" s="213">
        <f>Q190*H190</f>
        <v>0.0019949999999999998</v>
      </c>
      <c r="S190" s="213">
        <v>0</v>
      </c>
      <c r="T190" s="21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5" t="s">
        <v>230</v>
      </c>
      <c r="AT190" s="215" t="s">
        <v>144</v>
      </c>
      <c r="AU190" s="215" t="s">
        <v>84</v>
      </c>
      <c r="AY190" s="17" t="s">
        <v>140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82</v>
      </c>
      <c r="BK190" s="216">
        <f>ROUND(I190*H190,2)</f>
        <v>0</v>
      </c>
      <c r="BL190" s="17" t="s">
        <v>230</v>
      </c>
      <c r="BM190" s="215" t="s">
        <v>729</v>
      </c>
    </row>
    <row r="191" s="2" customFormat="1">
      <c r="A191" s="38"/>
      <c r="B191" s="39"/>
      <c r="C191" s="40"/>
      <c r="D191" s="217" t="s">
        <v>151</v>
      </c>
      <c r="E191" s="40"/>
      <c r="F191" s="218" t="s">
        <v>312</v>
      </c>
      <c r="G191" s="40"/>
      <c r="H191" s="40"/>
      <c r="I191" s="219"/>
      <c r="J191" s="40"/>
      <c r="K191" s="40"/>
      <c r="L191" s="44"/>
      <c r="M191" s="220"/>
      <c r="N191" s="221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151</v>
      </c>
      <c r="AU191" s="17" t="s">
        <v>84</v>
      </c>
    </row>
    <row r="192" s="2" customFormat="1" ht="49.05" customHeight="1">
      <c r="A192" s="38"/>
      <c r="B192" s="39"/>
      <c r="C192" s="204" t="s">
        <v>391</v>
      </c>
      <c r="D192" s="204" t="s">
        <v>144</v>
      </c>
      <c r="E192" s="205" t="s">
        <v>314</v>
      </c>
      <c r="F192" s="206" t="s">
        <v>315</v>
      </c>
      <c r="G192" s="207" t="s">
        <v>198</v>
      </c>
      <c r="H192" s="208">
        <v>0.75700000000000001</v>
      </c>
      <c r="I192" s="209"/>
      <c r="J192" s="210">
        <f>ROUND(I192*H192,2)</f>
        <v>0</v>
      </c>
      <c r="K192" s="206" t="s">
        <v>148</v>
      </c>
      <c r="L192" s="44"/>
      <c r="M192" s="211" t="s">
        <v>19</v>
      </c>
      <c r="N192" s="212" t="s">
        <v>45</v>
      </c>
      <c r="O192" s="84"/>
      <c r="P192" s="213">
        <f>O192*H192</f>
        <v>0</v>
      </c>
      <c r="Q192" s="213">
        <v>0</v>
      </c>
      <c r="R192" s="213">
        <f>Q192*H192</f>
        <v>0</v>
      </c>
      <c r="S192" s="213">
        <v>0</v>
      </c>
      <c r="T192" s="21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230</v>
      </c>
      <c r="AT192" s="215" t="s">
        <v>144</v>
      </c>
      <c r="AU192" s="215" t="s">
        <v>84</v>
      </c>
      <c r="AY192" s="17" t="s">
        <v>140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82</v>
      </c>
      <c r="BK192" s="216">
        <f>ROUND(I192*H192,2)</f>
        <v>0</v>
      </c>
      <c r="BL192" s="17" t="s">
        <v>230</v>
      </c>
      <c r="BM192" s="215" t="s">
        <v>730</v>
      </c>
    </row>
    <row r="193" s="2" customFormat="1">
      <c r="A193" s="38"/>
      <c r="B193" s="39"/>
      <c r="C193" s="40"/>
      <c r="D193" s="217" t="s">
        <v>151</v>
      </c>
      <c r="E193" s="40"/>
      <c r="F193" s="218" t="s">
        <v>317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151</v>
      </c>
      <c r="AU193" s="17" t="s">
        <v>84</v>
      </c>
    </row>
    <row r="194" s="2" customFormat="1" ht="49.05" customHeight="1">
      <c r="A194" s="38"/>
      <c r="B194" s="39"/>
      <c r="C194" s="204" t="s">
        <v>401</v>
      </c>
      <c r="D194" s="204" t="s">
        <v>144</v>
      </c>
      <c r="E194" s="205" t="s">
        <v>319</v>
      </c>
      <c r="F194" s="206" t="s">
        <v>320</v>
      </c>
      <c r="G194" s="207" t="s">
        <v>198</v>
      </c>
      <c r="H194" s="208">
        <v>0.75700000000000001</v>
      </c>
      <c r="I194" s="209"/>
      <c r="J194" s="210">
        <f>ROUND(I194*H194,2)</f>
        <v>0</v>
      </c>
      <c r="K194" s="206" t="s">
        <v>148</v>
      </c>
      <c r="L194" s="44"/>
      <c r="M194" s="211" t="s">
        <v>19</v>
      </c>
      <c r="N194" s="212" t="s">
        <v>45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230</v>
      </c>
      <c r="AT194" s="215" t="s">
        <v>144</v>
      </c>
      <c r="AU194" s="215" t="s">
        <v>84</v>
      </c>
      <c r="AY194" s="17" t="s">
        <v>140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82</v>
      </c>
      <c r="BK194" s="216">
        <f>ROUND(I194*H194,2)</f>
        <v>0</v>
      </c>
      <c r="BL194" s="17" t="s">
        <v>230</v>
      </c>
      <c r="BM194" s="215" t="s">
        <v>731</v>
      </c>
    </row>
    <row r="195" s="2" customFormat="1">
      <c r="A195" s="38"/>
      <c r="B195" s="39"/>
      <c r="C195" s="40"/>
      <c r="D195" s="217" t="s">
        <v>151</v>
      </c>
      <c r="E195" s="40"/>
      <c r="F195" s="218" t="s">
        <v>322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151</v>
      </c>
      <c r="AU195" s="17" t="s">
        <v>84</v>
      </c>
    </row>
    <row r="196" s="12" customFormat="1" ht="22.8" customHeight="1">
      <c r="A196" s="12"/>
      <c r="B196" s="188"/>
      <c r="C196" s="189"/>
      <c r="D196" s="190" t="s">
        <v>73</v>
      </c>
      <c r="E196" s="202" t="s">
        <v>323</v>
      </c>
      <c r="F196" s="202" t="s">
        <v>324</v>
      </c>
      <c r="G196" s="189"/>
      <c r="H196" s="189"/>
      <c r="I196" s="192"/>
      <c r="J196" s="203">
        <f>BK196</f>
        <v>0</v>
      </c>
      <c r="K196" s="189"/>
      <c r="L196" s="194"/>
      <c r="M196" s="195"/>
      <c r="N196" s="196"/>
      <c r="O196" s="196"/>
      <c r="P196" s="197">
        <f>SUM(P197:P217)</f>
        <v>0</v>
      </c>
      <c r="Q196" s="196"/>
      <c r="R196" s="197">
        <f>SUM(R197:R217)</f>
        <v>0.35188019999999998</v>
      </c>
      <c r="S196" s="196"/>
      <c r="T196" s="198">
        <f>SUM(T197:T217)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99" t="s">
        <v>84</v>
      </c>
      <c r="AT196" s="200" t="s">
        <v>73</v>
      </c>
      <c r="AU196" s="200" t="s">
        <v>82</v>
      </c>
      <c r="AY196" s="199" t="s">
        <v>140</v>
      </c>
      <c r="BK196" s="201">
        <f>SUM(BK197:BK217)</f>
        <v>0</v>
      </c>
    </row>
    <row r="197" s="2" customFormat="1" ht="24.15" customHeight="1">
      <c r="A197" s="38"/>
      <c r="B197" s="39"/>
      <c r="C197" s="204" t="s">
        <v>331</v>
      </c>
      <c r="D197" s="204" t="s">
        <v>144</v>
      </c>
      <c r="E197" s="205" t="s">
        <v>326</v>
      </c>
      <c r="F197" s="206" t="s">
        <v>327</v>
      </c>
      <c r="G197" s="207" t="s">
        <v>229</v>
      </c>
      <c r="H197" s="208">
        <v>1</v>
      </c>
      <c r="I197" s="209"/>
      <c r="J197" s="210">
        <f>ROUND(I197*H197,2)</f>
        <v>0</v>
      </c>
      <c r="K197" s="206" t="s">
        <v>148</v>
      </c>
      <c r="L197" s="44"/>
      <c r="M197" s="211" t="s">
        <v>19</v>
      </c>
      <c r="N197" s="212" t="s">
        <v>45</v>
      </c>
      <c r="O197" s="84"/>
      <c r="P197" s="213">
        <f>O197*H197</f>
        <v>0</v>
      </c>
      <c r="Q197" s="213">
        <v>0</v>
      </c>
      <c r="R197" s="213">
        <f>Q197*H197</f>
        <v>0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230</v>
      </c>
      <c r="AT197" s="215" t="s">
        <v>144</v>
      </c>
      <c r="AU197" s="215" t="s">
        <v>84</v>
      </c>
      <c r="AY197" s="17" t="s">
        <v>140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82</v>
      </c>
      <c r="BK197" s="216">
        <f>ROUND(I197*H197,2)</f>
        <v>0</v>
      </c>
      <c r="BL197" s="17" t="s">
        <v>230</v>
      </c>
      <c r="BM197" s="215" t="s">
        <v>732</v>
      </c>
    </row>
    <row r="198" s="2" customFormat="1">
      <c r="A198" s="38"/>
      <c r="B198" s="39"/>
      <c r="C198" s="40"/>
      <c r="D198" s="217" t="s">
        <v>151</v>
      </c>
      <c r="E198" s="40"/>
      <c r="F198" s="218" t="s">
        <v>329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151</v>
      </c>
      <c r="AU198" s="17" t="s">
        <v>84</v>
      </c>
    </row>
    <row r="199" s="14" customFormat="1">
      <c r="A199" s="14"/>
      <c r="B199" s="244"/>
      <c r="C199" s="245"/>
      <c r="D199" s="224" t="s">
        <v>153</v>
      </c>
      <c r="E199" s="246" t="s">
        <v>19</v>
      </c>
      <c r="F199" s="247" t="s">
        <v>701</v>
      </c>
      <c r="G199" s="245"/>
      <c r="H199" s="246" t="s">
        <v>19</v>
      </c>
      <c r="I199" s="248"/>
      <c r="J199" s="245"/>
      <c r="K199" s="245"/>
      <c r="L199" s="249"/>
      <c r="M199" s="250"/>
      <c r="N199" s="251"/>
      <c r="O199" s="251"/>
      <c r="P199" s="251"/>
      <c r="Q199" s="251"/>
      <c r="R199" s="251"/>
      <c r="S199" s="251"/>
      <c r="T199" s="252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3" t="s">
        <v>153</v>
      </c>
      <c r="AU199" s="253" t="s">
        <v>84</v>
      </c>
      <c r="AV199" s="14" t="s">
        <v>82</v>
      </c>
      <c r="AW199" s="14" t="s">
        <v>36</v>
      </c>
      <c r="AX199" s="14" t="s">
        <v>74</v>
      </c>
      <c r="AY199" s="253" t="s">
        <v>140</v>
      </c>
    </row>
    <row r="200" s="13" customFormat="1">
      <c r="A200" s="13"/>
      <c r="B200" s="222"/>
      <c r="C200" s="223"/>
      <c r="D200" s="224" t="s">
        <v>153</v>
      </c>
      <c r="E200" s="225" t="s">
        <v>19</v>
      </c>
      <c r="F200" s="226" t="s">
        <v>82</v>
      </c>
      <c r="G200" s="223"/>
      <c r="H200" s="227">
        <v>1</v>
      </c>
      <c r="I200" s="228"/>
      <c r="J200" s="223"/>
      <c r="K200" s="223"/>
      <c r="L200" s="229"/>
      <c r="M200" s="230"/>
      <c r="N200" s="231"/>
      <c r="O200" s="231"/>
      <c r="P200" s="231"/>
      <c r="Q200" s="231"/>
      <c r="R200" s="231"/>
      <c r="S200" s="231"/>
      <c r="T200" s="23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3" t="s">
        <v>153</v>
      </c>
      <c r="AU200" s="233" t="s">
        <v>84</v>
      </c>
      <c r="AV200" s="13" t="s">
        <v>84</v>
      </c>
      <c r="AW200" s="13" t="s">
        <v>36</v>
      </c>
      <c r="AX200" s="13" t="s">
        <v>82</v>
      </c>
      <c r="AY200" s="233" t="s">
        <v>140</v>
      </c>
    </row>
    <row r="201" s="2" customFormat="1" ht="24.15" customHeight="1">
      <c r="A201" s="38"/>
      <c r="B201" s="39"/>
      <c r="C201" s="234" t="s">
        <v>237</v>
      </c>
      <c r="D201" s="234" t="s">
        <v>162</v>
      </c>
      <c r="E201" s="235" t="s">
        <v>332</v>
      </c>
      <c r="F201" s="236" t="s">
        <v>333</v>
      </c>
      <c r="G201" s="237" t="s">
        <v>147</v>
      </c>
      <c r="H201" s="238">
        <v>9</v>
      </c>
      <c r="I201" s="239"/>
      <c r="J201" s="240">
        <f>ROUND(I201*H201,2)</f>
        <v>0</v>
      </c>
      <c r="K201" s="236" t="s">
        <v>19</v>
      </c>
      <c r="L201" s="241"/>
      <c r="M201" s="242" t="s">
        <v>19</v>
      </c>
      <c r="N201" s="243" t="s">
        <v>45</v>
      </c>
      <c r="O201" s="84"/>
      <c r="P201" s="213">
        <f>O201*H201</f>
        <v>0</v>
      </c>
      <c r="Q201" s="213">
        <v>0.038289999999999998</v>
      </c>
      <c r="R201" s="213">
        <f>Q201*H201</f>
        <v>0.34460999999999997</v>
      </c>
      <c r="S201" s="213">
        <v>0</v>
      </c>
      <c r="T201" s="214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15" t="s">
        <v>237</v>
      </c>
      <c r="AT201" s="215" t="s">
        <v>162</v>
      </c>
      <c r="AU201" s="215" t="s">
        <v>84</v>
      </c>
      <c r="AY201" s="17" t="s">
        <v>140</v>
      </c>
      <c r="BE201" s="216">
        <f>IF(N201="základní",J201,0)</f>
        <v>0</v>
      </c>
      <c r="BF201" s="216">
        <f>IF(N201="snížená",J201,0)</f>
        <v>0</v>
      </c>
      <c r="BG201" s="216">
        <f>IF(N201="zákl. přenesená",J201,0)</f>
        <v>0</v>
      </c>
      <c r="BH201" s="216">
        <f>IF(N201="sníž. přenesená",J201,0)</f>
        <v>0</v>
      </c>
      <c r="BI201" s="216">
        <f>IF(N201="nulová",J201,0)</f>
        <v>0</v>
      </c>
      <c r="BJ201" s="17" t="s">
        <v>82</v>
      </c>
      <c r="BK201" s="216">
        <f>ROUND(I201*H201,2)</f>
        <v>0</v>
      </c>
      <c r="BL201" s="17" t="s">
        <v>230</v>
      </c>
      <c r="BM201" s="215" t="s">
        <v>733</v>
      </c>
    </row>
    <row r="202" s="13" customFormat="1">
      <c r="A202" s="13"/>
      <c r="B202" s="222"/>
      <c r="C202" s="223"/>
      <c r="D202" s="224" t="s">
        <v>153</v>
      </c>
      <c r="E202" s="225" t="s">
        <v>19</v>
      </c>
      <c r="F202" s="226" t="s">
        <v>702</v>
      </c>
      <c r="G202" s="223"/>
      <c r="H202" s="227">
        <v>9</v>
      </c>
      <c r="I202" s="228"/>
      <c r="J202" s="223"/>
      <c r="K202" s="223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153</v>
      </c>
      <c r="AU202" s="233" t="s">
        <v>84</v>
      </c>
      <c r="AV202" s="13" t="s">
        <v>84</v>
      </c>
      <c r="AW202" s="13" t="s">
        <v>36</v>
      </c>
      <c r="AX202" s="13" t="s">
        <v>82</v>
      </c>
      <c r="AY202" s="233" t="s">
        <v>140</v>
      </c>
    </row>
    <row r="203" s="2" customFormat="1" ht="24.15" customHeight="1">
      <c r="A203" s="38"/>
      <c r="B203" s="39"/>
      <c r="C203" s="204" t="s">
        <v>366</v>
      </c>
      <c r="D203" s="204" t="s">
        <v>144</v>
      </c>
      <c r="E203" s="205" t="s">
        <v>337</v>
      </c>
      <c r="F203" s="206" t="s">
        <v>338</v>
      </c>
      <c r="G203" s="207" t="s">
        <v>229</v>
      </c>
      <c r="H203" s="208">
        <v>2</v>
      </c>
      <c r="I203" s="209"/>
      <c r="J203" s="210">
        <f>ROUND(I203*H203,2)</f>
        <v>0</v>
      </c>
      <c r="K203" s="206" t="s">
        <v>148</v>
      </c>
      <c r="L203" s="44"/>
      <c r="M203" s="211" t="s">
        <v>19</v>
      </c>
      <c r="N203" s="212" t="s">
        <v>45</v>
      </c>
      <c r="O203" s="84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230</v>
      </c>
      <c r="AT203" s="215" t="s">
        <v>144</v>
      </c>
      <c r="AU203" s="215" t="s">
        <v>84</v>
      </c>
      <c r="AY203" s="17" t="s">
        <v>140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82</v>
      </c>
      <c r="BK203" s="216">
        <f>ROUND(I203*H203,2)</f>
        <v>0</v>
      </c>
      <c r="BL203" s="17" t="s">
        <v>230</v>
      </c>
      <c r="BM203" s="215" t="s">
        <v>734</v>
      </c>
    </row>
    <row r="204" s="2" customFormat="1">
      <c r="A204" s="38"/>
      <c r="B204" s="39"/>
      <c r="C204" s="40"/>
      <c r="D204" s="217" t="s">
        <v>151</v>
      </c>
      <c r="E204" s="40"/>
      <c r="F204" s="218" t="s">
        <v>340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151</v>
      </c>
      <c r="AU204" s="17" t="s">
        <v>84</v>
      </c>
    </row>
    <row r="205" s="2" customFormat="1" ht="16.5" customHeight="1">
      <c r="A205" s="38"/>
      <c r="B205" s="39"/>
      <c r="C205" s="234" t="s">
        <v>302</v>
      </c>
      <c r="D205" s="234" t="s">
        <v>162</v>
      </c>
      <c r="E205" s="235" t="s">
        <v>342</v>
      </c>
      <c r="F205" s="236" t="s">
        <v>343</v>
      </c>
      <c r="G205" s="237" t="s">
        <v>229</v>
      </c>
      <c r="H205" s="238">
        <v>2</v>
      </c>
      <c r="I205" s="239"/>
      <c r="J205" s="240">
        <f>ROUND(I205*H205,2)</f>
        <v>0</v>
      </c>
      <c r="K205" s="236" t="s">
        <v>148</v>
      </c>
      <c r="L205" s="241"/>
      <c r="M205" s="242" t="s">
        <v>19</v>
      </c>
      <c r="N205" s="243" t="s">
        <v>45</v>
      </c>
      <c r="O205" s="84"/>
      <c r="P205" s="213">
        <f>O205*H205</f>
        <v>0</v>
      </c>
      <c r="Q205" s="213">
        <v>0.0023999999999999998</v>
      </c>
      <c r="R205" s="213">
        <f>Q205*H205</f>
        <v>0.0047999999999999996</v>
      </c>
      <c r="S205" s="213">
        <v>0</v>
      </c>
      <c r="T205" s="21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15" t="s">
        <v>237</v>
      </c>
      <c r="AT205" s="215" t="s">
        <v>162</v>
      </c>
      <c r="AU205" s="215" t="s">
        <v>84</v>
      </c>
      <c r="AY205" s="17" t="s">
        <v>140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7" t="s">
        <v>82</v>
      </c>
      <c r="BK205" s="216">
        <f>ROUND(I205*H205,2)</f>
        <v>0</v>
      </c>
      <c r="BL205" s="17" t="s">
        <v>230</v>
      </c>
      <c r="BM205" s="215" t="s">
        <v>735</v>
      </c>
    </row>
    <row r="206" s="2" customFormat="1" ht="24.15" customHeight="1">
      <c r="A206" s="38"/>
      <c r="B206" s="39"/>
      <c r="C206" s="204" t="s">
        <v>426</v>
      </c>
      <c r="D206" s="204" t="s">
        <v>144</v>
      </c>
      <c r="E206" s="205" t="s">
        <v>346</v>
      </c>
      <c r="F206" s="206" t="s">
        <v>347</v>
      </c>
      <c r="G206" s="207" t="s">
        <v>229</v>
      </c>
      <c r="H206" s="208">
        <v>2</v>
      </c>
      <c r="I206" s="209"/>
      <c r="J206" s="210">
        <f>ROUND(I206*H206,2)</f>
        <v>0</v>
      </c>
      <c r="K206" s="206" t="s">
        <v>148</v>
      </c>
      <c r="L206" s="44"/>
      <c r="M206" s="211" t="s">
        <v>19</v>
      </c>
      <c r="N206" s="212" t="s">
        <v>45</v>
      </c>
      <c r="O206" s="84"/>
      <c r="P206" s="213">
        <f>O206*H206</f>
        <v>0</v>
      </c>
      <c r="Q206" s="213">
        <v>0</v>
      </c>
      <c r="R206" s="213">
        <f>Q206*H206</f>
        <v>0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230</v>
      </c>
      <c r="AT206" s="215" t="s">
        <v>144</v>
      </c>
      <c r="AU206" s="215" t="s">
        <v>84</v>
      </c>
      <c r="AY206" s="17" t="s">
        <v>140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82</v>
      </c>
      <c r="BK206" s="216">
        <f>ROUND(I206*H206,2)</f>
        <v>0</v>
      </c>
      <c r="BL206" s="17" t="s">
        <v>230</v>
      </c>
      <c r="BM206" s="215" t="s">
        <v>736</v>
      </c>
    </row>
    <row r="207" s="2" customFormat="1">
      <c r="A207" s="38"/>
      <c r="B207" s="39"/>
      <c r="C207" s="40"/>
      <c r="D207" s="217" t="s">
        <v>151</v>
      </c>
      <c r="E207" s="40"/>
      <c r="F207" s="218" t="s">
        <v>349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151</v>
      </c>
      <c r="AU207" s="17" t="s">
        <v>84</v>
      </c>
    </row>
    <row r="208" s="2" customFormat="1" ht="16.5" customHeight="1">
      <c r="A208" s="38"/>
      <c r="B208" s="39"/>
      <c r="C208" s="234" t="s">
        <v>433</v>
      </c>
      <c r="D208" s="234" t="s">
        <v>162</v>
      </c>
      <c r="E208" s="235" t="s">
        <v>351</v>
      </c>
      <c r="F208" s="236" t="s">
        <v>352</v>
      </c>
      <c r="G208" s="237" t="s">
        <v>229</v>
      </c>
      <c r="H208" s="238">
        <v>2</v>
      </c>
      <c r="I208" s="239"/>
      <c r="J208" s="240">
        <f>ROUND(I208*H208,2)</f>
        <v>0</v>
      </c>
      <c r="K208" s="236" t="s">
        <v>148</v>
      </c>
      <c r="L208" s="241"/>
      <c r="M208" s="242" t="s">
        <v>19</v>
      </c>
      <c r="N208" s="243" t="s">
        <v>45</v>
      </c>
      <c r="O208" s="84"/>
      <c r="P208" s="213">
        <f>O208*H208</f>
        <v>0</v>
      </c>
      <c r="Q208" s="213">
        <v>0.00021000000000000001</v>
      </c>
      <c r="R208" s="213">
        <f>Q208*H208</f>
        <v>0.00042000000000000002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237</v>
      </c>
      <c r="AT208" s="215" t="s">
        <v>162</v>
      </c>
      <c r="AU208" s="215" t="s">
        <v>84</v>
      </c>
      <c r="AY208" s="17" t="s">
        <v>140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82</v>
      </c>
      <c r="BK208" s="216">
        <f>ROUND(I208*H208,2)</f>
        <v>0</v>
      </c>
      <c r="BL208" s="17" t="s">
        <v>230</v>
      </c>
      <c r="BM208" s="215" t="s">
        <v>737</v>
      </c>
    </row>
    <row r="209" s="2" customFormat="1" ht="49.05" customHeight="1">
      <c r="A209" s="38"/>
      <c r="B209" s="39"/>
      <c r="C209" s="204" t="s">
        <v>440</v>
      </c>
      <c r="D209" s="204" t="s">
        <v>144</v>
      </c>
      <c r="E209" s="205" t="s">
        <v>294</v>
      </c>
      <c r="F209" s="206" t="s">
        <v>295</v>
      </c>
      <c r="G209" s="207" t="s">
        <v>158</v>
      </c>
      <c r="H209" s="208">
        <v>12.060000000000001</v>
      </c>
      <c r="I209" s="209"/>
      <c r="J209" s="210">
        <f>ROUND(I209*H209,2)</f>
        <v>0</v>
      </c>
      <c r="K209" s="206" t="s">
        <v>148</v>
      </c>
      <c r="L209" s="44"/>
      <c r="M209" s="211" t="s">
        <v>19</v>
      </c>
      <c r="N209" s="212" t="s">
        <v>45</v>
      </c>
      <c r="O209" s="84"/>
      <c r="P209" s="213">
        <f>O209*H209</f>
        <v>0</v>
      </c>
      <c r="Q209" s="213">
        <v>0.00012</v>
      </c>
      <c r="R209" s="213">
        <f>Q209*H209</f>
        <v>0.0014472000000000001</v>
      </c>
      <c r="S209" s="213">
        <v>0</v>
      </c>
      <c r="T209" s="21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5" t="s">
        <v>230</v>
      </c>
      <c r="AT209" s="215" t="s">
        <v>144</v>
      </c>
      <c r="AU209" s="215" t="s">
        <v>84</v>
      </c>
      <c r="AY209" s="17" t="s">
        <v>140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82</v>
      </c>
      <c r="BK209" s="216">
        <f>ROUND(I209*H209,2)</f>
        <v>0</v>
      </c>
      <c r="BL209" s="17" t="s">
        <v>230</v>
      </c>
      <c r="BM209" s="215" t="s">
        <v>738</v>
      </c>
    </row>
    <row r="210" s="2" customFormat="1">
      <c r="A210" s="38"/>
      <c r="B210" s="39"/>
      <c r="C210" s="40"/>
      <c r="D210" s="217" t="s">
        <v>151</v>
      </c>
      <c r="E210" s="40"/>
      <c r="F210" s="218" t="s">
        <v>297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151</v>
      </c>
      <c r="AU210" s="17" t="s">
        <v>84</v>
      </c>
    </row>
    <row r="211" s="13" customFormat="1">
      <c r="A211" s="13"/>
      <c r="B211" s="222"/>
      <c r="C211" s="223"/>
      <c r="D211" s="224" t="s">
        <v>153</v>
      </c>
      <c r="E211" s="225" t="s">
        <v>19</v>
      </c>
      <c r="F211" s="226" t="s">
        <v>739</v>
      </c>
      <c r="G211" s="223"/>
      <c r="H211" s="227">
        <v>12.060000000000001</v>
      </c>
      <c r="I211" s="228"/>
      <c r="J211" s="223"/>
      <c r="K211" s="223"/>
      <c r="L211" s="229"/>
      <c r="M211" s="230"/>
      <c r="N211" s="231"/>
      <c r="O211" s="231"/>
      <c r="P211" s="231"/>
      <c r="Q211" s="231"/>
      <c r="R211" s="231"/>
      <c r="S211" s="231"/>
      <c r="T211" s="23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3" t="s">
        <v>153</v>
      </c>
      <c r="AU211" s="233" t="s">
        <v>84</v>
      </c>
      <c r="AV211" s="13" t="s">
        <v>84</v>
      </c>
      <c r="AW211" s="13" t="s">
        <v>36</v>
      </c>
      <c r="AX211" s="13" t="s">
        <v>82</v>
      </c>
      <c r="AY211" s="233" t="s">
        <v>140</v>
      </c>
    </row>
    <row r="212" s="2" customFormat="1" ht="44.25" customHeight="1">
      <c r="A212" s="38"/>
      <c r="B212" s="39"/>
      <c r="C212" s="204" t="s">
        <v>444</v>
      </c>
      <c r="D212" s="204" t="s">
        <v>144</v>
      </c>
      <c r="E212" s="205" t="s">
        <v>309</v>
      </c>
      <c r="F212" s="206" t="s">
        <v>310</v>
      </c>
      <c r="G212" s="207" t="s">
        <v>158</v>
      </c>
      <c r="H212" s="208">
        <v>12.060000000000001</v>
      </c>
      <c r="I212" s="209"/>
      <c r="J212" s="210">
        <f>ROUND(I212*H212,2)</f>
        <v>0</v>
      </c>
      <c r="K212" s="206" t="s">
        <v>148</v>
      </c>
      <c r="L212" s="44"/>
      <c r="M212" s="211" t="s">
        <v>19</v>
      </c>
      <c r="N212" s="212" t="s">
        <v>45</v>
      </c>
      <c r="O212" s="84"/>
      <c r="P212" s="213">
        <f>O212*H212</f>
        <v>0</v>
      </c>
      <c r="Q212" s="213">
        <v>5.0000000000000002E-05</v>
      </c>
      <c r="R212" s="213">
        <f>Q212*H212</f>
        <v>0.00060300000000000002</v>
      </c>
      <c r="S212" s="213">
        <v>0</v>
      </c>
      <c r="T212" s="21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230</v>
      </c>
      <c r="AT212" s="215" t="s">
        <v>144</v>
      </c>
      <c r="AU212" s="215" t="s">
        <v>84</v>
      </c>
      <c r="AY212" s="17" t="s">
        <v>140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82</v>
      </c>
      <c r="BK212" s="216">
        <f>ROUND(I212*H212,2)</f>
        <v>0</v>
      </c>
      <c r="BL212" s="17" t="s">
        <v>230</v>
      </c>
      <c r="BM212" s="215" t="s">
        <v>740</v>
      </c>
    </row>
    <row r="213" s="2" customFormat="1">
      <c r="A213" s="38"/>
      <c r="B213" s="39"/>
      <c r="C213" s="40"/>
      <c r="D213" s="217" t="s">
        <v>151</v>
      </c>
      <c r="E213" s="40"/>
      <c r="F213" s="218" t="s">
        <v>312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151</v>
      </c>
      <c r="AU213" s="17" t="s">
        <v>84</v>
      </c>
    </row>
    <row r="214" s="2" customFormat="1" ht="49.05" customHeight="1">
      <c r="A214" s="38"/>
      <c r="B214" s="39"/>
      <c r="C214" s="204" t="s">
        <v>406</v>
      </c>
      <c r="D214" s="204" t="s">
        <v>144</v>
      </c>
      <c r="E214" s="205" t="s">
        <v>368</v>
      </c>
      <c r="F214" s="206" t="s">
        <v>369</v>
      </c>
      <c r="G214" s="207" t="s">
        <v>198</v>
      </c>
      <c r="H214" s="208">
        <v>0.35199999999999998</v>
      </c>
      <c r="I214" s="209"/>
      <c r="J214" s="210">
        <f>ROUND(I214*H214,2)</f>
        <v>0</v>
      </c>
      <c r="K214" s="206" t="s">
        <v>148</v>
      </c>
      <c r="L214" s="44"/>
      <c r="M214" s="211" t="s">
        <v>19</v>
      </c>
      <c r="N214" s="212" t="s">
        <v>45</v>
      </c>
      <c r="O214" s="84"/>
      <c r="P214" s="213">
        <f>O214*H214</f>
        <v>0</v>
      </c>
      <c r="Q214" s="213">
        <v>0</v>
      </c>
      <c r="R214" s="213">
        <f>Q214*H214</f>
        <v>0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230</v>
      </c>
      <c r="AT214" s="215" t="s">
        <v>144</v>
      </c>
      <c r="AU214" s="215" t="s">
        <v>84</v>
      </c>
      <c r="AY214" s="17" t="s">
        <v>140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82</v>
      </c>
      <c r="BK214" s="216">
        <f>ROUND(I214*H214,2)</f>
        <v>0</v>
      </c>
      <c r="BL214" s="17" t="s">
        <v>230</v>
      </c>
      <c r="BM214" s="215" t="s">
        <v>741</v>
      </c>
    </row>
    <row r="215" s="2" customFormat="1">
      <c r="A215" s="38"/>
      <c r="B215" s="39"/>
      <c r="C215" s="40"/>
      <c r="D215" s="217" t="s">
        <v>151</v>
      </c>
      <c r="E215" s="40"/>
      <c r="F215" s="218" t="s">
        <v>371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151</v>
      </c>
      <c r="AU215" s="17" t="s">
        <v>84</v>
      </c>
    </row>
    <row r="216" s="2" customFormat="1" ht="49.05" customHeight="1">
      <c r="A216" s="38"/>
      <c r="B216" s="39"/>
      <c r="C216" s="204" t="s">
        <v>241</v>
      </c>
      <c r="D216" s="204" t="s">
        <v>144</v>
      </c>
      <c r="E216" s="205" t="s">
        <v>373</v>
      </c>
      <c r="F216" s="206" t="s">
        <v>374</v>
      </c>
      <c r="G216" s="207" t="s">
        <v>198</v>
      </c>
      <c r="H216" s="208">
        <v>0.35199999999999998</v>
      </c>
      <c r="I216" s="209"/>
      <c r="J216" s="210">
        <f>ROUND(I216*H216,2)</f>
        <v>0</v>
      </c>
      <c r="K216" s="206" t="s">
        <v>148</v>
      </c>
      <c r="L216" s="44"/>
      <c r="M216" s="211" t="s">
        <v>19</v>
      </c>
      <c r="N216" s="212" t="s">
        <v>45</v>
      </c>
      <c r="O216" s="84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230</v>
      </c>
      <c r="AT216" s="215" t="s">
        <v>144</v>
      </c>
      <c r="AU216" s="215" t="s">
        <v>84</v>
      </c>
      <c r="AY216" s="17" t="s">
        <v>140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82</v>
      </c>
      <c r="BK216" s="216">
        <f>ROUND(I216*H216,2)</f>
        <v>0</v>
      </c>
      <c r="BL216" s="17" t="s">
        <v>230</v>
      </c>
      <c r="BM216" s="215" t="s">
        <v>742</v>
      </c>
    </row>
    <row r="217" s="2" customFormat="1">
      <c r="A217" s="38"/>
      <c r="B217" s="39"/>
      <c r="C217" s="40"/>
      <c r="D217" s="217" t="s">
        <v>151</v>
      </c>
      <c r="E217" s="40"/>
      <c r="F217" s="218" t="s">
        <v>376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151</v>
      </c>
      <c r="AU217" s="17" t="s">
        <v>84</v>
      </c>
    </row>
    <row r="218" s="12" customFormat="1" ht="22.8" customHeight="1">
      <c r="A218" s="12"/>
      <c r="B218" s="188"/>
      <c r="C218" s="189"/>
      <c r="D218" s="190" t="s">
        <v>73</v>
      </c>
      <c r="E218" s="202" t="s">
        <v>743</v>
      </c>
      <c r="F218" s="202" t="s">
        <v>744</v>
      </c>
      <c r="G218" s="189"/>
      <c r="H218" s="189"/>
      <c r="I218" s="192"/>
      <c r="J218" s="203">
        <f>BK218</f>
        <v>0</v>
      </c>
      <c r="K218" s="189"/>
      <c r="L218" s="194"/>
      <c r="M218" s="195"/>
      <c r="N218" s="196"/>
      <c r="O218" s="196"/>
      <c r="P218" s="197">
        <f>SUM(P219:P226)</f>
        <v>0</v>
      </c>
      <c r="Q218" s="196"/>
      <c r="R218" s="197">
        <f>SUM(R219:R226)</f>
        <v>0.087420000000000012</v>
      </c>
      <c r="S218" s="196"/>
      <c r="T218" s="198">
        <f>SUM(T219:T226)</f>
        <v>0.08166000000000001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199" t="s">
        <v>84</v>
      </c>
      <c r="AT218" s="200" t="s">
        <v>73</v>
      </c>
      <c r="AU218" s="200" t="s">
        <v>82</v>
      </c>
      <c r="AY218" s="199" t="s">
        <v>140</v>
      </c>
      <c r="BK218" s="201">
        <f>SUM(BK219:BK226)</f>
        <v>0</v>
      </c>
    </row>
    <row r="219" s="2" customFormat="1" ht="33" customHeight="1">
      <c r="A219" s="38"/>
      <c r="B219" s="39"/>
      <c r="C219" s="204" t="s">
        <v>180</v>
      </c>
      <c r="D219" s="204" t="s">
        <v>144</v>
      </c>
      <c r="E219" s="205" t="s">
        <v>745</v>
      </c>
      <c r="F219" s="206" t="s">
        <v>746</v>
      </c>
      <c r="G219" s="207" t="s">
        <v>229</v>
      </c>
      <c r="H219" s="208">
        <v>27</v>
      </c>
      <c r="I219" s="209"/>
      <c r="J219" s="210">
        <f>ROUND(I219*H219,2)</f>
        <v>0</v>
      </c>
      <c r="K219" s="206" t="s">
        <v>148</v>
      </c>
      <c r="L219" s="44"/>
      <c r="M219" s="211" t="s">
        <v>19</v>
      </c>
      <c r="N219" s="212" t="s">
        <v>45</v>
      </c>
      <c r="O219" s="84"/>
      <c r="P219" s="213">
        <f>O219*H219</f>
        <v>0</v>
      </c>
      <c r="Q219" s="213">
        <v>0.0010200000000000001</v>
      </c>
      <c r="R219" s="213">
        <f>Q219*H219</f>
        <v>0.027540000000000002</v>
      </c>
      <c r="S219" s="213">
        <v>0.00298</v>
      </c>
      <c r="T219" s="214">
        <f>S219*H219</f>
        <v>0.080460000000000004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230</v>
      </c>
      <c r="AT219" s="215" t="s">
        <v>144</v>
      </c>
      <c r="AU219" s="215" t="s">
        <v>84</v>
      </c>
      <c r="AY219" s="17" t="s">
        <v>140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82</v>
      </c>
      <c r="BK219" s="216">
        <f>ROUND(I219*H219,2)</f>
        <v>0</v>
      </c>
      <c r="BL219" s="17" t="s">
        <v>230</v>
      </c>
      <c r="BM219" s="215" t="s">
        <v>747</v>
      </c>
    </row>
    <row r="220" s="2" customFormat="1">
      <c r="A220" s="38"/>
      <c r="B220" s="39"/>
      <c r="C220" s="40"/>
      <c r="D220" s="217" t="s">
        <v>151</v>
      </c>
      <c r="E220" s="40"/>
      <c r="F220" s="218" t="s">
        <v>748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151</v>
      </c>
      <c r="AU220" s="17" t="s">
        <v>84</v>
      </c>
    </row>
    <row r="221" s="13" customFormat="1">
      <c r="A221" s="13"/>
      <c r="B221" s="222"/>
      <c r="C221" s="223"/>
      <c r="D221" s="224" t="s">
        <v>153</v>
      </c>
      <c r="E221" s="225" t="s">
        <v>19</v>
      </c>
      <c r="F221" s="226" t="s">
        <v>749</v>
      </c>
      <c r="G221" s="223"/>
      <c r="H221" s="227">
        <v>27</v>
      </c>
      <c r="I221" s="228"/>
      <c r="J221" s="223"/>
      <c r="K221" s="223"/>
      <c r="L221" s="229"/>
      <c r="M221" s="230"/>
      <c r="N221" s="231"/>
      <c r="O221" s="231"/>
      <c r="P221" s="231"/>
      <c r="Q221" s="231"/>
      <c r="R221" s="231"/>
      <c r="S221" s="231"/>
      <c r="T221" s="23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3" t="s">
        <v>153</v>
      </c>
      <c r="AU221" s="233" t="s">
        <v>84</v>
      </c>
      <c r="AV221" s="13" t="s">
        <v>84</v>
      </c>
      <c r="AW221" s="13" t="s">
        <v>36</v>
      </c>
      <c r="AX221" s="13" t="s">
        <v>82</v>
      </c>
      <c r="AY221" s="233" t="s">
        <v>140</v>
      </c>
    </row>
    <row r="222" s="2" customFormat="1" ht="33" customHeight="1">
      <c r="A222" s="38"/>
      <c r="B222" s="39"/>
      <c r="C222" s="234" t="s">
        <v>262</v>
      </c>
      <c r="D222" s="234" t="s">
        <v>162</v>
      </c>
      <c r="E222" s="235" t="s">
        <v>750</v>
      </c>
      <c r="F222" s="236" t="s">
        <v>751</v>
      </c>
      <c r="G222" s="237" t="s">
        <v>147</v>
      </c>
      <c r="H222" s="238">
        <v>3</v>
      </c>
      <c r="I222" s="239"/>
      <c r="J222" s="240">
        <f>ROUND(I222*H222,2)</f>
        <v>0</v>
      </c>
      <c r="K222" s="236" t="s">
        <v>148</v>
      </c>
      <c r="L222" s="241"/>
      <c r="M222" s="242" t="s">
        <v>19</v>
      </c>
      <c r="N222" s="243" t="s">
        <v>45</v>
      </c>
      <c r="O222" s="84"/>
      <c r="P222" s="213">
        <f>O222*H222</f>
        <v>0</v>
      </c>
      <c r="Q222" s="213">
        <v>0.0195</v>
      </c>
      <c r="R222" s="213">
        <f>Q222*H222</f>
        <v>0.058499999999999996</v>
      </c>
      <c r="S222" s="213">
        <v>0</v>
      </c>
      <c r="T222" s="21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5" t="s">
        <v>237</v>
      </c>
      <c r="AT222" s="215" t="s">
        <v>162</v>
      </c>
      <c r="AU222" s="215" t="s">
        <v>84</v>
      </c>
      <c r="AY222" s="17" t="s">
        <v>140</v>
      </c>
      <c r="BE222" s="216">
        <f>IF(N222="základní",J222,0)</f>
        <v>0</v>
      </c>
      <c r="BF222" s="216">
        <f>IF(N222="snížená",J222,0)</f>
        <v>0</v>
      </c>
      <c r="BG222" s="216">
        <f>IF(N222="zákl. přenesená",J222,0)</f>
        <v>0</v>
      </c>
      <c r="BH222" s="216">
        <f>IF(N222="sníž. přenesená",J222,0)</f>
        <v>0</v>
      </c>
      <c r="BI222" s="216">
        <f>IF(N222="nulová",J222,0)</f>
        <v>0</v>
      </c>
      <c r="BJ222" s="17" t="s">
        <v>82</v>
      </c>
      <c r="BK222" s="216">
        <f>ROUND(I222*H222,2)</f>
        <v>0</v>
      </c>
      <c r="BL222" s="17" t="s">
        <v>230</v>
      </c>
      <c r="BM222" s="215" t="s">
        <v>752</v>
      </c>
    </row>
    <row r="223" s="2" customFormat="1" ht="33" customHeight="1">
      <c r="A223" s="38"/>
      <c r="B223" s="39"/>
      <c r="C223" s="204" t="s">
        <v>267</v>
      </c>
      <c r="D223" s="204" t="s">
        <v>144</v>
      </c>
      <c r="E223" s="205" t="s">
        <v>753</v>
      </c>
      <c r="F223" s="206" t="s">
        <v>754</v>
      </c>
      <c r="G223" s="207" t="s">
        <v>147</v>
      </c>
      <c r="H223" s="208">
        <v>3</v>
      </c>
      <c r="I223" s="209"/>
      <c r="J223" s="210">
        <f>ROUND(I223*H223,2)</f>
        <v>0</v>
      </c>
      <c r="K223" s="206" t="s">
        <v>148</v>
      </c>
      <c r="L223" s="44"/>
      <c r="M223" s="211" t="s">
        <v>19</v>
      </c>
      <c r="N223" s="212" t="s">
        <v>45</v>
      </c>
      <c r="O223" s="84"/>
      <c r="P223" s="213">
        <f>O223*H223</f>
        <v>0</v>
      </c>
      <c r="Q223" s="213">
        <v>0.00046000000000000001</v>
      </c>
      <c r="R223" s="213">
        <f>Q223*H223</f>
        <v>0.0013800000000000002</v>
      </c>
      <c r="S223" s="213">
        <v>0.00040000000000000002</v>
      </c>
      <c r="T223" s="214">
        <f>S223*H223</f>
        <v>0.0012000000000000001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230</v>
      </c>
      <c r="AT223" s="215" t="s">
        <v>144</v>
      </c>
      <c r="AU223" s="215" t="s">
        <v>84</v>
      </c>
      <c r="AY223" s="17" t="s">
        <v>140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82</v>
      </c>
      <c r="BK223" s="216">
        <f>ROUND(I223*H223,2)</f>
        <v>0</v>
      </c>
      <c r="BL223" s="17" t="s">
        <v>230</v>
      </c>
      <c r="BM223" s="215" t="s">
        <v>755</v>
      </c>
    </row>
    <row r="224" s="2" customFormat="1">
      <c r="A224" s="38"/>
      <c r="B224" s="39"/>
      <c r="C224" s="40"/>
      <c r="D224" s="217" t="s">
        <v>151</v>
      </c>
      <c r="E224" s="40"/>
      <c r="F224" s="218" t="s">
        <v>756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151</v>
      </c>
      <c r="AU224" s="17" t="s">
        <v>84</v>
      </c>
    </row>
    <row r="225" s="2" customFormat="1" ht="24.15" customHeight="1">
      <c r="A225" s="38"/>
      <c r="B225" s="39"/>
      <c r="C225" s="204" t="s">
        <v>230</v>
      </c>
      <c r="D225" s="204" t="s">
        <v>144</v>
      </c>
      <c r="E225" s="205" t="s">
        <v>757</v>
      </c>
      <c r="F225" s="206" t="s">
        <v>758</v>
      </c>
      <c r="G225" s="207" t="s">
        <v>147</v>
      </c>
      <c r="H225" s="208">
        <v>3</v>
      </c>
      <c r="I225" s="209"/>
      <c r="J225" s="210">
        <f>ROUND(I225*H225,2)</f>
        <v>0</v>
      </c>
      <c r="K225" s="206" t="s">
        <v>148</v>
      </c>
      <c r="L225" s="44"/>
      <c r="M225" s="211" t="s">
        <v>19</v>
      </c>
      <c r="N225" s="212" t="s">
        <v>45</v>
      </c>
      <c r="O225" s="84"/>
      <c r="P225" s="213">
        <f>O225*H225</f>
        <v>0</v>
      </c>
      <c r="Q225" s="213">
        <v>0</v>
      </c>
      <c r="R225" s="213">
        <f>Q225*H225</f>
        <v>0</v>
      </c>
      <c r="S225" s="213">
        <v>0</v>
      </c>
      <c r="T225" s="21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230</v>
      </c>
      <c r="AT225" s="215" t="s">
        <v>144</v>
      </c>
      <c r="AU225" s="215" t="s">
        <v>84</v>
      </c>
      <c r="AY225" s="17" t="s">
        <v>140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82</v>
      </c>
      <c r="BK225" s="216">
        <f>ROUND(I225*H225,2)</f>
        <v>0</v>
      </c>
      <c r="BL225" s="17" t="s">
        <v>230</v>
      </c>
      <c r="BM225" s="215" t="s">
        <v>759</v>
      </c>
    </row>
    <row r="226" s="2" customFormat="1">
      <c r="A226" s="38"/>
      <c r="B226" s="39"/>
      <c r="C226" s="40"/>
      <c r="D226" s="217" t="s">
        <v>151</v>
      </c>
      <c r="E226" s="40"/>
      <c r="F226" s="218" t="s">
        <v>760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151</v>
      </c>
      <c r="AU226" s="17" t="s">
        <v>84</v>
      </c>
    </row>
    <row r="227" s="12" customFormat="1" ht="22.8" customHeight="1">
      <c r="A227" s="12"/>
      <c r="B227" s="188"/>
      <c r="C227" s="189"/>
      <c r="D227" s="190" t="s">
        <v>73</v>
      </c>
      <c r="E227" s="202" t="s">
        <v>377</v>
      </c>
      <c r="F227" s="202" t="s">
        <v>378</v>
      </c>
      <c r="G227" s="189"/>
      <c r="H227" s="189"/>
      <c r="I227" s="192"/>
      <c r="J227" s="203">
        <f>BK227</f>
        <v>0</v>
      </c>
      <c r="K227" s="189"/>
      <c r="L227" s="194"/>
      <c r="M227" s="195"/>
      <c r="N227" s="196"/>
      <c r="O227" s="196"/>
      <c r="P227" s="197">
        <f>SUM(P228:P231)</f>
        <v>0</v>
      </c>
      <c r="Q227" s="196"/>
      <c r="R227" s="197">
        <f>SUM(R228:R231)</f>
        <v>0.0087979499999999988</v>
      </c>
      <c r="S227" s="196"/>
      <c r="T227" s="198">
        <f>SUM(T228:T231)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99" t="s">
        <v>84</v>
      </c>
      <c r="AT227" s="200" t="s">
        <v>73</v>
      </c>
      <c r="AU227" s="200" t="s">
        <v>82</v>
      </c>
      <c r="AY227" s="199" t="s">
        <v>140</v>
      </c>
      <c r="BK227" s="201">
        <f>SUM(BK228:BK231)</f>
        <v>0</v>
      </c>
    </row>
    <row r="228" s="2" customFormat="1" ht="33" customHeight="1">
      <c r="A228" s="38"/>
      <c r="B228" s="39"/>
      <c r="C228" s="204" t="s">
        <v>354</v>
      </c>
      <c r="D228" s="204" t="s">
        <v>144</v>
      </c>
      <c r="E228" s="205" t="s">
        <v>380</v>
      </c>
      <c r="F228" s="206" t="s">
        <v>381</v>
      </c>
      <c r="G228" s="207" t="s">
        <v>147</v>
      </c>
      <c r="H228" s="208">
        <v>17.954999999999998</v>
      </c>
      <c r="I228" s="209"/>
      <c r="J228" s="210">
        <f>ROUND(I228*H228,2)</f>
        <v>0</v>
      </c>
      <c r="K228" s="206" t="s">
        <v>148</v>
      </c>
      <c r="L228" s="44"/>
      <c r="M228" s="211" t="s">
        <v>19</v>
      </c>
      <c r="N228" s="212" t="s">
        <v>45</v>
      </c>
      <c r="O228" s="84"/>
      <c r="P228" s="213">
        <f>O228*H228</f>
        <v>0</v>
      </c>
      <c r="Q228" s="213">
        <v>0.00020000000000000001</v>
      </c>
      <c r="R228" s="213">
        <f>Q228*H228</f>
        <v>0.003591</v>
      </c>
      <c r="S228" s="213">
        <v>0</v>
      </c>
      <c r="T228" s="21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230</v>
      </c>
      <c r="AT228" s="215" t="s">
        <v>144</v>
      </c>
      <c r="AU228" s="215" t="s">
        <v>84</v>
      </c>
      <c r="AY228" s="17" t="s">
        <v>140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82</v>
      </c>
      <c r="BK228" s="216">
        <f>ROUND(I228*H228,2)</f>
        <v>0</v>
      </c>
      <c r="BL228" s="17" t="s">
        <v>230</v>
      </c>
      <c r="BM228" s="215" t="s">
        <v>761</v>
      </c>
    </row>
    <row r="229" s="2" customFormat="1">
      <c r="A229" s="38"/>
      <c r="B229" s="39"/>
      <c r="C229" s="40"/>
      <c r="D229" s="217" t="s">
        <v>151</v>
      </c>
      <c r="E229" s="40"/>
      <c r="F229" s="218" t="s">
        <v>383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151</v>
      </c>
      <c r="AU229" s="17" t="s">
        <v>84</v>
      </c>
    </row>
    <row r="230" s="2" customFormat="1" ht="37.8" customHeight="1">
      <c r="A230" s="38"/>
      <c r="B230" s="39"/>
      <c r="C230" s="204" t="s">
        <v>359</v>
      </c>
      <c r="D230" s="204" t="s">
        <v>144</v>
      </c>
      <c r="E230" s="205" t="s">
        <v>385</v>
      </c>
      <c r="F230" s="206" t="s">
        <v>386</v>
      </c>
      <c r="G230" s="207" t="s">
        <v>147</v>
      </c>
      <c r="H230" s="208">
        <v>17.954999999999998</v>
      </c>
      <c r="I230" s="209"/>
      <c r="J230" s="210">
        <f>ROUND(I230*H230,2)</f>
        <v>0</v>
      </c>
      <c r="K230" s="206" t="s">
        <v>148</v>
      </c>
      <c r="L230" s="44"/>
      <c r="M230" s="211" t="s">
        <v>19</v>
      </c>
      <c r="N230" s="212" t="s">
        <v>45</v>
      </c>
      <c r="O230" s="84"/>
      <c r="P230" s="213">
        <f>O230*H230</f>
        <v>0</v>
      </c>
      <c r="Q230" s="213">
        <v>0.00029</v>
      </c>
      <c r="R230" s="213">
        <f>Q230*H230</f>
        <v>0.0052069499999999993</v>
      </c>
      <c r="S230" s="213">
        <v>0</v>
      </c>
      <c r="T230" s="21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5" t="s">
        <v>230</v>
      </c>
      <c r="AT230" s="215" t="s">
        <v>144</v>
      </c>
      <c r="AU230" s="215" t="s">
        <v>84</v>
      </c>
      <c r="AY230" s="17" t="s">
        <v>140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7" t="s">
        <v>82</v>
      </c>
      <c r="BK230" s="216">
        <f>ROUND(I230*H230,2)</f>
        <v>0</v>
      </c>
      <c r="BL230" s="17" t="s">
        <v>230</v>
      </c>
      <c r="BM230" s="215" t="s">
        <v>762</v>
      </c>
    </row>
    <row r="231" s="2" customFormat="1">
      <c r="A231" s="38"/>
      <c r="B231" s="39"/>
      <c r="C231" s="40"/>
      <c r="D231" s="217" t="s">
        <v>151</v>
      </c>
      <c r="E231" s="40"/>
      <c r="F231" s="218" t="s">
        <v>388</v>
      </c>
      <c r="G231" s="40"/>
      <c r="H231" s="40"/>
      <c r="I231" s="219"/>
      <c r="J231" s="40"/>
      <c r="K231" s="40"/>
      <c r="L231" s="44"/>
      <c r="M231" s="220"/>
      <c r="N231" s="221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151</v>
      </c>
      <c r="AU231" s="17" t="s">
        <v>84</v>
      </c>
    </row>
    <row r="232" s="12" customFormat="1" ht="22.8" customHeight="1">
      <c r="A232" s="12"/>
      <c r="B232" s="188"/>
      <c r="C232" s="189"/>
      <c r="D232" s="190" t="s">
        <v>73</v>
      </c>
      <c r="E232" s="202" t="s">
        <v>389</v>
      </c>
      <c r="F232" s="202" t="s">
        <v>390</v>
      </c>
      <c r="G232" s="189"/>
      <c r="H232" s="189"/>
      <c r="I232" s="192"/>
      <c r="J232" s="203">
        <f>BK232</f>
        <v>0</v>
      </c>
      <c r="K232" s="189"/>
      <c r="L232" s="194"/>
      <c r="M232" s="195"/>
      <c r="N232" s="196"/>
      <c r="O232" s="196"/>
      <c r="P232" s="197">
        <f>SUM(P233:P242)</f>
        <v>0</v>
      </c>
      <c r="Q232" s="196"/>
      <c r="R232" s="197">
        <f>SUM(R233:R242)</f>
        <v>0.29231999999999997</v>
      </c>
      <c r="S232" s="196"/>
      <c r="T232" s="198">
        <f>SUM(T233:T242)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99" t="s">
        <v>84</v>
      </c>
      <c r="AT232" s="200" t="s">
        <v>73</v>
      </c>
      <c r="AU232" s="200" t="s">
        <v>82</v>
      </c>
      <c r="AY232" s="199" t="s">
        <v>140</v>
      </c>
      <c r="BK232" s="201">
        <f>SUM(BK233:BK242)</f>
        <v>0</v>
      </c>
    </row>
    <row r="233" s="2" customFormat="1" ht="37.8" customHeight="1">
      <c r="A233" s="38"/>
      <c r="B233" s="39"/>
      <c r="C233" s="204" t="s">
        <v>336</v>
      </c>
      <c r="D233" s="204" t="s">
        <v>144</v>
      </c>
      <c r="E233" s="205" t="s">
        <v>392</v>
      </c>
      <c r="F233" s="206" t="s">
        <v>393</v>
      </c>
      <c r="G233" s="207" t="s">
        <v>147</v>
      </c>
      <c r="H233" s="208">
        <v>8.4000000000000004</v>
      </c>
      <c r="I233" s="209"/>
      <c r="J233" s="210">
        <f>ROUND(I233*H233,2)</f>
        <v>0</v>
      </c>
      <c r="K233" s="206" t="s">
        <v>148</v>
      </c>
      <c r="L233" s="44"/>
      <c r="M233" s="211" t="s">
        <v>19</v>
      </c>
      <c r="N233" s="212" t="s">
        <v>45</v>
      </c>
      <c r="O233" s="84"/>
      <c r="P233" s="213">
        <f>O233*H233</f>
        <v>0</v>
      </c>
      <c r="Q233" s="213">
        <v>0.034799999999999998</v>
      </c>
      <c r="R233" s="213">
        <f>Q233*H233</f>
        <v>0.29231999999999997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230</v>
      </c>
      <c r="AT233" s="215" t="s">
        <v>144</v>
      </c>
      <c r="AU233" s="215" t="s">
        <v>84</v>
      </c>
      <c r="AY233" s="17" t="s">
        <v>140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82</v>
      </c>
      <c r="BK233" s="216">
        <f>ROUND(I233*H233,2)</f>
        <v>0</v>
      </c>
      <c r="BL233" s="17" t="s">
        <v>230</v>
      </c>
      <c r="BM233" s="215" t="s">
        <v>763</v>
      </c>
    </row>
    <row r="234" s="2" customFormat="1">
      <c r="A234" s="38"/>
      <c r="B234" s="39"/>
      <c r="C234" s="40"/>
      <c r="D234" s="217" t="s">
        <v>151</v>
      </c>
      <c r="E234" s="40"/>
      <c r="F234" s="218" t="s">
        <v>395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151</v>
      </c>
      <c r="AU234" s="17" t="s">
        <v>84</v>
      </c>
    </row>
    <row r="235" s="14" customFormat="1">
      <c r="A235" s="14"/>
      <c r="B235" s="244"/>
      <c r="C235" s="245"/>
      <c r="D235" s="224" t="s">
        <v>153</v>
      </c>
      <c r="E235" s="246" t="s">
        <v>19</v>
      </c>
      <c r="F235" s="247" t="s">
        <v>701</v>
      </c>
      <c r="G235" s="245"/>
      <c r="H235" s="246" t="s">
        <v>19</v>
      </c>
      <c r="I235" s="248"/>
      <c r="J235" s="245"/>
      <c r="K235" s="245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153</v>
      </c>
      <c r="AU235" s="253" t="s">
        <v>84</v>
      </c>
      <c r="AV235" s="14" t="s">
        <v>82</v>
      </c>
      <c r="AW235" s="14" t="s">
        <v>36</v>
      </c>
      <c r="AX235" s="14" t="s">
        <v>74</v>
      </c>
      <c r="AY235" s="253" t="s">
        <v>140</v>
      </c>
    </row>
    <row r="236" s="13" customFormat="1">
      <c r="A236" s="13"/>
      <c r="B236" s="222"/>
      <c r="C236" s="223"/>
      <c r="D236" s="224" t="s">
        <v>153</v>
      </c>
      <c r="E236" s="225" t="s">
        <v>19</v>
      </c>
      <c r="F236" s="226" t="s">
        <v>764</v>
      </c>
      <c r="G236" s="223"/>
      <c r="H236" s="227">
        <v>6.7199999999999998</v>
      </c>
      <c r="I236" s="228"/>
      <c r="J236" s="223"/>
      <c r="K236" s="223"/>
      <c r="L236" s="229"/>
      <c r="M236" s="230"/>
      <c r="N236" s="231"/>
      <c r="O236" s="231"/>
      <c r="P236" s="231"/>
      <c r="Q236" s="231"/>
      <c r="R236" s="231"/>
      <c r="S236" s="231"/>
      <c r="T236" s="23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3" t="s">
        <v>153</v>
      </c>
      <c r="AU236" s="233" t="s">
        <v>84</v>
      </c>
      <c r="AV236" s="13" t="s">
        <v>84</v>
      </c>
      <c r="AW236" s="13" t="s">
        <v>36</v>
      </c>
      <c r="AX236" s="13" t="s">
        <v>74</v>
      </c>
      <c r="AY236" s="233" t="s">
        <v>140</v>
      </c>
    </row>
    <row r="237" s="13" customFormat="1">
      <c r="A237" s="13"/>
      <c r="B237" s="222"/>
      <c r="C237" s="223"/>
      <c r="D237" s="224" t="s">
        <v>153</v>
      </c>
      <c r="E237" s="225" t="s">
        <v>19</v>
      </c>
      <c r="F237" s="226" t="s">
        <v>765</v>
      </c>
      <c r="G237" s="223"/>
      <c r="H237" s="227">
        <v>1.6799999999999999</v>
      </c>
      <c r="I237" s="228"/>
      <c r="J237" s="223"/>
      <c r="K237" s="223"/>
      <c r="L237" s="229"/>
      <c r="M237" s="230"/>
      <c r="N237" s="231"/>
      <c r="O237" s="231"/>
      <c r="P237" s="231"/>
      <c r="Q237" s="231"/>
      <c r="R237" s="231"/>
      <c r="S237" s="231"/>
      <c r="T237" s="23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3" t="s">
        <v>153</v>
      </c>
      <c r="AU237" s="233" t="s">
        <v>84</v>
      </c>
      <c r="AV237" s="13" t="s">
        <v>84</v>
      </c>
      <c r="AW237" s="13" t="s">
        <v>36</v>
      </c>
      <c r="AX237" s="13" t="s">
        <v>74</v>
      </c>
      <c r="AY237" s="233" t="s">
        <v>140</v>
      </c>
    </row>
    <row r="238" s="15" customFormat="1">
      <c r="A238" s="15"/>
      <c r="B238" s="254"/>
      <c r="C238" s="255"/>
      <c r="D238" s="224" t="s">
        <v>153</v>
      </c>
      <c r="E238" s="256" t="s">
        <v>19</v>
      </c>
      <c r="F238" s="257" t="s">
        <v>193</v>
      </c>
      <c r="G238" s="255"/>
      <c r="H238" s="258">
        <v>8.4000000000000004</v>
      </c>
      <c r="I238" s="259"/>
      <c r="J238" s="255"/>
      <c r="K238" s="255"/>
      <c r="L238" s="260"/>
      <c r="M238" s="261"/>
      <c r="N238" s="262"/>
      <c r="O238" s="262"/>
      <c r="P238" s="262"/>
      <c r="Q238" s="262"/>
      <c r="R238" s="262"/>
      <c r="S238" s="262"/>
      <c r="T238" s="263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4" t="s">
        <v>153</v>
      </c>
      <c r="AU238" s="264" t="s">
        <v>84</v>
      </c>
      <c r="AV238" s="15" t="s">
        <v>149</v>
      </c>
      <c r="AW238" s="15" t="s">
        <v>36</v>
      </c>
      <c r="AX238" s="15" t="s">
        <v>82</v>
      </c>
      <c r="AY238" s="264" t="s">
        <v>140</v>
      </c>
    </row>
    <row r="239" s="2" customFormat="1" ht="44.25" customHeight="1">
      <c r="A239" s="38"/>
      <c r="B239" s="39"/>
      <c r="C239" s="204" t="s">
        <v>341</v>
      </c>
      <c r="D239" s="204" t="s">
        <v>144</v>
      </c>
      <c r="E239" s="205" t="s">
        <v>402</v>
      </c>
      <c r="F239" s="206" t="s">
        <v>403</v>
      </c>
      <c r="G239" s="207" t="s">
        <v>198</v>
      </c>
      <c r="H239" s="208">
        <v>0.29199999999999998</v>
      </c>
      <c r="I239" s="209"/>
      <c r="J239" s="210">
        <f>ROUND(I239*H239,2)</f>
        <v>0</v>
      </c>
      <c r="K239" s="206" t="s">
        <v>148</v>
      </c>
      <c r="L239" s="44"/>
      <c r="M239" s="211" t="s">
        <v>19</v>
      </c>
      <c r="N239" s="212" t="s">
        <v>45</v>
      </c>
      <c r="O239" s="84"/>
      <c r="P239" s="213">
        <f>O239*H239</f>
        <v>0</v>
      </c>
      <c r="Q239" s="213">
        <v>0</v>
      </c>
      <c r="R239" s="213">
        <f>Q239*H239</f>
        <v>0</v>
      </c>
      <c r="S239" s="213">
        <v>0</v>
      </c>
      <c r="T239" s="21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5" t="s">
        <v>230</v>
      </c>
      <c r="AT239" s="215" t="s">
        <v>144</v>
      </c>
      <c r="AU239" s="215" t="s">
        <v>84</v>
      </c>
      <c r="AY239" s="17" t="s">
        <v>140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82</v>
      </c>
      <c r="BK239" s="216">
        <f>ROUND(I239*H239,2)</f>
        <v>0</v>
      </c>
      <c r="BL239" s="17" t="s">
        <v>230</v>
      </c>
      <c r="BM239" s="215" t="s">
        <v>766</v>
      </c>
    </row>
    <row r="240" s="2" customFormat="1">
      <c r="A240" s="38"/>
      <c r="B240" s="39"/>
      <c r="C240" s="40"/>
      <c r="D240" s="217" t="s">
        <v>151</v>
      </c>
      <c r="E240" s="40"/>
      <c r="F240" s="218" t="s">
        <v>405</v>
      </c>
      <c r="G240" s="40"/>
      <c r="H240" s="40"/>
      <c r="I240" s="219"/>
      <c r="J240" s="40"/>
      <c r="K240" s="40"/>
      <c r="L240" s="44"/>
      <c r="M240" s="220"/>
      <c r="N240" s="221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151</v>
      </c>
      <c r="AU240" s="17" t="s">
        <v>84</v>
      </c>
    </row>
    <row r="241" s="2" customFormat="1" ht="49.05" customHeight="1">
      <c r="A241" s="38"/>
      <c r="B241" s="39"/>
      <c r="C241" s="204" t="s">
        <v>345</v>
      </c>
      <c r="D241" s="204" t="s">
        <v>144</v>
      </c>
      <c r="E241" s="205" t="s">
        <v>407</v>
      </c>
      <c r="F241" s="206" t="s">
        <v>408</v>
      </c>
      <c r="G241" s="207" t="s">
        <v>198</v>
      </c>
      <c r="H241" s="208">
        <v>0.29199999999999998</v>
      </c>
      <c r="I241" s="209"/>
      <c r="J241" s="210">
        <f>ROUND(I241*H241,2)</f>
        <v>0</v>
      </c>
      <c r="K241" s="206" t="s">
        <v>148</v>
      </c>
      <c r="L241" s="44"/>
      <c r="M241" s="211" t="s">
        <v>19</v>
      </c>
      <c r="N241" s="212" t="s">
        <v>45</v>
      </c>
      <c r="O241" s="84"/>
      <c r="P241" s="213">
        <f>O241*H241</f>
        <v>0</v>
      </c>
      <c r="Q241" s="213">
        <v>0</v>
      </c>
      <c r="R241" s="213">
        <f>Q241*H241</f>
        <v>0</v>
      </c>
      <c r="S241" s="213">
        <v>0</v>
      </c>
      <c r="T241" s="21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15" t="s">
        <v>230</v>
      </c>
      <c r="AT241" s="215" t="s">
        <v>144</v>
      </c>
      <c r="AU241" s="215" t="s">
        <v>84</v>
      </c>
      <c r="AY241" s="17" t="s">
        <v>140</v>
      </c>
      <c r="BE241" s="216">
        <f>IF(N241="základní",J241,0)</f>
        <v>0</v>
      </c>
      <c r="BF241" s="216">
        <f>IF(N241="snížená",J241,0)</f>
        <v>0</v>
      </c>
      <c r="BG241" s="216">
        <f>IF(N241="zákl. přenesená",J241,0)</f>
        <v>0</v>
      </c>
      <c r="BH241" s="216">
        <f>IF(N241="sníž. přenesená",J241,0)</f>
        <v>0</v>
      </c>
      <c r="BI241" s="216">
        <f>IF(N241="nulová",J241,0)</f>
        <v>0</v>
      </c>
      <c r="BJ241" s="17" t="s">
        <v>82</v>
      </c>
      <c r="BK241" s="216">
        <f>ROUND(I241*H241,2)</f>
        <v>0</v>
      </c>
      <c r="BL241" s="17" t="s">
        <v>230</v>
      </c>
      <c r="BM241" s="215" t="s">
        <v>767</v>
      </c>
    </row>
    <row r="242" s="2" customFormat="1">
      <c r="A242" s="38"/>
      <c r="B242" s="39"/>
      <c r="C242" s="40"/>
      <c r="D242" s="217" t="s">
        <v>151</v>
      </c>
      <c r="E242" s="40"/>
      <c r="F242" s="218" t="s">
        <v>410</v>
      </c>
      <c r="G242" s="40"/>
      <c r="H242" s="40"/>
      <c r="I242" s="219"/>
      <c r="J242" s="40"/>
      <c r="K242" s="40"/>
      <c r="L242" s="44"/>
      <c r="M242" s="220"/>
      <c r="N242" s="221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151</v>
      </c>
      <c r="AU242" s="17" t="s">
        <v>84</v>
      </c>
    </row>
    <row r="243" s="12" customFormat="1" ht="25.92" customHeight="1">
      <c r="A243" s="12"/>
      <c r="B243" s="188"/>
      <c r="C243" s="189"/>
      <c r="D243" s="190" t="s">
        <v>73</v>
      </c>
      <c r="E243" s="191" t="s">
        <v>411</v>
      </c>
      <c r="F243" s="191" t="s">
        <v>412</v>
      </c>
      <c r="G243" s="189"/>
      <c r="H243" s="189"/>
      <c r="I243" s="192"/>
      <c r="J243" s="193">
        <f>BK243</f>
        <v>0</v>
      </c>
      <c r="K243" s="189"/>
      <c r="L243" s="194"/>
      <c r="M243" s="195"/>
      <c r="N243" s="196"/>
      <c r="O243" s="196"/>
      <c r="P243" s="197">
        <f>SUM(P244:P247)</f>
        <v>0</v>
      </c>
      <c r="Q243" s="196"/>
      <c r="R243" s="197">
        <f>SUM(R244:R247)</f>
        <v>0</v>
      </c>
      <c r="S243" s="196"/>
      <c r="T243" s="198">
        <f>SUM(T244:T247)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199" t="s">
        <v>149</v>
      </c>
      <c r="AT243" s="200" t="s">
        <v>73</v>
      </c>
      <c r="AU243" s="200" t="s">
        <v>74</v>
      </c>
      <c r="AY243" s="199" t="s">
        <v>140</v>
      </c>
      <c r="BK243" s="201">
        <f>SUM(BK244:BK247)</f>
        <v>0</v>
      </c>
    </row>
    <row r="244" s="2" customFormat="1" ht="24.15" customHeight="1">
      <c r="A244" s="38"/>
      <c r="B244" s="39"/>
      <c r="C244" s="204" t="s">
        <v>325</v>
      </c>
      <c r="D244" s="204" t="s">
        <v>144</v>
      </c>
      <c r="E244" s="205" t="s">
        <v>414</v>
      </c>
      <c r="F244" s="206" t="s">
        <v>415</v>
      </c>
      <c r="G244" s="207" t="s">
        <v>416</v>
      </c>
      <c r="H244" s="208">
        <v>18</v>
      </c>
      <c r="I244" s="209"/>
      <c r="J244" s="210">
        <f>ROUND(I244*H244,2)</f>
        <v>0</v>
      </c>
      <c r="K244" s="206" t="s">
        <v>148</v>
      </c>
      <c r="L244" s="44"/>
      <c r="M244" s="211" t="s">
        <v>19</v>
      </c>
      <c r="N244" s="212" t="s">
        <v>45</v>
      </c>
      <c r="O244" s="84"/>
      <c r="P244" s="213">
        <f>O244*H244</f>
        <v>0</v>
      </c>
      <c r="Q244" s="213">
        <v>0</v>
      </c>
      <c r="R244" s="213">
        <f>Q244*H244</f>
        <v>0</v>
      </c>
      <c r="S244" s="213">
        <v>0</v>
      </c>
      <c r="T244" s="21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5" t="s">
        <v>417</v>
      </c>
      <c r="AT244" s="215" t="s">
        <v>144</v>
      </c>
      <c r="AU244" s="215" t="s">
        <v>82</v>
      </c>
      <c r="AY244" s="17" t="s">
        <v>140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7" t="s">
        <v>82</v>
      </c>
      <c r="BK244" s="216">
        <f>ROUND(I244*H244,2)</f>
        <v>0</v>
      </c>
      <c r="BL244" s="17" t="s">
        <v>417</v>
      </c>
      <c r="BM244" s="215" t="s">
        <v>768</v>
      </c>
    </row>
    <row r="245" s="2" customFormat="1">
      <c r="A245" s="38"/>
      <c r="B245" s="39"/>
      <c r="C245" s="40"/>
      <c r="D245" s="217" t="s">
        <v>151</v>
      </c>
      <c r="E245" s="40"/>
      <c r="F245" s="218" t="s">
        <v>419</v>
      </c>
      <c r="G245" s="40"/>
      <c r="H245" s="40"/>
      <c r="I245" s="219"/>
      <c r="J245" s="40"/>
      <c r="K245" s="40"/>
      <c r="L245" s="44"/>
      <c r="M245" s="220"/>
      <c r="N245" s="221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151</v>
      </c>
      <c r="AU245" s="17" t="s">
        <v>82</v>
      </c>
    </row>
    <row r="246" s="14" customFormat="1">
      <c r="A246" s="14"/>
      <c r="B246" s="244"/>
      <c r="C246" s="245"/>
      <c r="D246" s="224" t="s">
        <v>153</v>
      </c>
      <c r="E246" s="246" t="s">
        <v>19</v>
      </c>
      <c r="F246" s="247" t="s">
        <v>420</v>
      </c>
      <c r="G246" s="245"/>
      <c r="H246" s="246" t="s">
        <v>19</v>
      </c>
      <c r="I246" s="248"/>
      <c r="J246" s="245"/>
      <c r="K246" s="245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153</v>
      </c>
      <c r="AU246" s="253" t="s">
        <v>82</v>
      </c>
      <c r="AV246" s="14" t="s">
        <v>82</v>
      </c>
      <c r="AW246" s="14" t="s">
        <v>36</v>
      </c>
      <c r="AX246" s="14" t="s">
        <v>74</v>
      </c>
      <c r="AY246" s="253" t="s">
        <v>140</v>
      </c>
    </row>
    <row r="247" s="13" customFormat="1">
      <c r="A247" s="13"/>
      <c r="B247" s="222"/>
      <c r="C247" s="223"/>
      <c r="D247" s="224" t="s">
        <v>153</v>
      </c>
      <c r="E247" s="225" t="s">
        <v>19</v>
      </c>
      <c r="F247" s="226" t="s">
        <v>769</v>
      </c>
      <c r="G247" s="223"/>
      <c r="H247" s="227">
        <v>18</v>
      </c>
      <c r="I247" s="228"/>
      <c r="J247" s="223"/>
      <c r="K247" s="223"/>
      <c r="L247" s="229"/>
      <c r="M247" s="230"/>
      <c r="N247" s="231"/>
      <c r="O247" s="231"/>
      <c r="P247" s="231"/>
      <c r="Q247" s="231"/>
      <c r="R247" s="231"/>
      <c r="S247" s="231"/>
      <c r="T247" s="23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3" t="s">
        <v>153</v>
      </c>
      <c r="AU247" s="233" t="s">
        <v>82</v>
      </c>
      <c r="AV247" s="13" t="s">
        <v>84</v>
      </c>
      <c r="AW247" s="13" t="s">
        <v>36</v>
      </c>
      <c r="AX247" s="13" t="s">
        <v>82</v>
      </c>
      <c r="AY247" s="233" t="s">
        <v>140</v>
      </c>
    </row>
    <row r="248" s="12" customFormat="1" ht="25.92" customHeight="1">
      <c r="A248" s="12"/>
      <c r="B248" s="188"/>
      <c r="C248" s="189"/>
      <c r="D248" s="190" t="s">
        <v>73</v>
      </c>
      <c r="E248" s="191" t="s">
        <v>422</v>
      </c>
      <c r="F248" s="191" t="s">
        <v>423</v>
      </c>
      <c r="G248" s="189"/>
      <c r="H248" s="189"/>
      <c r="I248" s="192"/>
      <c r="J248" s="193">
        <f>BK248</f>
        <v>0</v>
      </c>
      <c r="K248" s="189"/>
      <c r="L248" s="194"/>
      <c r="M248" s="195"/>
      <c r="N248" s="196"/>
      <c r="O248" s="196"/>
      <c r="P248" s="197">
        <f>P249+P252+P255</f>
        <v>0</v>
      </c>
      <c r="Q248" s="196"/>
      <c r="R248" s="197">
        <f>R249+R252+R255</f>
        <v>0</v>
      </c>
      <c r="S248" s="196"/>
      <c r="T248" s="198">
        <f>T249+T252+T255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99" t="s">
        <v>246</v>
      </c>
      <c r="AT248" s="200" t="s">
        <v>73</v>
      </c>
      <c r="AU248" s="200" t="s">
        <v>74</v>
      </c>
      <c r="AY248" s="199" t="s">
        <v>140</v>
      </c>
      <c r="BK248" s="201">
        <f>BK249+BK252+BK255</f>
        <v>0</v>
      </c>
    </row>
    <row r="249" s="12" customFormat="1" ht="22.8" customHeight="1">
      <c r="A249" s="12"/>
      <c r="B249" s="188"/>
      <c r="C249" s="189"/>
      <c r="D249" s="190" t="s">
        <v>73</v>
      </c>
      <c r="E249" s="202" t="s">
        <v>424</v>
      </c>
      <c r="F249" s="202" t="s">
        <v>425</v>
      </c>
      <c r="G249" s="189"/>
      <c r="H249" s="189"/>
      <c r="I249" s="192"/>
      <c r="J249" s="203">
        <f>BK249</f>
        <v>0</v>
      </c>
      <c r="K249" s="189"/>
      <c r="L249" s="194"/>
      <c r="M249" s="195"/>
      <c r="N249" s="196"/>
      <c r="O249" s="196"/>
      <c r="P249" s="197">
        <f>SUM(P250:P251)</f>
        <v>0</v>
      </c>
      <c r="Q249" s="196"/>
      <c r="R249" s="197">
        <f>SUM(R250:R251)</f>
        <v>0</v>
      </c>
      <c r="S249" s="196"/>
      <c r="T249" s="198">
        <f>SUM(T250:T251)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99" t="s">
        <v>246</v>
      </c>
      <c r="AT249" s="200" t="s">
        <v>73</v>
      </c>
      <c r="AU249" s="200" t="s">
        <v>82</v>
      </c>
      <c r="AY249" s="199" t="s">
        <v>140</v>
      </c>
      <c r="BK249" s="201">
        <f>SUM(BK250:BK251)</f>
        <v>0</v>
      </c>
    </row>
    <row r="250" s="2" customFormat="1" ht="16.5" customHeight="1">
      <c r="A250" s="38"/>
      <c r="B250" s="39"/>
      <c r="C250" s="204" t="s">
        <v>451</v>
      </c>
      <c r="D250" s="204" t="s">
        <v>144</v>
      </c>
      <c r="E250" s="205" t="s">
        <v>434</v>
      </c>
      <c r="F250" s="206" t="s">
        <v>435</v>
      </c>
      <c r="G250" s="207" t="s">
        <v>429</v>
      </c>
      <c r="H250" s="208">
        <v>1</v>
      </c>
      <c r="I250" s="209"/>
      <c r="J250" s="210">
        <f>ROUND(I250*H250,2)</f>
        <v>0</v>
      </c>
      <c r="K250" s="206" t="s">
        <v>148</v>
      </c>
      <c r="L250" s="44"/>
      <c r="M250" s="211" t="s">
        <v>19</v>
      </c>
      <c r="N250" s="212" t="s">
        <v>45</v>
      </c>
      <c r="O250" s="84"/>
      <c r="P250" s="213">
        <f>O250*H250</f>
        <v>0</v>
      </c>
      <c r="Q250" s="213">
        <v>0</v>
      </c>
      <c r="R250" s="213">
        <f>Q250*H250</f>
        <v>0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430</v>
      </c>
      <c r="AT250" s="215" t="s">
        <v>144</v>
      </c>
      <c r="AU250" s="215" t="s">
        <v>84</v>
      </c>
      <c r="AY250" s="17" t="s">
        <v>140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82</v>
      </c>
      <c r="BK250" s="216">
        <f>ROUND(I250*H250,2)</f>
        <v>0</v>
      </c>
      <c r="BL250" s="17" t="s">
        <v>430</v>
      </c>
      <c r="BM250" s="215" t="s">
        <v>770</v>
      </c>
    </row>
    <row r="251" s="2" customFormat="1">
      <c r="A251" s="38"/>
      <c r="B251" s="39"/>
      <c r="C251" s="40"/>
      <c r="D251" s="217" t="s">
        <v>151</v>
      </c>
      <c r="E251" s="40"/>
      <c r="F251" s="218" t="s">
        <v>437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151</v>
      </c>
      <c r="AU251" s="17" t="s">
        <v>84</v>
      </c>
    </row>
    <row r="252" s="12" customFormat="1" ht="22.8" customHeight="1">
      <c r="A252" s="12"/>
      <c r="B252" s="188"/>
      <c r="C252" s="189"/>
      <c r="D252" s="190" t="s">
        <v>73</v>
      </c>
      <c r="E252" s="202" t="s">
        <v>438</v>
      </c>
      <c r="F252" s="202" t="s">
        <v>439</v>
      </c>
      <c r="G252" s="189"/>
      <c r="H252" s="189"/>
      <c r="I252" s="192"/>
      <c r="J252" s="203">
        <f>BK252</f>
        <v>0</v>
      </c>
      <c r="K252" s="189"/>
      <c r="L252" s="194"/>
      <c r="M252" s="195"/>
      <c r="N252" s="196"/>
      <c r="O252" s="196"/>
      <c r="P252" s="197">
        <f>SUM(P253:P254)</f>
        <v>0</v>
      </c>
      <c r="Q252" s="196"/>
      <c r="R252" s="197">
        <f>SUM(R253:R254)</f>
        <v>0</v>
      </c>
      <c r="S252" s="196"/>
      <c r="T252" s="198">
        <f>SUM(T253:T254)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99" t="s">
        <v>246</v>
      </c>
      <c r="AT252" s="200" t="s">
        <v>73</v>
      </c>
      <c r="AU252" s="200" t="s">
        <v>82</v>
      </c>
      <c r="AY252" s="199" t="s">
        <v>140</v>
      </c>
      <c r="BK252" s="201">
        <f>SUM(BK253:BK254)</f>
        <v>0</v>
      </c>
    </row>
    <row r="253" s="2" customFormat="1" ht="16.5" customHeight="1">
      <c r="A253" s="38"/>
      <c r="B253" s="39"/>
      <c r="C253" s="204" t="s">
        <v>458</v>
      </c>
      <c r="D253" s="204" t="s">
        <v>144</v>
      </c>
      <c r="E253" s="205" t="s">
        <v>441</v>
      </c>
      <c r="F253" s="206" t="s">
        <v>439</v>
      </c>
      <c r="G253" s="207" t="s">
        <v>429</v>
      </c>
      <c r="H253" s="208">
        <v>1</v>
      </c>
      <c r="I253" s="209"/>
      <c r="J253" s="210">
        <f>ROUND(I253*H253,2)</f>
        <v>0</v>
      </c>
      <c r="K253" s="206" t="s">
        <v>148</v>
      </c>
      <c r="L253" s="44"/>
      <c r="M253" s="211" t="s">
        <v>19</v>
      </c>
      <c r="N253" s="212" t="s">
        <v>45</v>
      </c>
      <c r="O253" s="84"/>
      <c r="P253" s="213">
        <f>O253*H253</f>
        <v>0</v>
      </c>
      <c r="Q253" s="213">
        <v>0</v>
      </c>
      <c r="R253" s="213">
        <f>Q253*H253</f>
        <v>0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430</v>
      </c>
      <c r="AT253" s="215" t="s">
        <v>144</v>
      </c>
      <c r="AU253" s="215" t="s">
        <v>84</v>
      </c>
      <c r="AY253" s="17" t="s">
        <v>140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82</v>
      </c>
      <c r="BK253" s="216">
        <f>ROUND(I253*H253,2)</f>
        <v>0</v>
      </c>
      <c r="BL253" s="17" t="s">
        <v>430</v>
      </c>
      <c r="BM253" s="215" t="s">
        <v>771</v>
      </c>
    </row>
    <row r="254" s="2" customFormat="1">
      <c r="A254" s="38"/>
      <c r="B254" s="39"/>
      <c r="C254" s="40"/>
      <c r="D254" s="217" t="s">
        <v>151</v>
      </c>
      <c r="E254" s="40"/>
      <c r="F254" s="218" t="s">
        <v>443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151</v>
      </c>
      <c r="AU254" s="17" t="s">
        <v>84</v>
      </c>
    </row>
    <row r="255" s="12" customFormat="1" ht="22.8" customHeight="1">
      <c r="A255" s="12"/>
      <c r="B255" s="188"/>
      <c r="C255" s="189"/>
      <c r="D255" s="190" t="s">
        <v>73</v>
      </c>
      <c r="E255" s="202" t="s">
        <v>449</v>
      </c>
      <c r="F255" s="202" t="s">
        <v>450</v>
      </c>
      <c r="G255" s="189"/>
      <c r="H255" s="189"/>
      <c r="I255" s="192"/>
      <c r="J255" s="203">
        <f>BK255</f>
        <v>0</v>
      </c>
      <c r="K255" s="189"/>
      <c r="L255" s="194"/>
      <c r="M255" s="195"/>
      <c r="N255" s="196"/>
      <c r="O255" s="196"/>
      <c r="P255" s="197">
        <f>SUM(P256:P257)</f>
        <v>0</v>
      </c>
      <c r="Q255" s="196"/>
      <c r="R255" s="197">
        <f>SUM(R256:R257)</f>
        <v>0</v>
      </c>
      <c r="S255" s="196"/>
      <c r="T255" s="198">
        <f>SUM(T256:T257)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99" t="s">
        <v>246</v>
      </c>
      <c r="AT255" s="200" t="s">
        <v>73</v>
      </c>
      <c r="AU255" s="200" t="s">
        <v>82</v>
      </c>
      <c r="AY255" s="199" t="s">
        <v>140</v>
      </c>
      <c r="BK255" s="201">
        <f>SUM(BK256:BK257)</f>
        <v>0</v>
      </c>
    </row>
    <row r="256" s="2" customFormat="1" ht="16.5" customHeight="1">
      <c r="A256" s="38"/>
      <c r="B256" s="39"/>
      <c r="C256" s="204" t="s">
        <v>175</v>
      </c>
      <c r="D256" s="204" t="s">
        <v>144</v>
      </c>
      <c r="E256" s="205" t="s">
        <v>452</v>
      </c>
      <c r="F256" s="206" t="s">
        <v>453</v>
      </c>
      <c r="G256" s="207" t="s">
        <v>429</v>
      </c>
      <c r="H256" s="208">
        <v>1</v>
      </c>
      <c r="I256" s="209"/>
      <c r="J256" s="210">
        <f>ROUND(I256*H256,2)</f>
        <v>0</v>
      </c>
      <c r="K256" s="206" t="s">
        <v>148</v>
      </c>
      <c r="L256" s="44"/>
      <c r="M256" s="211" t="s">
        <v>19</v>
      </c>
      <c r="N256" s="212" t="s">
        <v>45</v>
      </c>
      <c r="O256" s="84"/>
      <c r="P256" s="213">
        <f>O256*H256</f>
        <v>0</v>
      </c>
      <c r="Q256" s="213">
        <v>0</v>
      </c>
      <c r="R256" s="213">
        <f>Q256*H256</f>
        <v>0</v>
      </c>
      <c r="S256" s="213">
        <v>0</v>
      </c>
      <c r="T256" s="21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5" t="s">
        <v>430</v>
      </c>
      <c r="AT256" s="215" t="s">
        <v>144</v>
      </c>
      <c r="AU256" s="215" t="s">
        <v>84</v>
      </c>
      <c r="AY256" s="17" t="s">
        <v>140</v>
      </c>
      <c r="BE256" s="216">
        <f>IF(N256="základní",J256,0)</f>
        <v>0</v>
      </c>
      <c r="BF256" s="216">
        <f>IF(N256="snížená",J256,0)</f>
        <v>0</v>
      </c>
      <c r="BG256" s="216">
        <f>IF(N256="zákl. přenesená",J256,0)</f>
        <v>0</v>
      </c>
      <c r="BH256" s="216">
        <f>IF(N256="sníž. přenesená",J256,0)</f>
        <v>0</v>
      </c>
      <c r="BI256" s="216">
        <f>IF(N256="nulová",J256,0)</f>
        <v>0</v>
      </c>
      <c r="BJ256" s="17" t="s">
        <v>82</v>
      </c>
      <c r="BK256" s="216">
        <f>ROUND(I256*H256,2)</f>
        <v>0</v>
      </c>
      <c r="BL256" s="17" t="s">
        <v>430</v>
      </c>
      <c r="BM256" s="215" t="s">
        <v>772</v>
      </c>
    </row>
    <row r="257" s="2" customFormat="1">
      <c r="A257" s="38"/>
      <c r="B257" s="39"/>
      <c r="C257" s="40"/>
      <c r="D257" s="217" t="s">
        <v>151</v>
      </c>
      <c r="E257" s="40"/>
      <c r="F257" s="218" t="s">
        <v>455</v>
      </c>
      <c r="G257" s="40"/>
      <c r="H257" s="40"/>
      <c r="I257" s="219"/>
      <c r="J257" s="40"/>
      <c r="K257" s="40"/>
      <c r="L257" s="44"/>
      <c r="M257" s="265"/>
      <c r="N257" s="266"/>
      <c r="O257" s="267"/>
      <c r="P257" s="267"/>
      <c r="Q257" s="267"/>
      <c r="R257" s="267"/>
      <c r="S257" s="267"/>
      <c r="T257" s="26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151</v>
      </c>
      <c r="AU257" s="17" t="s">
        <v>84</v>
      </c>
    </row>
    <row r="258" s="2" customFormat="1" ht="6.96" customHeight="1">
      <c r="A258" s="38"/>
      <c r="B258" s="59"/>
      <c r="C258" s="60"/>
      <c r="D258" s="60"/>
      <c r="E258" s="60"/>
      <c r="F258" s="60"/>
      <c r="G258" s="60"/>
      <c r="H258" s="60"/>
      <c r="I258" s="60"/>
      <c r="J258" s="60"/>
      <c r="K258" s="60"/>
      <c r="L258" s="44"/>
      <c r="M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</row>
  </sheetData>
  <sheetProtection sheet="1" autoFilter="0" formatColumns="0" formatRows="0" objects="1" scenarios="1" spinCount="100000" saltValue="B9vV8Q/C02JKzZm4NmFWDgekDrZknj4yWdLFOJSji0Lx81zF8Qdiwq8FqoxWCkqOlwVG9aTfxQtJi+1DPxPTig==" hashValue="u/mUV1wMgWZhNNwRx+uFcgPy88xHEjr6pS+DnuN1/D4zLUa1gsD0cXKlyvFwiXeBw9QLy8DAVUYXhJK9oZi7Wg==" algorithmName="SHA-512" password="CC35"/>
  <autoFilter ref="C96:K257"/>
  <mergeCells count="9">
    <mergeCell ref="E7:H7"/>
    <mergeCell ref="E9:H9"/>
    <mergeCell ref="E18:H18"/>
    <mergeCell ref="E27:H27"/>
    <mergeCell ref="E48:H48"/>
    <mergeCell ref="E50:H50"/>
    <mergeCell ref="E87:H87"/>
    <mergeCell ref="E89:H89"/>
    <mergeCell ref="L2:V2"/>
  </mergeCells>
  <hyperlinks>
    <hyperlink ref="F101" r:id="rId1" display="https://podminky.urs.cz/item/CS_URS_2023_01/612325225"/>
    <hyperlink ref="F105" r:id="rId2" display="https://podminky.urs.cz/item/CS_URS_2023_01/612325302"/>
    <hyperlink ref="F108" r:id="rId3" display="https://podminky.urs.cz/item/CS_URS_2023_01/622143004"/>
    <hyperlink ref="F114" r:id="rId4" display="https://podminky.urs.cz/item/CS_URS_2023_01/949101111"/>
    <hyperlink ref="F116" r:id="rId5" display="https://podminky.urs.cz/item/CS_URS_2023_01/952901111"/>
    <hyperlink ref="F118" r:id="rId6" display="https://podminky.urs.cz/item/CS_URS_2023_01/968062356"/>
    <hyperlink ref="F122" r:id="rId7" display="https://podminky.urs.cz/item/CS_URS_2023_01/968062357"/>
    <hyperlink ref="F126" r:id="rId8" display="https://podminky.urs.cz/item/CS_URS_2023_01/968072641"/>
    <hyperlink ref="F134" r:id="rId9" display="https://podminky.urs.cz/item/CS_URS_2023_01/997013213"/>
    <hyperlink ref="F136" r:id="rId10" display="https://podminky.urs.cz/item/CS_URS_2023_01/997013509"/>
    <hyperlink ref="F139" r:id="rId11" display="https://podminky.urs.cz/item/CS_URS_2023_01/997013511"/>
    <hyperlink ref="F141" r:id="rId12" display="https://podminky.urs.cz/item/CS_URS_2023_01/997013631"/>
    <hyperlink ref="F144" r:id="rId13" display="https://podminky.urs.cz/item/CS_URS_2023_01/998018002"/>
    <hyperlink ref="F148" r:id="rId14" display="https://podminky.urs.cz/item/CS_URS_2023_01/742320011"/>
    <hyperlink ref="F152" r:id="rId15" display="https://podminky.urs.cz/item/CS_URS_2023_01/764011621"/>
    <hyperlink ref="F154" r:id="rId16" display="https://podminky.urs.cz/item/CS_URS_2023_01/998764102"/>
    <hyperlink ref="F156" r:id="rId17" display="https://podminky.urs.cz/item/CS_URS_2023_01/998764181"/>
    <hyperlink ref="F159" r:id="rId18" display="https://podminky.urs.cz/item/CS_URS_2023_01/766441822"/>
    <hyperlink ref="F162" r:id="rId19" display="https://podminky.urs.cz/item/CS_URS_2023_01/766441825"/>
    <hyperlink ref="F165" r:id="rId20" display="https://podminky.urs.cz/item/CS_URS_2023_01/766621212"/>
    <hyperlink ref="F177" r:id="rId21" display="https://podminky.urs.cz/item/CS_URS_2023_01/766694126"/>
    <hyperlink ref="F184" r:id="rId22" display="https://podminky.urs.cz/item/CS_URS_2023_01/766629315"/>
    <hyperlink ref="F191" r:id="rId23" display="https://podminky.urs.cz/item/CS_URS_2023_01/767627309"/>
    <hyperlink ref="F193" r:id="rId24" display="https://podminky.urs.cz/item/CS_URS_2023_01/998766102"/>
    <hyperlink ref="F195" r:id="rId25" display="https://podminky.urs.cz/item/CS_URS_2023_01/998766181"/>
    <hyperlink ref="F198" r:id="rId26" display="https://podminky.urs.cz/item/CS_URS_2023_01/767640222"/>
    <hyperlink ref="F204" r:id="rId27" display="https://podminky.urs.cz/item/CS_URS_2023_01/767649191"/>
    <hyperlink ref="F207" r:id="rId28" display="https://podminky.urs.cz/item/CS_URS_2023_01/767649193"/>
    <hyperlink ref="F210" r:id="rId29" display="https://podminky.urs.cz/item/CS_URS_2023_01/766629315"/>
    <hyperlink ref="F213" r:id="rId30" display="https://podminky.urs.cz/item/CS_URS_2023_01/767627309"/>
    <hyperlink ref="F215" r:id="rId31" display="https://podminky.urs.cz/item/CS_URS_2023_01/998767102"/>
    <hyperlink ref="F217" r:id="rId32" display="https://podminky.urs.cz/item/CS_URS_2023_01/998767181"/>
    <hyperlink ref="F220" r:id="rId33" display="https://podminky.urs.cz/item/CS_URS_2023_01/771573931"/>
    <hyperlink ref="F224" r:id="rId34" display="https://podminky.urs.cz/item/CS_URS_2023_01/771574905"/>
    <hyperlink ref="F226" r:id="rId35" display="https://podminky.urs.cz/item/CS_URS_2023_01/771577911"/>
    <hyperlink ref="F229" r:id="rId36" display="https://podminky.urs.cz/item/CS_URS_2023_01/784181103"/>
    <hyperlink ref="F231" r:id="rId37" display="https://podminky.urs.cz/item/CS_URS_2023_01/784221103"/>
    <hyperlink ref="F234" r:id="rId38" display="https://podminky.urs.cz/item/CS_URS_2023_01/787692523"/>
    <hyperlink ref="F240" r:id="rId39" display="https://podminky.urs.cz/item/CS_URS_2023_01/998787102"/>
    <hyperlink ref="F242" r:id="rId40" display="https://podminky.urs.cz/item/CS_URS_2023_01/998787181"/>
    <hyperlink ref="F245" r:id="rId41" display="https://podminky.urs.cz/item/CS_URS_2023_01/HZS1292"/>
    <hyperlink ref="F251" r:id="rId42" display="https://podminky.urs.cz/item/CS_URS_2023_01/013244000"/>
    <hyperlink ref="F254" r:id="rId43" display="https://podminky.urs.cz/item/CS_URS_2023_01/030001000"/>
    <hyperlink ref="F257" r:id="rId44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5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ZU - Jungmanova 1-3, výměna oken I.etapa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773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25. 4. 2023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ROUND((SUM(BE93:BE181)),  2)</f>
        <v>0</v>
      </c>
      <c r="G33" s="38"/>
      <c r="H33" s="38"/>
      <c r="I33" s="148">
        <v>0.20999999999999999</v>
      </c>
      <c r="J33" s="147">
        <f>ROUND(((SUM(BE93:BE181))*I33),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ROUND((SUM(BF93:BF181)),  2)</f>
        <v>0</v>
      </c>
      <c r="G34" s="38"/>
      <c r="H34" s="38"/>
      <c r="I34" s="148">
        <v>0.12</v>
      </c>
      <c r="J34" s="147">
        <f>ROUND(((SUM(BF93:BF181))*I34),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ROUND((SUM(BG93:BG181)),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ROUND((SUM(BH93:BH181)),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ROUND((SUM(BI93:BI181)),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103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ZU - Jungmanova 1-3, výměna oken I.etapa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101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f - Jižní fasáda - dvorní trakt - D.1.b.18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25. 4. 2023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Západočeská univerzita v Plzni</v>
      </c>
      <c r="G54" s="40"/>
      <c r="H54" s="40"/>
      <c r="I54" s="32" t="s">
        <v>33</v>
      </c>
      <c r="J54" s="36" t="str">
        <f>E21</f>
        <v>HBH atelier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104</v>
      </c>
      <c r="D57" s="162"/>
      <c r="E57" s="162"/>
      <c r="F57" s="162"/>
      <c r="G57" s="162"/>
      <c r="H57" s="162"/>
      <c r="I57" s="162"/>
      <c r="J57" s="163" t="s">
        <v>105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106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J94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108</v>
      </c>
      <c r="E61" s="174"/>
      <c r="F61" s="174"/>
      <c r="G61" s="174"/>
      <c r="H61" s="174"/>
      <c r="I61" s="174"/>
      <c r="J61" s="175">
        <f>J95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109</v>
      </c>
      <c r="E62" s="174"/>
      <c r="F62" s="174"/>
      <c r="G62" s="174"/>
      <c r="H62" s="174"/>
      <c r="I62" s="174"/>
      <c r="J62" s="175">
        <f>J104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110</v>
      </c>
      <c r="E63" s="174"/>
      <c r="F63" s="174"/>
      <c r="G63" s="174"/>
      <c r="H63" s="174"/>
      <c r="I63" s="174"/>
      <c r="J63" s="175">
        <f>J113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111</v>
      </c>
      <c r="E64" s="174"/>
      <c r="F64" s="174"/>
      <c r="G64" s="174"/>
      <c r="H64" s="174"/>
      <c r="I64" s="174"/>
      <c r="J64" s="175">
        <f>J123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112</v>
      </c>
      <c r="E65" s="168"/>
      <c r="F65" s="168"/>
      <c r="G65" s="168"/>
      <c r="H65" s="168"/>
      <c r="I65" s="168"/>
      <c r="J65" s="169">
        <f>J126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71"/>
      <c r="C66" s="172"/>
      <c r="D66" s="173" t="s">
        <v>114</v>
      </c>
      <c r="E66" s="174"/>
      <c r="F66" s="174"/>
      <c r="G66" s="174"/>
      <c r="H66" s="174"/>
      <c r="I66" s="174"/>
      <c r="J66" s="175">
        <f>J127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115</v>
      </c>
      <c r="E67" s="174"/>
      <c r="F67" s="174"/>
      <c r="G67" s="174"/>
      <c r="H67" s="174"/>
      <c r="I67" s="174"/>
      <c r="J67" s="175">
        <f>J134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117</v>
      </c>
      <c r="E68" s="174"/>
      <c r="F68" s="174"/>
      <c r="G68" s="174"/>
      <c r="H68" s="174"/>
      <c r="I68" s="174"/>
      <c r="J68" s="175">
        <f>J162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9" customFormat="1" ht="24.96" customHeight="1">
      <c r="A69" s="9"/>
      <c r="B69" s="165"/>
      <c r="C69" s="166"/>
      <c r="D69" s="167" t="s">
        <v>119</v>
      </c>
      <c r="E69" s="168"/>
      <c r="F69" s="168"/>
      <c r="G69" s="168"/>
      <c r="H69" s="168"/>
      <c r="I69" s="168"/>
      <c r="J69" s="169">
        <f>J167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9" customFormat="1" ht="24.96" customHeight="1">
      <c r="A70" s="9"/>
      <c r="B70" s="165"/>
      <c r="C70" s="166"/>
      <c r="D70" s="167" t="s">
        <v>120</v>
      </c>
      <c r="E70" s="168"/>
      <c r="F70" s="168"/>
      <c r="G70" s="168"/>
      <c r="H70" s="168"/>
      <c r="I70" s="168"/>
      <c r="J70" s="169">
        <f>J172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hidden="1" s="10" customFormat="1" ht="19.92" customHeight="1">
      <c r="A71" s="10"/>
      <c r="B71" s="171"/>
      <c r="C71" s="172"/>
      <c r="D71" s="173" t="s">
        <v>121</v>
      </c>
      <c r="E71" s="174"/>
      <c r="F71" s="174"/>
      <c r="G71" s="174"/>
      <c r="H71" s="174"/>
      <c r="I71" s="174"/>
      <c r="J71" s="175">
        <f>J173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71"/>
      <c r="C72" s="172"/>
      <c r="D72" s="173" t="s">
        <v>122</v>
      </c>
      <c r="E72" s="174"/>
      <c r="F72" s="174"/>
      <c r="G72" s="174"/>
      <c r="H72" s="174"/>
      <c r="I72" s="174"/>
      <c r="J72" s="175">
        <f>J176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10" customFormat="1" ht="19.92" customHeight="1">
      <c r="A73" s="10"/>
      <c r="B73" s="171"/>
      <c r="C73" s="172"/>
      <c r="D73" s="173" t="s">
        <v>123</v>
      </c>
      <c r="E73" s="174"/>
      <c r="F73" s="174"/>
      <c r="G73" s="174"/>
      <c r="H73" s="174"/>
      <c r="I73" s="174"/>
      <c r="J73" s="175">
        <f>J179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2" customFormat="1" ht="21.84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hidden="1" s="2" customFormat="1" ht="6.96" customHeight="1">
      <c r="A75" s="38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hidden="1"/>
    <row r="77" hidden="1"/>
    <row r="78" hidden="1"/>
    <row r="79" s="2" customFormat="1" ht="6.96" customHeight="1">
      <c r="A79" s="38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4.96" customHeight="1">
      <c r="A80" s="38"/>
      <c r="B80" s="39"/>
      <c r="C80" s="23" t="s">
        <v>125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16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160" t="str">
        <f>E7</f>
        <v>ZU - Jungmanova 1-3, výměna oken I.etapa</v>
      </c>
      <c r="F83" s="32"/>
      <c r="G83" s="32"/>
      <c r="H83" s="32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101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69" t="str">
        <f>E9</f>
        <v>f - Jižní fasáda - dvorní trakt - D.1.b.18</v>
      </c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21</v>
      </c>
      <c r="D87" s="40"/>
      <c r="E87" s="40"/>
      <c r="F87" s="27" t="str">
        <f>F12</f>
        <v xml:space="preserve"> </v>
      </c>
      <c r="G87" s="40"/>
      <c r="H87" s="40"/>
      <c r="I87" s="32" t="s">
        <v>23</v>
      </c>
      <c r="J87" s="72" t="str">
        <f>IF(J12="","",J12)</f>
        <v>25. 4. 2023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25</v>
      </c>
      <c r="D89" s="40"/>
      <c r="E89" s="40"/>
      <c r="F89" s="27" t="str">
        <f>E15</f>
        <v>Západočeská univerzita v Plzni</v>
      </c>
      <c r="G89" s="40"/>
      <c r="H89" s="40"/>
      <c r="I89" s="32" t="s">
        <v>33</v>
      </c>
      <c r="J89" s="36" t="str">
        <f>E21</f>
        <v>HBH atelier s.r.o.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31</v>
      </c>
      <c r="D90" s="40"/>
      <c r="E90" s="40"/>
      <c r="F90" s="27" t="str">
        <f>IF(E18="","",E18)</f>
        <v>Vyplň údaj</v>
      </c>
      <c r="G90" s="40"/>
      <c r="H90" s="40"/>
      <c r="I90" s="32" t="s">
        <v>37</v>
      </c>
      <c r="J90" s="36" t="str">
        <f>E24</f>
        <v xml:space="preserve"> 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11" customFormat="1" ht="29.28" customHeight="1">
      <c r="A92" s="177"/>
      <c r="B92" s="178"/>
      <c r="C92" s="179" t="s">
        <v>126</v>
      </c>
      <c r="D92" s="180" t="s">
        <v>59</v>
      </c>
      <c r="E92" s="180" t="s">
        <v>55</v>
      </c>
      <c r="F92" s="180" t="s">
        <v>56</v>
      </c>
      <c r="G92" s="180" t="s">
        <v>127</v>
      </c>
      <c r="H92" s="180" t="s">
        <v>128</v>
      </c>
      <c r="I92" s="180" t="s">
        <v>129</v>
      </c>
      <c r="J92" s="180" t="s">
        <v>105</v>
      </c>
      <c r="K92" s="181" t="s">
        <v>130</v>
      </c>
      <c r="L92" s="182"/>
      <c r="M92" s="92" t="s">
        <v>19</v>
      </c>
      <c r="N92" s="93" t="s">
        <v>44</v>
      </c>
      <c r="O92" s="93" t="s">
        <v>131</v>
      </c>
      <c r="P92" s="93" t="s">
        <v>132</v>
      </c>
      <c r="Q92" s="93" t="s">
        <v>133</v>
      </c>
      <c r="R92" s="93" t="s">
        <v>134</v>
      </c>
      <c r="S92" s="93" t="s">
        <v>135</v>
      </c>
      <c r="T92" s="94" t="s">
        <v>136</v>
      </c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</row>
    <row r="93" s="2" customFormat="1" ht="22.8" customHeight="1">
      <c r="A93" s="38"/>
      <c r="B93" s="39"/>
      <c r="C93" s="99" t="s">
        <v>137</v>
      </c>
      <c r="D93" s="40"/>
      <c r="E93" s="40"/>
      <c r="F93" s="40"/>
      <c r="G93" s="40"/>
      <c r="H93" s="40"/>
      <c r="I93" s="40"/>
      <c r="J93" s="183">
        <f>BK93</f>
        <v>0</v>
      </c>
      <c r="K93" s="40"/>
      <c r="L93" s="44"/>
      <c r="M93" s="95"/>
      <c r="N93" s="184"/>
      <c r="O93" s="96"/>
      <c r="P93" s="185">
        <f>P94+P126+P167+P172</f>
        <v>0</v>
      </c>
      <c r="Q93" s="96"/>
      <c r="R93" s="185">
        <f>R94+R126+R167+R172</f>
        <v>0.6167224</v>
      </c>
      <c r="S93" s="96"/>
      <c r="T93" s="186">
        <f>T94+T126+T167+T172</f>
        <v>0.42008000000000006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73</v>
      </c>
      <c r="AU93" s="17" t="s">
        <v>106</v>
      </c>
      <c r="BK93" s="187">
        <f>BK94+BK126+BK167+BK172</f>
        <v>0</v>
      </c>
    </row>
    <row r="94" s="12" customFormat="1" ht="25.92" customHeight="1">
      <c r="A94" s="12"/>
      <c r="B94" s="188"/>
      <c r="C94" s="189"/>
      <c r="D94" s="190" t="s">
        <v>73</v>
      </c>
      <c r="E94" s="191" t="s">
        <v>138</v>
      </c>
      <c r="F94" s="191" t="s">
        <v>139</v>
      </c>
      <c r="G94" s="189"/>
      <c r="H94" s="189"/>
      <c r="I94" s="192"/>
      <c r="J94" s="193">
        <f>BK94</f>
        <v>0</v>
      </c>
      <c r="K94" s="189"/>
      <c r="L94" s="194"/>
      <c r="M94" s="195"/>
      <c r="N94" s="196"/>
      <c r="O94" s="196"/>
      <c r="P94" s="197">
        <f>P95+P104+P113+P123</f>
        <v>0</v>
      </c>
      <c r="Q94" s="196"/>
      <c r="R94" s="197">
        <f>R95+R104+R113+R123</f>
        <v>0.26307039999999998</v>
      </c>
      <c r="S94" s="196"/>
      <c r="T94" s="198">
        <f>T95+T104+T113+T123</f>
        <v>0.40608000000000005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9" t="s">
        <v>82</v>
      </c>
      <c r="AT94" s="200" t="s">
        <v>73</v>
      </c>
      <c r="AU94" s="200" t="s">
        <v>74</v>
      </c>
      <c r="AY94" s="199" t="s">
        <v>140</v>
      </c>
      <c r="BK94" s="201">
        <f>BK95+BK104+BK113+BK123</f>
        <v>0</v>
      </c>
    </row>
    <row r="95" s="12" customFormat="1" ht="22.8" customHeight="1">
      <c r="A95" s="12"/>
      <c r="B95" s="188"/>
      <c r="C95" s="189"/>
      <c r="D95" s="190" t="s">
        <v>73</v>
      </c>
      <c r="E95" s="202" t="s">
        <v>141</v>
      </c>
      <c r="F95" s="202" t="s">
        <v>142</v>
      </c>
      <c r="G95" s="189"/>
      <c r="H95" s="189"/>
      <c r="I95" s="192"/>
      <c r="J95" s="203">
        <f>BK95</f>
        <v>0</v>
      </c>
      <c r="K95" s="189"/>
      <c r="L95" s="194"/>
      <c r="M95" s="195"/>
      <c r="N95" s="196"/>
      <c r="O95" s="196"/>
      <c r="P95" s="197">
        <f>SUM(P96:P103)</f>
        <v>0</v>
      </c>
      <c r="Q95" s="196"/>
      <c r="R95" s="197">
        <f>SUM(R96:R103)</f>
        <v>0.25457039999999997</v>
      </c>
      <c r="S95" s="196"/>
      <c r="T95" s="198">
        <f>SUM(T96:T103)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82</v>
      </c>
      <c r="AT95" s="200" t="s">
        <v>73</v>
      </c>
      <c r="AU95" s="200" t="s">
        <v>82</v>
      </c>
      <c r="AY95" s="199" t="s">
        <v>140</v>
      </c>
      <c r="BK95" s="201">
        <f>SUM(BK96:BK103)</f>
        <v>0</v>
      </c>
    </row>
    <row r="96" s="2" customFormat="1" ht="24.15" customHeight="1">
      <c r="A96" s="38"/>
      <c r="B96" s="39"/>
      <c r="C96" s="204" t="s">
        <v>293</v>
      </c>
      <c r="D96" s="204" t="s">
        <v>144</v>
      </c>
      <c r="E96" s="205" t="s">
        <v>145</v>
      </c>
      <c r="F96" s="206" t="s">
        <v>146</v>
      </c>
      <c r="G96" s="207" t="s">
        <v>147</v>
      </c>
      <c r="H96" s="208">
        <v>7.5599999999999996</v>
      </c>
      <c r="I96" s="209"/>
      <c r="J96" s="210">
        <f>ROUND(I96*H96,2)</f>
        <v>0</v>
      </c>
      <c r="K96" s="206" t="s">
        <v>148</v>
      </c>
      <c r="L96" s="44"/>
      <c r="M96" s="211" t="s">
        <v>19</v>
      </c>
      <c r="N96" s="212" t="s">
        <v>45</v>
      </c>
      <c r="O96" s="84"/>
      <c r="P96" s="213">
        <f>O96*H96</f>
        <v>0</v>
      </c>
      <c r="Q96" s="213">
        <v>0.033579999999999999</v>
      </c>
      <c r="R96" s="213">
        <f>Q96*H96</f>
        <v>0.2538648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149</v>
      </c>
      <c r="AT96" s="215" t="s">
        <v>144</v>
      </c>
      <c r="AU96" s="215" t="s">
        <v>84</v>
      </c>
      <c r="AY96" s="17" t="s">
        <v>140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82</v>
      </c>
      <c r="BK96" s="216">
        <f>ROUND(I96*H96,2)</f>
        <v>0</v>
      </c>
      <c r="BL96" s="17" t="s">
        <v>149</v>
      </c>
      <c r="BM96" s="215" t="s">
        <v>774</v>
      </c>
    </row>
    <row r="97" s="2" customFormat="1">
      <c r="A97" s="38"/>
      <c r="B97" s="39"/>
      <c r="C97" s="40"/>
      <c r="D97" s="217" t="s">
        <v>151</v>
      </c>
      <c r="E97" s="40"/>
      <c r="F97" s="218" t="s">
        <v>152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151</v>
      </c>
      <c r="AU97" s="17" t="s">
        <v>84</v>
      </c>
    </row>
    <row r="98" s="13" customFormat="1">
      <c r="A98" s="13"/>
      <c r="B98" s="222"/>
      <c r="C98" s="223"/>
      <c r="D98" s="224" t="s">
        <v>153</v>
      </c>
      <c r="E98" s="225" t="s">
        <v>19</v>
      </c>
      <c r="F98" s="226" t="s">
        <v>775</v>
      </c>
      <c r="G98" s="223"/>
      <c r="H98" s="227">
        <v>7.5599999999999996</v>
      </c>
      <c r="I98" s="228"/>
      <c r="J98" s="223"/>
      <c r="K98" s="223"/>
      <c r="L98" s="229"/>
      <c r="M98" s="230"/>
      <c r="N98" s="231"/>
      <c r="O98" s="231"/>
      <c r="P98" s="231"/>
      <c r="Q98" s="231"/>
      <c r="R98" s="231"/>
      <c r="S98" s="231"/>
      <c r="T98" s="23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3" t="s">
        <v>153</v>
      </c>
      <c r="AU98" s="233" t="s">
        <v>84</v>
      </c>
      <c r="AV98" s="13" t="s">
        <v>84</v>
      </c>
      <c r="AW98" s="13" t="s">
        <v>36</v>
      </c>
      <c r="AX98" s="13" t="s">
        <v>82</v>
      </c>
      <c r="AY98" s="233" t="s">
        <v>140</v>
      </c>
    </row>
    <row r="99" s="2" customFormat="1" ht="55.5" customHeight="1">
      <c r="A99" s="38"/>
      <c r="B99" s="39"/>
      <c r="C99" s="204" t="s">
        <v>308</v>
      </c>
      <c r="D99" s="204" t="s">
        <v>144</v>
      </c>
      <c r="E99" s="205" t="s">
        <v>156</v>
      </c>
      <c r="F99" s="206" t="s">
        <v>157</v>
      </c>
      <c r="G99" s="207" t="s">
        <v>158</v>
      </c>
      <c r="H99" s="208">
        <v>16.800000000000001</v>
      </c>
      <c r="I99" s="209"/>
      <c r="J99" s="210">
        <f>ROUND(I99*H99,2)</f>
        <v>0</v>
      </c>
      <c r="K99" s="206" t="s">
        <v>148</v>
      </c>
      <c r="L99" s="44"/>
      <c r="M99" s="211" t="s">
        <v>19</v>
      </c>
      <c r="N99" s="212" t="s">
        <v>45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149</v>
      </c>
      <c r="AT99" s="215" t="s">
        <v>144</v>
      </c>
      <c r="AU99" s="215" t="s">
        <v>84</v>
      </c>
      <c r="AY99" s="17" t="s">
        <v>140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82</v>
      </c>
      <c r="BK99" s="216">
        <f>ROUND(I99*H99,2)</f>
        <v>0</v>
      </c>
      <c r="BL99" s="17" t="s">
        <v>149</v>
      </c>
      <c r="BM99" s="215" t="s">
        <v>776</v>
      </c>
    </row>
    <row r="100" s="2" customFormat="1">
      <c r="A100" s="38"/>
      <c r="B100" s="39"/>
      <c r="C100" s="40"/>
      <c r="D100" s="217" t="s">
        <v>151</v>
      </c>
      <c r="E100" s="40"/>
      <c r="F100" s="218" t="s">
        <v>160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151</v>
      </c>
      <c r="AU100" s="17" t="s">
        <v>84</v>
      </c>
    </row>
    <row r="101" s="13" customFormat="1">
      <c r="A101" s="13"/>
      <c r="B101" s="222"/>
      <c r="C101" s="223"/>
      <c r="D101" s="224" t="s">
        <v>153</v>
      </c>
      <c r="E101" s="225" t="s">
        <v>19</v>
      </c>
      <c r="F101" s="226" t="s">
        <v>777</v>
      </c>
      <c r="G101" s="223"/>
      <c r="H101" s="227">
        <v>16.800000000000001</v>
      </c>
      <c r="I101" s="228"/>
      <c r="J101" s="223"/>
      <c r="K101" s="223"/>
      <c r="L101" s="229"/>
      <c r="M101" s="230"/>
      <c r="N101" s="231"/>
      <c r="O101" s="231"/>
      <c r="P101" s="231"/>
      <c r="Q101" s="231"/>
      <c r="R101" s="231"/>
      <c r="S101" s="231"/>
      <c r="T101" s="23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3" t="s">
        <v>153</v>
      </c>
      <c r="AU101" s="233" t="s">
        <v>84</v>
      </c>
      <c r="AV101" s="13" t="s">
        <v>84</v>
      </c>
      <c r="AW101" s="13" t="s">
        <v>36</v>
      </c>
      <c r="AX101" s="13" t="s">
        <v>82</v>
      </c>
      <c r="AY101" s="233" t="s">
        <v>140</v>
      </c>
    </row>
    <row r="102" s="2" customFormat="1" ht="24.15" customHeight="1">
      <c r="A102" s="38"/>
      <c r="B102" s="39"/>
      <c r="C102" s="234" t="s">
        <v>413</v>
      </c>
      <c r="D102" s="234" t="s">
        <v>162</v>
      </c>
      <c r="E102" s="235" t="s">
        <v>163</v>
      </c>
      <c r="F102" s="236" t="s">
        <v>164</v>
      </c>
      <c r="G102" s="237" t="s">
        <v>158</v>
      </c>
      <c r="H102" s="238">
        <v>17.640000000000001</v>
      </c>
      <c r="I102" s="239"/>
      <c r="J102" s="240">
        <f>ROUND(I102*H102,2)</f>
        <v>0</v>
      </c>
      <c r="K102" s="236" t="s">
        <v>148</v>
      </c>
      <c r="L102" s="241"/>
      <c r="M102" s="242" t="s">
        <v>19</v>
      </c>
      <c r="N102" s="243" t="s">
        <v>45</v>
      </c>
      <c r="O102" s="84"/>
      <c r="P102" s="213">
        <f>O102*H102</f>
        <v>0</v>
      </c>
      <c r="Q102" s="213">
        <v>4.0000000000000003E-05</v>
      </c>
      <c r="R102" s="213">
        <f>Q102*H102</f>
        <v>0.00070560000000000013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165</v>
      </c>
      <c r="AT102" s="215" t="s">
        <v>162</v>
      </c>
      <c r="AU102" s="215" t="s">
        <v>84</v>
      </c>
      <c r="AY102" s="17" t="s">
        <v>140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82</v>
      </c>
      <c r="BK102" s="216">
        <f>ROUND(I102*H102,2)</f>
        <v>0</v>
      </c>
      <c r="BL102" s="17" t="s">
        <v>149</v>
      </c>
      <c r="BM102" s="215" t="s">
        <v>778</v>
      </c>
    </row>
    <row r="103" s="13" customFormat="1">
      <c r="A103" s="13"/>
      <c r="B103" s="222"/>
      <c r="C103" s="223"/>
      <c r="D103" s="224" t="s">
        <v>153</v>
      </c>
      <c r="E103" s="223"/>
      <c r="F103" s="226" t="s">
        <v>779</v>
      </c>
      <c r="G103" s="223"/>
      <c r="H103" s="227">
        <v>17.640000000000001</v>
      </c>
      <c r="I103" s="228"/>
      <c r="J103" s="223"/>
      <c r="K103" s="223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153</v>
      </c>
      <c r="AU103" s="233" t="s">
        <v>84</v>
      </c>
      <c r="AV103" s="13" t="s">
        <v>84</v>
      </c>
      <c r="AW103" s="13" t="s">
        <v>4</v>
      </c>
      <c r="AX103" s="13" t="s">
        <v>82</v>
      </c>
      <c r="AY103" s="233" t="s">
        <v>140</v>
      </c>
    </row>
    <row r="104" s="12" customFormat="1" ht="22.8" customHeight="1">
      <c r="A104" s="12"/>
      <c r="B104" s="188"/>
      <c r="C104" s="189"/>
      <c r="D104" s="190" t="s">
        <v>73</v>
      </c>
      <c r="E104" s="202" t="s">
        <v>168</v>
      </c>
      <c r="F104" s="202" t="s">
        <v>169</v>
      </c>
      <c r="G104" s="189"/>
      <c r="H104" s="189"/>
      <c r="I104" s="192"/>
      <c r="J104" s="203">
        <f>BK104</f>
        <v>0</v>
      </c>
      <c r="K104" s="189"/>
      <c r="L104" s="194"/>
      <c r="M104" s="195"/>
      <c r="N104" s="196"/>
      <c r="O104" s="196"/>
      <c r="P104" s="197">
        <f>SUM(P105:P112)</f>
        <v>0</v>
      </c>
      <c r="Q104" s="196"/>
      <c r="R104" s="197">
        <f>SUM(R105:R112)</f>
        <v>0.0085000000000000006</v>
      </c>
      <c r="S104" s="196"/>
      <c r="T104" s="198">
        <f>SUM(T105:T112)</f>
        <v>0.40608000000000005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99" t="s">
        <v>82</v>
      </c>
      <c r="AT104" s="200" t="s">
        <v>73</v>
      </c>
      <c r="AU104" s="200" t="s">
        <v>82</v>
      </c>
      <c r="AY104" s="199" t="s">
        <v>140</v>
      </c>
      <c r="BK104" s="201">
        <f>SUM(BK105:BK112)</f>
        <v>0</v>
      </c>
    </row>
    <row r="105" s="2" customFormat="1" ht="37.8" customHeight="1">
      <c r="A105" s="38"/>
      <c r="B105" s="39"/>
      <c r="C105" s="204" t="s">
        <v>318</v>
      </c>
      <c r="D105" s="204" t="s">
        <v>144</v>
      </c>
      <c r="E105" s="205" t="s">
        <v>171</v>
      </c>
      <c r="F105" s="206" t="s">
        <v>172</v>
      </c>
      <c r="G105" s="207" t="s">
        <v>147</v>
      </c>
      <c r="H105" s="208">
        <v>50</v>
      </c>
      <c r="I105" s="209"/>
      <c r="J105" s="210">
        <f>ROUND(I105*H105,2)</f>
        <v>0</v>
      </c>
      <c r="K105" s="206" t="s">
        <v>148</v>
      </c>
      <c r="L105" s="44"/>
      <c r="M105" s="211" t="s">
        <v>19</v>
      </c>
      <c r="N105" s="212" t="s">
        <v>45</v>
      </c>
      <c r="O105" s="84"/>
      <c r="P105" s="213">
        <f>O105*H105</f>
        <v>0</v>
      </c>
      <c r="Q105" s="213">
        <v>0.00012999999999999999</v>
      </c>
      <c r="R105" s="213">
        <f>Q105*H105</f>
        <v>0.0064999999999999997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149</v>
      </c>
      <c r="AT105" s="215" t="s">
        <v>144</v>
      </c>
      <c r="AU105" s="215" t="s">
        <v>84</v>
      </c>
      <c r="AY105" s="17" t="s">
        <v>140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82</v>
      </c>
      <c r="BK105" s="216">
        <f>ROUND(I105*H105,2)</f>
        <v>0</v>
      </c>
      <c r="BL105" s="17" t="s">
        <v>149</v>
      </c>
      <c r="BM105" s="215" t="s">
        <v>780</v>
      </c>
    </row>
    <row r="106" s="2" customFormat="1">
      <c r="A106" s="38"/>
      <c r="B106" s="39"/>
      <c r="C106" s="40"/>
      <c r="D106" s="217" t="s">
        <v>151</v>
      </c>
      <c r="E106" s="40"/>
      <c r="F106" s="218" t="s">
        <v>174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151</v>
      </c>
      <c r="AU106" s="17" t="s">
        <v>84</v>
      </c>
    </row>
    <row r="107" s="2" customFormat="1" ht="37.8" customHeight="1">
      <c r="A107" s="38"/>
      <c r="B107" s="39"/>
      <c r="C107" s="204" t="s">
        <v>372</v>
      </c>
      <c r="D107" s="204" t="s">
        <v>144</v>
      </c>
      <c r="E107" s="205" t="s">
        <v>176</v>
      </c>
      <c r="F107" s="206" t="s">
        <v>177</v>
      </c>
      <c r="G107" s="207" t="s">
        <v>147</v>
      </c>
      <c r="H107" s="208">
        <v>50</v>
      </c>
      <c r="I107" s="209"/>
      <c r="J107" s="210">
        <f>ROUND(I107*H107,2)</f>
        <v>0</v>
      </c>
      <c r="K107" s="206" t="s">
        <v>148</v>
      </c>
      <c r="L107" s="44"/>
      <c r="M107" s="211" t="s">
        <v>19</v>
      </c>
      <c r="N107" s="212" t="s">
        <v>45</v>
      </c>
      <c r="O107" s="84"/>
      <c r="P107" s="213">
        <f>O107*H107</f>
        <v>0</v>
      </c>
      <c r="Q107" s="213">
        <v>4.0000000000000003E-05</v>
      </c>
      <c r="R107" s="213">
        <f>Q107*H107</f>
        <v>0.002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149</v>
      </c>
      <c r="AT107" s="215" t="s">
        <v>144</v>
      </c>
      <c r="AU107" s="215" t="s">
        <v>84</v>
      </c>
      <c r="AY107" s="17" t="s">
        <v>140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82</v>
      </c>
      <c r="BK107" s="216">
        <f>ROUND(I107*H107,2)</f>
        <v>0</v>
      </c>
      <c r="BL107" s="17" t="s">
        <v>149</v>
      </c>
      <c r="BM107" s="215" t="s">
        <v>781</v>
      </c>
    </row>
    <row r="108" s="2" customFormat="1">
      <c r="A108" s="38"/>
      <c r="B108" s="39"/>
      <c r="C108" s="40"/>
      <c r="D108" s="217" t="s">
        <v>151</v>
      </c>
      <c r="E108" s="40"/>
      <c r="F108" s="218" t="s">
        <v>179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151</v>
      </c>
      <c r="AU108" s="17" t="s">
        <v>84</v>
      </c>
    </row>
    <row r="109" s="2" customFormat="1" ht="44.25" customHeight="1">
      <c r="A109" s="38"/>
      <c r="B109" s="39"/>
      <c r="C109" s="204" t="s">
        <v>82</v>
      </c>
      <c r="D109" s="204" t="s">
        <v>144</v>
      </c>
      <c r="E109" s="205" t="s">
        <v>477</v>
      </c>
      <c r="F109" s="206" t="s">
        <v>478</v>
      </c>
      <c r="G109" s="207" t="s">
        <v>147</v>
      </c>
      <c r="H109" s="208">
        <v>8.6400000000000006</v>
      </c>
      <c r="I109" s="209"/>
      <c r="J109" s="210">
        <f>ROUND(I109*H109,2)</f>
        <v>0</v>
      </c>
      <c r="K109" s="206" t="s">
        <v>148</v>
      </c>
      <c r="L109" s="44"/>
      <c r="M109" s="211" t="s">
        <v>19</v>
      </c>
      <c r="N109" s="212" t="s">
        <v>45</v>
      </c>
      <c r="O109" s="84"/>
      <c r="P109" s="213">
        <f>O109*H109</f>
        <v>0</v>
      </c>
      <c r="Q109" s="213">
        <v>0</v>
      </c>
      <c r="R109" s="213">
        <f>Q109*H109</f>
        <v>0</v>
      </c>
      <c r="S109" s="213">
        <v>0.047</v>
      </c>
      <c r="T109" s="214">
        <f>S109*H109</f>
        <v>0.40608000000000005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149</v>
      </c>
      <c r="AT109" s="215" t="s">
        <v>144</v>
      </c>
      <c r="AU109" s="215" t="s">
        <v>84</v>
      </c>
      <c r="AY109" s="17" t="s">
        <v>140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82</v>
      </c>
      <c r="BK109" s="216">
        <f>ROUND(I109*H109,2)</f>
        <v>0</v>
      </c>
      <c r="BL109" s="17" t="s">
        <v>149</v>
      </c>
      <c r="BM109" s="215" t="s">
        <v>782</v>
      </c>
    </row>
    <row r="110" s="2" customFormat="1">
      <c r="A110" s="38"/>
      <c r="B110" s="39"/>
      <c r="C110" s="40"/>
      <c r="D110" s="217" t="s">
        <v>151</v>
      </c>
      <c r="E110" s="40"/>
      <c r="F110" s="218" t="s">
        <v>480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151</v>
      </c>
      <c r="AU110" s="17" t="s">
        <v>84</v>
      </c>
    </row>
    <row r="111" s="14" customFormat="1">
      <c r="A111" s="14"/>
      <c r="B111" s="244"/>
      <c r="C111" s="245"/>
      <c r="D111" s="224" t="s">
        <v>153</v>
      </c>
      <c r="E111" s="246" t="s">
        <v>19</v>
      </c>
      <c r="F111" s="247" t="s">
        <v>783</v>
      </c>
      <c r="G111" s="245"/>
      <c r="H111" s="246" t="s">
        <v>19</v>
      </c>
      <c r="I111" s="248"/>
      <c r="J111" s="245"/>
      <c r="K111" s="245"/>
      <c r="L111" s="249"/>
      <c r="M111" s="250"/>
      <c r="N111" s="251"/>
      <c r="O111" s="251"/>
      <c r="P111" s="251"/>
      <c r="Q111" s="251"/>
      <c r="R111" s="251"/>
      <c r="S111" s="251"/>
      <c r="T111" s="25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3" t="s">
        <v>153</v>
      </c>
      <c r="AU111" s="253" t="s">
        <v>84</v>
      </c>
      <c r="AV111" s="14" t="s">
        <v>82</v>
      </c>
      <c r="AW111" s="14" t="s">
        <v>36</v>
      </c>
      <c r="AX111" s="14" t="s">
        <v>74</v>
      </c>
      <c r="AY111" s="253" t="s">
        <v>140</v>
      </c>
    </row>
    <row r="112" s="13" customFormat="1">
      <c r="A112" s="13"/>
      <c r="B112" s="222"/>
      <c r="C112" s="223"/>
      <c r="D112" s="224" t="s">
        <v>153</v>
      </c>
      <c r="E112" s="225" t="s">
        <v>19</v>
      </c>
      <c r="F112" s="226" t="s">
        <v>784</v>
      </c>
      <c r="G112" s="223"/>
      <c r="H112" s="227">
        <v>8.6400000000000006</v>
      </c>
      <c r="I112" s="228"/>
      <c r="J112" s="223"/>
      <c r="K112" s="223"/>
      <c r="L112" s="229"/>
      <c r="M112" s="230"/>
      <c r="N112" s="231"/>
      <c r="O112" s="231"/>
      <c r="P112" s="231"/>
      <c r="Q112" s="231"/>
      <c r="R112" s="231"/>
      <c r="S112" s="231"/>
      <c r="T112" s="232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3" t="s">
        <v>153</v>
      </c>
      <c r="AU112" s="233" t="s">
        <v>84</v>
      </c>
      <c r="AV112" s="13" t="s">
        <v>84</v>
      </c>
      <c r="AW112" s="13" t="s">
        <v>36</v>
      </c>
      <c r="AX112" s="13" t="s">
        <v>82</v>
      </c>
      <c r="AY112" s="233" t="s">
        <v>140</v>
      </c>
    </row>
    <row r="113" s="12" customFormat="1" ht="22.8" customHeight="1">
      <c r="A113" s="12"/>
      <c r="B113" s="188"/>
      <c r="C113" s="189"/>
      <c r="D113" s="190" t="s">
        <v>73</v>
      </c>
      <c r="E113" s="202" t="s">
        <v>194</v>
      </c>
      <c r="F113" s="202" t="s">
        <v>195</v>
      </c>
      <c r="G113" s="189"/>
      <c r="H113" s="189"/>
      <c r="I113" s="192"/>
      <c r="J113" s="203">
        <f>BK113</f>
        <v>0</v>
      </c>
      <c r="K113" s="189"/>
      <c r="L113" s="194"/>
      <c r="M113" s="195"/>
      <c r="N113" s="196"/>
      <c r="O113" s="196"/>
      <c r="P113" s="197">
        <f>SUM(P114:P122)</f>
        <v>0</v>
      </c>
      <c r="Q113" s="196"/>
      <c r="R113" s="197">
        <f>SUM(R114:R122)</f>
        <v>0</v>
      </c>
      <c r="S113" s="196"/>
      <c r="T113" s="198">
        <f>SUM(T114:T122)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199" t="s">
        <v>82</v>
      </c>
      <c r="AT113" s="200" t="s">
        <v>73</v>
      </c>
      <c r="AU113" s="200" t="s">
        <v>82</v>
      </c>
      <c r="AY113" s="199" t="s">
        <v>140</v>
      </c>
      <c r="BK113" s="201">
        <f>SUM(BK114:BK122)</f>
        <v>0</v>
      </c>
    </row>
    <row r="114" s="2" customFormat="1" ht="37.8" customHeight="1">
      <c r="A114" s="38"/>
      <c r="B114" s="39"/>
      <c r="C114" s="204" t="s">
        <v>84</v>
      </c>
      <c r="D114" s="204" t="s">
        <v>144</v>
      </c>
      <c r="E114" s="205" t="s">
        <v>196</v>
      </c>
      <c r="F114" s="206" t="s">
        <v>197</v>
      </c>
      <c r="G114" s="207" t="s">
        <v>198</v>
      </c>
      <c r="H114" s="208">
        <v>0.41999999999999998</v>
      </c>
      <c r="I114" s="209"/>
      <c r="J114" s="210">
        <f>ROUND(I114*H114,2)</f>
        <v>0</v>
      </c>
      <c r="K114" s="206" t="s">
        <v>148</v>
      </c>
      <c r="L114" s="44"/>
      <c r="M114" s="211" t="s">
        <v>19</v>
      </c>
      <c r="N114" s="212" t="s">
        <v>45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149</v>
      </c>
      <c r="AT114" s="215" t="s">
        <v>144</v>
      </c>
      <c r="AU114" s="215" t="s">
        <v>84</v>
      </c>
      <c r="AY114" s="17" t="s">
        <v>140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82</v>
      </c>
      <c r="BK114" s="216">
        <f>ROUND(I114*H114,2)</f>
        <v>0</v>
      </c>
      <c r="BL114" s="17" t="s">
        <v>149</v>
      </c>
      <c r="BM114" s="215" t="s">
        <v>785</v>
      </c>
    </row>
    <row r="115" s="2" customFormat="1">
      <c r="A115" s="38"/>
      <c r="B115" s="39"/>
      <c r="C115" s="40"/>
      <c r="D115" s="217" t="s">
        <v>151</v>
      </c>
      <c r="E115" s="40"/>
      <c r="F115" s="218" t="s">
        <v>200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151</v>
      </c>
      <c r="AU115" s="17" t="s">
        <v>84</v>
      </c>
    </row>
    <row r="116" s="2" customFormat="1" ht="44.25" customHeight="1">
      <c r="A116" s="38"/>
      <c r="B116" s="39"/>
      <c r="C116" s="204" t="s">
        <v>287</v>
      </c>
      <c r="D116" s="204" t="s">
        <v>144</v>
      </c>
      <c r="E116" s="205" t="s">
        <v>201</v>
      </c>
      <c r="F116" s="206" t="s">
        <v>202</v>
      </c>
      <c r="G116" s="207" t="s">
        <v>198</v>
      </c>
      <c r="H116" s="208">
        <v>5.8799999999999999</v>
      </c>
      <c r="I116" s="209"/>
      <c r="J116" s="210">
        <f>ROUND(I116*H116,2)</f>
        <v>0</v>
      </c>
      <c r="K116" s="206" t="s">
        <v>148</v>
      </c>
      <c r="L116" s="44"/>
      <c r="M116" s="211" t="s">
        <v>19</v>
      </c>
      <c r="N116" s="212" t="s">
        <v>45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149</v>
      </c>
      <c r="AT116" s="215" t="s">
        <v>144</v>
      </c>
      <c r="AU116" s="215" t="s">
        <v>84</v>
      </c>
      <c r="AY116" s="17" t="s">
        <v>140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82</v>
      </c>
      <c r="BK116" s="216">
        <f>ROUND(I116*H116,2)</f>
        <v>0</v>
      </c>
      <c r="BL116" s="17" t="s">
        <v>149</v>
      </c>
      <c r="BM116" s="215" t="s">
        <v>786</v>
      </c>
    </row>
    <row r="117" s="2" customFormat="1">
      <c r="A117" s="38"/>
      <c r="B117" s="39"/>
      <c r="C117" s="40"/>
      <c r="D117" s="217" t="s">
        <v>151</v>
      </c>
      <c r="E117" s="40"/>
      <c r="F117" s="218" t="s">
        <v>204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151</v>
      </c>
      <c r="AU117" s="17" t="s">
        <v>84</v>
      </c>
    </row>
    <row r="118" s="13" customFormat="1">
      <c r="A118" s="13"/>
      <c r="B118" s="222"/>
      <c r="C118" s="223"/>
      <c r="D118" s="224" t="s">
        <v>153</v>
      </c>
      <c r="E118" s="225" t="s">
        <v>19</v>
      </c>
      <c r="F118" s="226" t="s">
        <v>787</v>
      </c>
      <c r="G118" s="223"/>
      <c r="H118" s="227">
        <v>5.8799999999999999</v>
      </c>
      <c r="I118" s="228"/>
      <c r="J118" s="223"/>
      <c r="K118" s="223"/>
      <c r="L118" s="229"/>
      <c r="M118" s="230"/>
      <c r="N118" s="231"/>
      <c r="O118" s="231"/>
      <c r="P118" s="231"/>
      <c r="Q118" s="231"/>
      <c r="R118" s="231"/>
      <c r="S118" s="231"/>
      <c r="T118" s="23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3" t="s">
        <v>153</v>
      </c>
      <c r="AU118" s="233" t="s">
        <v>84</v>
      </c>
      <c r="AV118" s="13" t="s">
        <v>84</v>
      </c>
      <c r="AW118" s="13" t="s">
        <v>36</v>
      </c>
      <c r="AX118" s="13" t="s">
        <v>82</v>
      </c>
      <c r="AY118" s="233" t="s">
        <v>140</v>
      </c>
    </row>
    <row r="119" s="2" customFormat="1" ht="37.8" customHeight="1">
      <c r="A119" s="38"/>
      <c r="B119" s="39"/>
      <c r="C119" s="204" t="s">
        <v>149</v>
      </c>
      <c r="D119" s="204" t="s">
        <v>144</v>
      </c>
      <c r="E119" s="205" t="s">
        <v>207</v>
      </c>
      <c r="F119" s="206" t="s">
        <v>208</v>
      </c>
      <c r="G119" s="207" t="s">
        <v>198</v>
      </c>
      <c r="H119" s="208">
        <v>0.41999999999999998</v>
      </c>
      <c r="I119" s="209"/>
      <c r="J119" s="210">
        <f>ROUND(I119*H119,2)</f>
        <v>0</v>
      </c>
      <c r="K119" s="206" t="s">
        <v>148</v>
      </c>
      <c r="L119" s="44"/>
      <c r="M119" s="211" t="s">
        <v>19</v>
      </c>
      <c r="N119" s="212" t="s">
        <v>45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149</v>
      </c>
      <c r="AT119" s="215" t="s">
        <v>144</v>
      </c>
      <c r="AU119" s="215" t="s">
        <v>84</v>
      </c>
      <c r="AY119" s="17" t="s">
        <v>140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82</v>
      </c>
      <c r="BK119" s="216">
        <f>ROUND(I119*H119,2)</f>
        <v>0</v>
      </c>
      <c r="BL119" s="17" t="s">
        <v>149</v>
      </c>
      <c r="BM119" s="215" t="s">
        <v>788</v>
      </c>
    </row>
    <row r="120" s="2" customFormat="1">
      <c r="A120" s="38"/>
      <c r="B120" s="39"/>
      <c r="C120" s="40"/>
      <c r="D120" s="217" t="s">
        <v>151</v>
      </c>
      <c r="E120" s="40"/>
      <c r="F120" s="218" t="s">
        <v>210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151</v>
      </c>
      <c r="AU120" s="17" t="s">
        <v>84</v>
      </c>
    </row>
    <row r="121" s="2" customFormat="1" ht="44.25" customHeight="1">
      <c r="A121" s="38"/>
      <c r="B121" s="39"/>
      <c r="C121" s="204" t="s">
        <v>246</v>
      </c>
      <c r="D121" s="204" t="s">
        <v>144</v>
      </c>
      <c r="E121" s="205" t="s">
        <v>212</v>
      </c>
      <c r="F121" s="206" t="s">
        <v>213</v>
      </c>
      <c r="G121" s="207" t="s">
        <v>198</v>
      </c>
      <c r="H121" s="208">
        <v>0.41999999999999998</v>
      </c>
      <c r="I121" s="209"/>
      <c r="J121" s="210">
        <f>ROUND(I121*H121,2)</f>
        <v>0</v>
      </c>
      <c r="K121" s="206" t="s">
        <v>148</v>
      </c>
      <c r="L121" s="44"/>
      <c r="M121" s="211" t="s">
        <v>19</v>
      </c>
      <c r="N121" s="212" t="s">
        <v>45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149</v>
      </c>
      <c r="AT121" s="215" t="s">
        <v>144</v>
      </c>
      <c r="AU121" s="215" t="s">
        <v>84</v>
      </c>
      <c r="AY121" s="17" t="s">
        <v>140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82</v>
      </c>
      <c r="BK121" s="216">
        <f>ROUND(I121*H121,2)</f>
        <v>0</v>
      </c>
      <c r="BL121" s="17" t="s">
        <v>149</v>
      </c>
      <c r="BM121" s="215" t="s">
        <v>789</v>
      </c>
    </row>
    <row r="122" s="2" customFormat="1">
      <c r="A122" s="38"/>
      <c r="B122" s="39"/>
      <c r="C122" s="40"/>
      <c r="D122" s="217" t="s">
        <v>151</v>
      </c>
      <c r="E122" s="40"/>
      <c r="F122" s="218" t="s">
        <v>215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151</v>
      </c>
      <c r="AU122" s="17" t="s">
        <v>84</v>
      </c>
    </row>
    <row r="123" s="12" customFormat="1" ht="22.8" customHeight="1">
      <c r="A123" s="12"/>
      <c r="B123" s="188"/>
      <c r="C123" s="189"/>
      <c r="D123" s="190" t="s">
        <v>73</v>
      </c>
      <c r="E123" s="202" t="s">
        <v>216</v>
      </c>
      <c r="F123" s="202" t="s">
        <v>217</v>
      </c>
      <c r="G123" s="189"/>
      <c r="H123" s="189"/>
      <c r="I123" s="192"/>
      <c r="J123" s="203">
        <f>BK123</f>
        <v>0</v>
      </c>
      <c r="K123" s="189"/>
      <c r="L123" s="194"/>
      <c r="M123" s="195"/>
      <c r="N123" s="196"/>
      <c r="O123" s="196"/>
      <c r="P123" s="197">
        <f>SUM(P124:P125)</f>
        <v>0</v>
      </c>
      <c r="Q123" s="196"/>
      <c r="R123" s="197">
        <f>SUM(R124:R125)</f>
        <v>0</v>
      </c>
      <c r="S123" s="196"/>
      <c r="T123" s="198">
        <f>SUM(T124:T125)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99" t="s">
        <v>82</v>
      </c>
      <c r="AT123" s="200" t="s">
        <v>73</v>
      </c>
      <c r="AU123" s="200" t="s">
        <v>82</v>
      </c>
      <c r="AY123" s="199" t="s">
        <v>140</v>
      </c>
      <c r="BK123" s="201">
        <f>SUM(BK124:BK125)</f>
        <v>0</v>
      </c>
    </row>
    <row r="124" s="2" customFormat="1" ht="55.5" customHeight="1">
      <c r="A124" s="38"/>
      <c r="B124" s="39"/>
      <c r="C124" s="204" t="s">
        <v>141</v>
      </c>
      <c r="D124" s="204" t="s">
        <v>144</v>
      </c>
      <c r="E124" s="205" t="s">
        <v>218</v>
      </c>
      <c r="F124" s="206" t="s">
        <v>219</v>
      </c>
      <c r="G124" s="207" t="s">
        <v>198</v>
      </c>
      <c r="H124" s="208">
        <v>0.26300000000000001</v>
      </c>
      <c r="I124" s="209"/>
      <c r="J124" s="210">
        <f>ROUND(I124*H124,2)</f>
        <v>0</v>
      </c>
      <c r="K124" s="206" t="s">
        <v>148</v>
      </c>
      <c r="L124" s="44"/>
      <c r="M124" s="211" t="s">
        <v>19</v>
      </c>
      <c r="N124" s="212" t="s">
        <v>45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149</v>
      </c>
      <c r="AT124" s="215" t="s">
        <v>144</v>
      </c>
      <c r="AU124" s="215" t="s">
        <v>84</v>
      </c>
      <c r="AY124" s="17" t="s">
        <v>140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82</v>
      </c>
      <c r="BK124" s="216">
        <f>ROUND(I124*H124,2)</f>
        <v>0</v>
      </c>
      <c r="BL124" s="17" t="s">
        <v>149</v>
      </c>
      <c r="BM124" s="215" t="s">
        <v>790</v>
      </c>
    </row>
    <row r="125" s="2" customFormat="1">
      <c r="A125" s="38"/>
      <c r="B125" s="39"/>
      <c r="C125" s="40"/>
      <c r="D125" s="217" t="s">
        <v>151</v>
      </c>
      <c r="E125" s="40"/>
      <c r="F125" s="218" t="s">
        <v>221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151</v>
      </c>
      <c r="AU125" s="17" t="s">
        <v>84</v>
      </c>
    </row>
    <row r="126" s="12" customFormat="1" ht="25.92" customHeight="1">
      <c r="A126" s="12"/>
      <c r="B126" s="188"/>
      <c r="C126" s="189"/>
      <c r="D126" s="190" t="s">
        <v>73</v>
      </c>
      <c r="E126" s="191" t="s">
        <v>222</v>
      </c>
      <c r="F126" s="191" t="s">
        <v>223</v>
      </c>
      <c r="G126" s="189"/>
      <c r="H126" s="189"/>
      <c r="I126" s="192"/>
      <c r="J126" s="193">
        <f>BK126</f>
        <v>0</v>
      </c>
      <c r="K126" s="189"/>
      <c r="L126" s="194"/>
      <c r="M126" s="195"/>
      <c r="N126" s="196"/>
      <c r="O126" s="196"/>
      <c r="P126" s="197">
        <f>P127+P134+P162</f>
        <v>0</v>
      </c>
      <c r="Q126" s="196"/>
      <c r="R126" s="197">
        <f>R127+R134+R162</f>
        <v>0.35365200000000008</v>
      </c>
      <c r="S126" s="196"/>
      <c r="T126" s="198">
        <f>T127+T134+T162</f>
        <v>0.014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9" t="s">
        <v>84</v>
      </c>
      <c r="AT126" s="200" t="s">
        <v>73</v>
      </c>
      <c r="AU126" s="200" t="s">
        <v>74</v>
      </c>
      <c r="AY126" s="199" t="s">
        <v>140</v>
      </c>
      <c r="BK126" s="201">
        <f>BK127+BK134+BK162</f>
        <v>0</v>
      </c>
    </row>
    <row r="127" s="12" customFormat="1" ht="22.8" customHeight="1">
      <c r="A127" s="12"/>
      <c r="B127" s="188"/>
      <c r="C127" s="189"/>
      <c r="D127" s="190" t="s">
        <v>73</v>
      </c>
      <c r="E127" s="202" t="s">
        <v>239</v>
      </c>
      <c r="F127" s="202" t="s">
        <v>240</v>
      </c>
      <c r="G127" s="189"/>
      <c r="H127" s="189"/>
      <c r="I127" s="192"/>
      <c r="J127" s="203">
        <f>BK127</f>
        <v>0</v>
      </c>
      <c r="K127" s="189"/>
      <c r="L127" s="194"/>
      <c r="M127" s="195"/>
      <c r="N127" s="196"/>
      <c r="O127" s="196"/>
      <c r="P127" s="197">
        <f>SUM(P128:P133)</f>
        <v>0</v>
      </c>
      <c r="Q127" s="196"/>
      <c r="R127" s="197">
        <f>SUM(R128:R133)</f>
        <v>0.0044099999999999999</v>
      </c>
      <c r="S127" s="196"/>
      <c r="T127" s="198">
        <f>SUM(T128:T133)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99" t="s">
        <v>84</v>
      </c>
      <c r="AT127" s="200" t="s">
        <v>73</v>
      </c>
      <c r="AU127" s="200" t="s">
        <v>82</v>
      </c>
      <c r="AY127" s="199" t="s">
        <v>140</v>
      </c>
      <c r="BK127" s="201">
        <f>SUM(BK128:BK133)</f>
        <v>0</v>
      </c>
    </row>
    <row r="128" s="2" customFormat="1" ht="33" customHeight="1">
      <c r="A128" s="38"/>
      <c r="B128" s="39"/>
      <c r="C128" s="204" t="s">
        <v>170</v>
      </c>
      <c r="D128" s="204" t="s">
        <v>144</v>
      </c>
      <c r="E128" s="205" t="s">
        <v>242</v>
      </c>
      <c r="F128" s="206" t="s">
        <v>243</v>
      </c>
      <c r="G128" s="207" t="s">
        <v>158</v>
      </c>
      <c r="H128" s="208">
        <v>4.9000000000000004</v>
      </c>
      <c r="I128" s="209"/>
      <c r="J128" s="210">
        <f>ROUND(I128*H128,2)</f>
        <v>0</v>
      </c>
      <c r="K128" s="206" t="s">
        <v>148</v>
      </c>
      <c r="L128" s="44"/>
      <c r="M128" s="211" t="s">
        <v>19</v>
      </c>
      <c r="N128" s="212" t="s">
        <v>45</v>
      </c>
      <c r="O128" s="84"/>
      <c r="P128" s="213">
        <f>O128*H128</f>
        <v>0</v>
      </c>
      <c r="Q128" s="213">
        <v>0.00089999999999999998</v>
      </c>
      <c r="R128" s="213">
        <f>Q128*H128</f>
        <v>0.0044099999999999999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230</v>
      </c>
      <c r="AT128" s="215" t="s">
        <v>144</v>
      </c>
      <c r="AU128" s="215" t="s">
        <v>84</v>
      </c>
      <c r="AY128" s="17" t="s">
        <v>140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82</v>
      </c>
      <c r="BK128" s="216">
        <f>ROUND(I128*H128,2)</f>
        <v>0</v>
      </c>
      <c r="BL128" s="17" t="s">
        <v>230</v>
      </c>
      <c r="BM128" s="215" t="s">
        <v>791</v>
      </c>
    </row>
    <row r="129" s="2" customFormat="1">
      <c r="A129" s="38"/>
      <c r="B129" s="39"/>
      <c r="C129" s="40"/>
      <c r="D129" s="217" t="s">
        <v>151</v>
      </c>
      <c r="E129" s="40"/>
      <c r="F129" s="218" t="s">
        <v>245</v>
      </c>
      <c r="G129" s="40"/>
      <c r="H129" s="40"/>
      <c r="I129" s="219"/>
      <c r="J129" s="40"/>
      <c r="K129" s="40"/>
      <c r="L129" s="44"/>
      <c r="M129" s="220"/>
      <c r="N129" s="221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151</v>
      </c>
      <c r="AU129" s="17" t="s">
        <v>84</v>
      </c>
    </row>
    <row r="130" s="2" customFormat="1" ht="49.05" customHeight="1">
      <c r="A130" s="38"/>
      <c r="B130" s="39"/>
      <c r="C130" s="204" t="s">
        <v>165</v>
      </c>
      <c r="D130" s="204" t="s">
        <v>144</v>
      </c>
      <c r="E130" s="205" t="s">
        <v>247</v>
      </c>
      <c r="F130" s="206" t="s">
        <v>248</v>
      </c>
      <c r="G130" s="207" t="s">
        <v>198</v>
      </c>
      <c r="H130" s="208">
        <v>0.0040000000000000001</v>
      </c>
      <c r="I130" s="209"/>
      <c r="J130" s="210">
        <f>ROUND(I130*H130,2)</f>
        <v>0</v>
      </c>
      <c r="K130" s="206" t="s">
        <v>148</v>
      </c>
      <c r="L130" s="44"/>
      <c r="M130" s="211" t="s">
        <v>19</v>
      </c>
      <c r="N130" s="212" t="s">
        <v>45</v>
      </c>
      <c r="O130" s="84"/>
      <c r="P130" s="213">
        <f>O130*H130</f>
        <v>0</v>
      </c>
      <c r="Q130" s="213">
        <v>0</v>
      </c>
      <c r="R130" s="213">
        <f>Q130*H130</f>
        <v>0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230</v>
      </c>
      <c r="AT130" s="215" t="s">
        <v>144</v>
      </c>
      <c r="AU130" s="215" t="s">
        <v>84</v>
      </c>
      <c r="AY130" s="17" t="s">
        <v>140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82</v>
      </c>
      <c r="BK130" s="216">
        <f>ROUND(I130*H130,2)</f>
        <v>0</v>
      </c>
      <c r="BL130" s="17" t="s">
        <v>230</v>
      </c>
      <c r="BM130" s="215" t="s">
        <v>792</v>
      </c>
    </row>
    <row r="131" s="2" customFormat="1">
      <c r="A131" s="38"/>
      <c r="B131" s="39"/>
      <c r="C131" s="40"/>
      <c r="D131" s="217" t="s">
        <v>151</v>
      </c>
      <c r="E131" s="40"/>
      <c r="F131" s="218" t="s">
        <v>250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151</v>
      </c>
      <c r="AU131" s="17" t="s">
        <v>84</v>
      </c>
    </row>
    <row r="132" s="2" customFormat="1" ht="49.05" customHeight="1">
      <c r="A132" s="38"/>
      <c r="B132" s="39"/>
      <c r="C132" s="204" t="s">
        <v>168</v>
      </c>
      <c r="D132" s="204" t="s">
        <v>144</v>
      </c>
      <c r="E132" s="205" t="s">
        <v>251</v>
      </c>
      <c r="F132" s="206" t="s">
        <v>252</v>
      </c>
      <c r="G132" s="207" t="s">
        <v>198</v>
      </c>
      <c r="H132" s="208">
        <v>0.0040000000000000001</v>
      </c>
      <c r="I132" s="209"/>
      <c r="J132" s="210">
        <f>ROUND(I132*H132,2)</f>
        <v>0</v>
      </c>
      <c r="K132" s="206" t="s">
        <v>148</v>
      </c>
      <c r="L132" s="44"/>
      <c r="M132" s="211" t="s">
        <v>19</v>
      </c>
      <c r="N132" s="212" t="s">
        <v>45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230</v>
      </c>
      <c r="AT132" s="215" t="s">
        <v>144</v>
      </c>
      <c r="AU132" s="215" t="s">
        <v>84</v>
      </c>
      <c r="AY132" s="17" t="s">
        <v>140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82</v>
      </c>
      <c r="BK132" s="216">
        <f>ROUND(I132*H132,2)</f>
        <v>0</v>
      </c>
      <c r="BL132" s="17" t="s">
        <v>230</v>
      </c>
      <c r="BM132" s="215" t="s">
        <v>793</v>
      </c>
    </row>
    <row r="133" s="2" customFormat="1">
      <c r="A133" s="38"/>
      <c r="B133" s="39"/>
      <c r="C133" s="40"/>
      <c r="D133" s="217" t="s">
        <v>151</v>
      </c>
      <c r="E133" s="40"/>
      <c r="F133" s="218" t="s">
        <v>254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151</v>
      </c>
      <c r="AU133" s="17" t="s">
        <v>84</v>
      </c>
    </row>
    <row r="134" s="12" customFormat="1" ht="22.8" customHeight="1">
      <c r="A134" s="12"/>
      <c r="B134" s="188"/>
      <c r="C134" s="189"/>
      <c r="D134" s="190" t="s">
        <v>73</v>
      </c>
      <c r="E134" s="202" t="s">
        <v>255</v>
      </c>
      <c r="F134" s="202" t="s">
        <v>256</v>
      </c>
      <c r="G134" s="189"/>
      <c r="H134" s="189"/>
      <c r="I134" s="192"/>
      <c r="J134" s="203">
        <f>BK134</f>
        <v>0</v>
      </c>
      <c r="K134" s="189"/>
      <c r="L134" s="194"/>
      <c r="M134" s="195"/>
      <c r="N134" s="196"/>
      <c r="O134" s="196"/>
      <c r="P134" s="197">
        <f>SUM(P135:P161)</f>
        <v>0</v>
      </c>
      <c r="Q134" s="196"/>
      <c r="R134" s="197">
        <f>SUM(R135:R161)</f>
        <v>0.34553760000000006</v>
      </c>
      <c r="S134" s="196"/>
      <c r="T134" s="198">
        <f>SUM(T135:T161)</f>
        <v>0.014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9" t="s">
        <v>84</v>
      </c>
      <c r="AT134" s="200" t="s">
        <v>73</v>
      </c>
      <c r="AU134" s="200" t="s">
        <v>82</v>
      </c>
      <c r="AY134" s="199" t="s">
        <v>140</v>
      </c>
      <c r="BK134" s="201">
        <f>SUM(BK135:BK161)</f>
        <v>0</v>
      </c>
    </row>
    <row r="135" s="2" customFormat="1" ht="33" customHeight="1">
      <c r="A135" s="38"/>
      <c r="B135" s="39"/>
      <c r="C135" s="204" t="s">
        <v>206</v>
      </c>
      <c r="D135" s="204" t="s">
        <v>144</v>
      </c>
      <c r="E135" s="205" t="s">
        <v>502</v>
      </c>
      <c r="F135" s="206" t="s">
        <v>503</v>
      </c>
      <c r="G135" s="207" t="s">
        <v>229</v>
      </c>
      <c r="H135" s="208">
        <v>2</v>
      </c>
      <c r="I135" s="209"/>
      <c r="J135" s="210">
        <f>ROUND(I135*H135,2)</f>
        <v>0</v>
      </c>
      <c r="K135" s="206" t="s">
        <v>148</v>
      </c>
      <c r="L135" s="44"/>
      <c r="M135" s="211" t="s">
        <v>19</v>
      </c>
      <c r="N135" s="212" t="s">
        <v>45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0.0070000000000000001</v>
      </c>
      <c r="T135" s="214">
        <f>S135*H135</f>
        <v>0.014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230</v>
      </c>
      <c r="AT135" s="215" t="s">
        <v>144</v>
      </c>
      <c r="AU135" s="215" t="s">
        <v>84</v>
      </c>
      <c r="AY135" s="17" t="s">
        <v>140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82</v>
      </c>
      <c r="BK135" s="216">
        <f>ROUND(I135*H135,2)</f>
        <v>0</v>
      </c>
      <c r="BL135" s="17" t="s">
        <v>230</v>
      </c>
      <c r="BM135" s="215" t="s">
        <v>794</v>
      </c>
    </row>
    <row r="136" s="2" customFormat="1">
      <c r="A136" s="38"/>
      <c r="B136" s="39"/>
      <c r="C136" s="40"/>
      <c r="D136" s="217" t="s">
        <v>151</v>
      </c>
      <c r="E136" s="40"/>
      <c r="F136" s="218" t="s">
        <v>505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151</v>
      </c>
      <c r="AU136" s="17" t="s">
        <v>84</v>
      </c>
    </row>
    <row r="137" s="13" customFormat="1">
      <c r="A137" s="13"/>
      <c r="B137" s="222"/>
      <c r="C137" s="223"/>
      <c r="D137" s="224" t="s">
        <v>153</v>
      </c>
      <c r="E137" s="225" t="s">
        <v>19</v>
      </c>
      <c r="F137" s="226" t="s">
        <v>84</v>
      </c>
      <c r="G137" s="223"/>
      <c r="H137" s="227">
        <v>2</v>
      </c>
      <c r="I137" s="228"/>
      <c r="J137" s="223"/>
      <c r="K137" s="223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153</v>
      </c>
      <c r="AU137" s="233" t="s">
        <v>84</v>
      </c>
      <c r="AV137" s="13" t="s">
        <v>84</v>
      </c>
      <c r="AW137" s="13" t="s">
        <v>36</v>
      </c>
      <c r="AX137" s="13" t="s">
        <v>82</v>
      </c>
      <c r="AY137" s="233" t="s">
        <v>140</v>
      </c>
    </row>
    <row r="138" s="2" customFormat="1" ht="33" customHeight="1">
      <c r="A138" s="38"/>
      <c r="B138" s="39"/>
      <c r="C138" s="204" t="s">
        <v>262</v>
      </c>
      <c r="D138" s="204" t="s">
        <v>144</v>
      </c>
      <c r="E138" s="205" t="s">
        <v>263</v>
      </c>
      <c r="F138" s="206" t="s">
        <v>264</v>
      </c>
      <c r="G138" s="207" t="s">
        <v>147</v>
      </c>
      <c r="H138" s="208">
        <v>8.6400000000000006</v>
      </c>
      <c r="I138" s="209"/>
      <c r="J138" s="210">
        <f>ROUND(I138*H138,2)</f>
        <v>0</v>
      </c>
      <c r="K138" s="206" t="s">
        <v>148</v>
      </c>
      <c r="L138" s="44"/>
      <c r="M138" s="211" t="s">
        <v>19</v>
      </c>
      <c r="N138" s="212" t="s">
        <v>45</v>
      </c>
      <c r="O138" s="84"/>
      <c r="P138" s="213">
        <f>O138*H138</f>
        <v>0</v>
      </c>
      <c r="Q138" s="213">
        <v>0.00025999999999999998</v>
      </c>
      <c r="R138" s="213">
        <f>Q138*H138</f>
        <v>0.0022464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230</v>
      </c>
      <c r="AT138" s="215" t="s">
        <v>144</v>
      </c>
      <c r="AU138" s="215" t="s">
        <v>84</v>
      </c>
      <c r="AY138" s="17" t="s">
        <v>140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82</v>
      </c>
      <c r="BK138" s="216">
        <f>ROUND(I138*H138,2)</f>
        <v>0</v>
      </c>
      <c r="BL138" s="17" t="s">
        <v>230</v>
      </c>
      <c r="BM138" s="215" t="s">
        <v>795</v>
      </c>
    </row>
    <row r="139" s="2" customFormat="1">
      <c r="A139" s="38"/>
      <c r="B139" s="39"/>
      <c r="C139" s="40"/>
      <c r="D139" s="217" t="s">
        <v>151</v>
      </c>
      <c r="E139" s="40"/>
      <c r="F139" s="218" t="s">
        <v>266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151</v>
      </c>
      <c r="AU139" s="17" t="s">
        <v>84</v>
      </c>
    </row>
    <row r="140" s="14" customFormat="1">
      <c r="A140" s="14"/>
      <c r="B140" s="244"/>
      <c r="C140" s="245"/>
      <c r="D140" s="224" t="s">
        <v>153</v>
      </c>
      <c r="E140" s="246" t="s">
        <v>19</v>
      </c>
      <c r="F140" s="247" t="s">
        <v>783</v>
      </c>
      <c r="G140" s="245"/>
      <c r="H140" s="246" t="s">
        <v>19</v>
      </c>
      <c r="I140" s="248"/>
      <c r="J140" s="245"/>
      <c r="K140" s="245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153</v>
      </c>
      <c r="AU140" s="253" t="s">
        <v>84</v>
      </c>
      <c r="AV140" s="14" t="s">
        <v>82</v>
      </c>
      <c r="AW140" s="14" t="s">
        <v>36</v>
      </c>
      <c r="AX140" s="14" t="s">
        <v>74</v>
      </c>
      <c r="AY140" s="253" t="s">
        <v>140</v>
      </c>
    </row>
    <row r="141" s="13" customFormat="1">
      <c r="A141" s="13"/>
      <c r="B141" s="222"/>
      <c r="C141" s="223"/>
      <c r="D141" s="224" t="s">
        <v>153</v>
      </c>
      <c r="E141" s="225" t="s">
        <v>19</v>
      </c>
      <c r="F141" s="226" t="s">
        <v>784</v>
      </c>
      <c r="G141" s="223"/>
      <c r="H141" s="227">
        <v>8.6400000000000006</v>
      </c>
      <c r="I141" s="228"/>
      <c r="J141" s="223"/>
      <c r="K141" s="223"/>
      <c r="L141" s="229"/>
      <c r="M141" s="230"/>
      <c r="N141" s="231"/>
      <c r="O141" s="231"/>
      <c r="P141" s="231"/>
      <c r="Q141" s="231"/>
      <c r="R141" s="231"/>
      <c r="S141" s="231"/>
      <c r="T141" s="23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3" t="s">
        <v>153</v>
      </c>
      <c r="AU141" s="233" t="s">
        <v>84</v>
      </c>
      <c r="AV141" s="13" t="s">
        <v>84</v>
      </c>
      <c r="AW141" s="13" t="s">
        <v>36</v>
      </c>
      <c r="AX141" s="13" t="s">
        <v>82</v>
      </c>
      <c r="AY141" s="233" t="s">
        <v>140</v>
      </c>
    </row>
    <row r="142" s="2" customFormat="1" ht="24.15" customHeight="1">
      <c r="A142" s="38"/>
      <c r="B142" s="39"/>
      <c r="C142" s="234" t="s">
        <v>267</v>
      </c>
      <c r="D142" s="234" t="s">
        <v>162</v>
      </c>
      <c r="E142" s="235" t="s">
        <v>268</v>
      </c>
      <c r="F142" s="236" t="s">
        <v>269</v>
      </c>
      <c r="G142" s="237" t="s">
        <v>147</v>
      </c>
      <c r="H142" s="238">
        <v>8.6400000000000006</v>
      </c>
      <c r="I142" s="239"/>
      <c r="J142" s="240">
        <f>ROUND(I142*H142,2)</f>
        <v>0</v>
      </c>
      <c r="K142" s="236" t="s">
        <v>148</v>
      </c>
      <c r="L142" s="241"/>
      <c r="M142" s="242" t="s">
        <v>19</v>
      </c>
      <c r="N142" s="243" t="s">
        <v>45</v>
      </c>
      <c r="O142" s="84"/>
      <c r="P142" s="213">
        <f>O142*H142</f>
        <v>0</v>
      </c>
      <c r="Q142" s="213">
        <v>0.037960000000000001</v>
      </c>
      <c r="R142" s="213">
        <f>Q142*H142</f>
        <v>0.32797440000000005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237</v>
      </c>
      <c r="AT142" s="215" t="s">
        <v>162</v>
      </c>
      <c r="AU142" s="215" t="s">
        <v>84</v>
      </c>
      <c r="AY142" s="17" t="s">
        <v>140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82</v>
      </c>
      <c r="BK142" s="216">
        <f>ROUND(I142*H142,2)</f>
        <v>0</v>
      </c>
      <c r="BL142" s="17" t="s">
        <v>230</v>
      </c>
      <c r="BM142" s="215" t="s">
        <v>796</v>
      </c>
    </row>
    <row r="143" s="2" customFormat="1" ht="16.5" customHeight="1">
      <c r="A143" s="38"/>
      <c r="B143" s="39"/>
      <c r="C143" s="234" t="s">
        <v>230</v>
      </c>
      <c r="D143" s="234" t="s">
        <v>162</v>
      </c>
      <c r="E143" s="235" t="s">
        <v>271</v>
      </c>
      <c r="F143" s="236" t="s">
        <v>272</v>
      </c>
      <c r="G143" s="237" t="s">
        <v>236</v>
      </c>
      <c r="H143" s="238">
        <v>16</v>
      </c>
      <c r="I143" s="239"/>
      <c r="J143" s="240">
        <f>ROUND(I143*H143,2)</f>
        <v>0</v>
      </c>
      <c r="K143" s="236" t="s">
        <v>19</v>
      </c>
      <c r="L143" s="241"/>
      <c r="M143" s="242" t="s">
        <v>19</v>
      </c>
      <c r="N143" s="243" t="s">
        <v>45</v>
      </c>
      <c r="O143" s="84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237</v>
      </c>
      <c r="AT143" s="215" t="s">
        <v>162</v>
      </c>
      <c r="AU143" s="215" t="s">
        <v>84</v>
      </c>
      <c r="AY143" s="17" t="s">
        <v>140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82</v>
      </c>
      <c r="BK143" s="216">
        <f>ROUND(I143*H143,2)</f>
        <v>0</v>
      </c>
      <c r="BL143" s="17" t="s">
        <v>230</v>
      </c>
      <c r="BM143" s="215" t="s">
        <v>797</v>
      </c>
    </row>
    <row r="144" s="13" customFormat="1">
      <c r="A144" s="13"/>
      <c r="B144" s="222"/>
      <c r="C144" s="223"/>
      <c r="D144" s="224" t="s">
        <v>153</v>
      </c>
      <c r="E144" s="225" t="s">
        <v>19</v>
      </c>
      <c r="F144" s="226" t="s">
        <v>798</v>
      </c>
      <c r="G144" s="223"/>
      <c r="H144" s="227">
        <v>16</v>
      </c>
      <c r="I144" s="228"/>
      <c r="J144" s="223"/>
      <c r="K144" s="223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153</v>
      </c>
      <c r="AU144" s="233" t="s">
        <v>84</v>
      </c>
      <c r="AV144" s="13" t="s">
        <v>84</v>
      </c>
      <c r="AW144" s="13" t="s">
        <v>36</v>
      </c>
      <c r="AX144" s="13" t="s">
        <v>82</v>
      </c>
      <c r="AY144" s="233" t="s">
        <v>140</v>
      </c>
    </row>
    <row r="145" s="2" customFormat="1" ht="24.15" customHeight="1">
      <c r="A145" s="38"/>
      <c r="B145" s="39"/>
      <c r="C145" s="234" t="s">
        <v>275</v>
      </c>
      <c r="D145" s="234" t="s">
        <v>162</v>
      </c>
      <c r="E145" s="235" t="s">
        <v>276</v>
      </c>
      <c r="F145" s="236" t="s">
        <v>277</v>
      </c>
      <c r="G145" s="237" t="s">
        <v>278</v>
      </c>
      <c r="H145" s="238">
        <v>0.32000000000000001</v>
      </c>
      <c r="I145" s="239"/>
      <c r="J145" s="240">
        <f>ROUND(I145*H145,2)</f>
        <v>0</v>
      </c>
      <c r="K145" s="236" t="s">
        <v>148</v>
      </c>
      <c r="L145" s="241"/>
      <c r="M145" s="242" t="s">
        <v>19</v>
      </c>
      <c r="N145" s="243" t="s">
        <v>45</v>
      </c>
      <c r="O145" s="84"/>
      <c r="P145" s="213">
        <f>O145*H145</f>
        <v>0</v>
      </c>
      <c r="Q145" s="213">
        <v>0.00093999999999999997</v>
      </c>
      <c r="R145" s="213">
        <f>Q145*H145</f>
        <v>0.00030079999999999999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237</v>
      </c>
      <c r="AT145" s="215" t="s">
        <v>162</v>
      </c>
      <c r="AU145" s="215" t="s">
        <v>84</v>
      </c>
      <c r="AY145" s="17" t="s">
        <v>140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82</v>
      </c>
      <c r="BK145" s="216">
        <f>ROUND(I145*H145,2)</f>
        <v>0</v>
      </c>
      <c r="BL145" s="17" t="s">
        <v>230</v>
      </c>
      <c r="BM145" s="215" t="s">
        <v>799</v>
      </c>
    </row>
    <row r="146" s="13" customFormat="1">
      <c r="A146" s="13"/>
      <c r="B146" s="222"/>
      <c r="C146" s="223"/>
      <c r="D146" s="224" t="s">
        <v>153</v>
      </c>
      <c r="E146" s="225" t="s">
        <v>19</v>
      </c>
      <c r="F146" s="226" t="s">
        <v>800</v>
      </c>
      <c r="G146" s="223"/>
      <c r="H146" s="227">
        <v>0.32000000000000001</v>
      </c>
      <c r="I146" s="228"/>
      <c r="J146" s="223"/>
      <c r="K146" s="223"/>
      <c r="L146" s="229"/>
      <c r="M146" s="230"/>
      <c r="N146" s="231"/>
      <c r="O146" s="231"/>
      <c r="P146" s="231"/>
      <c r="Q146" s="231"/>
      <c r="R146" s="231"/>
      <c r="S146" s="231"/>
      <c r="T146" s="23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3" t="s">
        <v>153</v>
      </c>
      <c r="AU146" s="233" t="s">
        <v>84</v>
      </c>
      <c r="AV146" s="13" t="s">
        <v>84</v>
      </c>
      <c r="AW146" s="13" t="s">
        <v>36</v>
      </c>
      <c r="AX146" s="13" t="s">
        <v>82</v>
      </c>
      <c r="AY146" s="233" t="s">
        <v>140</v>
      </c>
    </row>
    <row r="147" s="2" customFormat="1" ht="33" customHeight="1">
      <c r="A147" s="38"/>
      <c r="B147" s="39"/>
      <c r="C147" s="204" t="s">
        <v>211</v>
      </c>
      <c r="D147" s="204" t="s">
        <v>144</v>
      </c>
      <c r="E147" s="205" t="s">
        <v>281</v>
      </c>
      <c r="F147" s="206" t="s">
        <v>282</v>
      </c>
      <c r="G147" s="207" t="s">
        <v>158</v>
      </c>
      <c r="H147" s="208">
        <v>4.9000000000000004</v>
      </c>
      <c r="I147" s="209"/>
      <c r="J147" s="210">
        <f>ROUND(I147*H147,2)</f>
        <v>0</v>
      </c>
      <c r="K147" s="206" t="s">
        <v>148</v>
      </c>
      <c r="L147" s="44"/>
      <c r="M147" s="211" t="s">
        <v>19</v>
      </c>
      <c r="N147" s="212" t="s">
        <v>45</v>
      </c>
      <c r="O147" s="84"/>
      <c r="P147" s="213">
        <f>O147*H147</f>
        <v>0</v>
      </c>
      <c r="Q147" s="213">
        <v>0</v>
      </c>
      <c r="R147" s="213">
        <f>Q147*H147</f>
        <v>0</v>
      </c>
      <c r="S147" s="213">
        <v>0</v>
      </c>
      <c r="T147" s="21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5" t="s">
        <v>230</v>
      </c>
      <c r="AT147" s="215" t="s">
        <v>144</v>
      </c>
      <c r="AU147" s="215" t="s">
        <v>84</v>
      </c>
      <c r="AY147" s="17" t="s">
        <v>140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7" t="s">
        <v>82</v>
      </c>
      <c r="BK147" s="216">
        <f>ROUND(I147*H147,2)</f>
        <v>0</v>
      </c>
      <c r="BL147" s="17" t="s">
        <v>230</v>
      </c>
      <c r="BM147" s="215" t="s">
        <v>801</v>
      </c>
    </row>
    <row r="148" s="2" customFormat="1">
      <c r="A148" s="38"/>
      <c r="B148" s="39"/>
      <c r="C148" s="40"/>
      <c r="D148" s="217" t="s">
        <v>151</v>
      </c>
      <c r="E148" s="40"/>
      <c r="F148" s="218" t="s">
        <v>284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151</v>
      </c>
      <c r="AU148" s="17" t="s">
        <v>84</v>
      </c>
    </row>
    <row r="149" s="13" customFormat="1">
      <c r="A149" s="13"/>
      <c r="B149" s="222"/>
      <c r="C149" s="223"/>
      <c r="D149" s="224" t="s">
        <v>153</v>
      </c>
      <c r="E149" s="225" t="s">
        <v>19</v>
      </c>
      <c r="F149" s="226" t="s">
        <v>514</v>
      </c>
      <c r="G149" s="223"/>
      <c r="H149" s="227">
        <v>4.9000000000000004</v>
      </c>
      <c r="I149" s="228"/>
      <c r="J149" s="223"/>
      <c r="K149" s="223"/>
      <c r="L149" s="229"/>
      <c r="M149" s="230"/>
      <c r="N149" s="231"/>
      <c r="O149" s="231"/>
      <c r="P149" s="231"/>
      <c r="Q149" s="231"/>
      <c r="R149" s="231"/>
      <c r="S149" s="231"/>
      <c r="T149" s="23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3" t="s">
        <v>153</v>
      </c>
      <c r="AU149" s="233" t="s">
        <v>84</v>
      </c>
      <c r="AV149" s="13" t="s">
        <v>84</v>
      </c>
      <c r="AW149" s="13" t="s">
        <v>36</v>
      </c>
      <c r="AX149" s="13" t="s">
        <v>82</v>
      </c>
      <c r="AY149" s="233" t="s">
        <v>140</v>
      </c>
    </row>
    <row r="150" s="2" customFormat="1" ht="21.75" customHeight="1">
      <c r="A150" s="38"/>
      <c r="B150" s="39"/>
      <c r="C150" s="234" t="s">
        <v>8</v>
      </c>
      <c r="D150" s="234" t="s">
        <v>162</v>
      </c>
      <c r="E150" s="235" t="s">
        <v>517</v>
      </c>
      <c r="F150" s="236" t="s">
        <v>518</v>
      </c>
      <c r="G150" s="237" t="s">
        <v>158</v>
      </c>
      <c r="H150" s="238">
        <v>4.9000000000000004</v>
      </c>
      <c r="I150" s="239"/>
      <c r="J150" s="240">
        <f>ROUND(I150*H150,2)</f>
        <v>0</v>
      </c>
      <c r="K150" s="236" t="s">
        <v>148</v>
      </c>
      <c r="L150" s="241"/>
      <c r="M150" s="242" t="s">
        <v>19</v>
      </c>
      <c r="N150" s="243" t="s">
        <v>45</v>
      </c>
      <c r="O150" s="84"/>
      <c r="P150" s="213">
        <f>O150*H150</f>
        <v>0</v>
      </c>
      <c r="Q150" s="213">
        <v>0.0023999999999999998</v>
      </c>
      <c r="R150" s="213">
        <f>Q150*H150</f>
        <v>0.01176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237</v>
      </c>
      <c r="AT150" s="215" t="s">
        <v>162</v>
      </c>
      <c r="AU150" s="215" t="s">
        <v>84</v>
      </c>
      <c r="AY150" s="17" t="s">
        <v>140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82</v>
      </c>
      <c r="BK150" s="216">
        <f>ROUND(I150*H150,2)</f>
        <v>0</v>
      </c>
      <c r="BL150" s="17" t="s">
        <v>230</v>
      </c>
      <c r="BM150" s="215" t="s">
        <v>802</v>
      </c>
    </row>
    <row r="151" s="2" customFormat="1" ht="16.5" customHeight="1">
      <c r="A151" s="38"/>
      <c r="B151" s="39"/>
      <c r="C151" s="234" t="s">
        <v>180</v>
      </c>
      <c r="D151" s="234" t="s">
        <v>162</v>
      </c>
      <c r="E151" s="235" t="s">
        <v>520</v>
      </c>
      <c r="F151" s="236" t="s">
        <v>521</v>
      </c>
      <c r="G151" s="237" t="s">
        <v>522</v>
      </c>
      <c r="H151" s="238">
        <v>2</v>
      </c>
      <c r="I151" s="239"/>
      <c r="J151" s="240">
        <f>ROUND(I151*H151,2)</f>
        <v>0</v>
      </c>
      <c r="K151" s="236" t="s">
        <v>148</v>
      </c>
      <c r="L151" s="241"/>
      <c r="M151" s="242" t="s">
        <v>19</v>
      </c>
      <c r="N151" s="243" t="s">
        <v>45</v>
      </c>
      <c r="O151" s="84"/>
      <c r="P151" s="213">
        <f>O151*H151</f>
        <v>0</v>
      </c>
      <c r="Q151" s="213">
        <v>0.00020000000000000001</v>
      </c>
      <c r="R151" s="213">
        <f>Q151*H151</f>
        <v>0.00040000000000000002</v>
      </c>
      <c r="S151" s="213">
        <v>0</v>
      </c>
      <c r="T151" s="21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237</v>
      </c>
      <c r="AT151" s="215" t="s">
        <v>162</v>
      </c>
      <c r="AU151" s="215" t="s">
        <v>84</v>
      </c>
      <c r="AY151" s="17" t="s">
        <v>140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82</v>
      </c>
      <c r="BK151" s="216">
        <f>ROUND(I151*H151,2)</f>
        <v>0</v>
      </c>
      <c r="BL151" s="17" t="s">
        <v>230</v>
      </c>
      <c r="BM151" s="215" t="s">
        <v>803</v>
      </c>
    </row>
    <row r="152" s="2" customFormat="1" ht="49.05" customHeight="1">
      <c r="A152" s="38"/>
      <c r="B152" s="39"/>
      <c r="C152" s="204" t="s">
        <v>143</v>
      </c>
      <c r="D152" s="204" t="s">
        <v>144</v>
      </c>
      <c r="E152" s="205" t="s">
        <v>294</v>
      </c>
      <c r="F152" s="206" t="s">
        <v>295</v>
      </c>
      <c r="G152" s="207" t="s">
        <v>158</v>
      </c>
      <c r="H152" s="208">
        <v>16.800000000000001</v>
      </c>
      <c r="I152" s="209"/>
      <c r="J152" s="210">
        <f>ROUND(I152*H152,2)</f>
        <v>0</v>
      </c>
      <c r="K152" s="206" t="s">
        <v>148</v>
      </c>
      <c r="L152" s="44"/>
      <c r="M152" s="211" t="s">
        <v>19</v>
      </c>
      <c r="N152" s="212" t="s">
        <v>45</v>
      </c>
      <c r="O152" s="84"/>
      <c r="P152" s="213">
        <f>O152*H152</f>
        <v>0</v>
      </c>
      <c r="Q152" s="213">
        <v>0.00012</v>
      </c>
      <c r="R152" s="213">
        <f>Q152*H152</f>
        <v>0.002016</v>
      </c>
      <c r="S152" s="213">
        <v>0</v>
      </c>
      <c r="T152" s="21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5" t="s">
        <v>230</v>
      </c>
      <c r="AT152" s="215" t="s">
        <v>144</v>
      </c>
      <c r="AU152" s="215" t="s">
        <v>84</v>
      </c>
      <c r="AY152" s="17" t="s">
        <v>140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7" t="s">
        <v>82</v>
      </c>
      <c r="BK152" s="216">
        <f>ROUND(I152*H152,2)</f>
        <v>0</v>
      </c>
      <c r="BL152" s="17" t="s">
        <v>230</v>
      </c>
      <c r="BM152" s="215" t="s">
        <v>804</v>
      </c>
    </row>
    <row r="153" s="2" customFormat="1">
      <c r="A153" s="38"/>
      <c r="B153" s="39"/>
      <c r="C153" s="40"/>
      <c r="D153" s="217" t="s">
        <v>151</v>
      </c>
      <c r="E153" s="40"/>
      <c r="F153" s="218" t="s">
        <v>297</v>
      </c>
      <c r="G153" s="40"/>
      <c r="H153" s="40"/>
      <c r="I153" s="219"/>
      <c r="J153" s="40"/>
      <c r="K153" s="40"/>
      <c r="L153" s="44"/>
      <c r="M153" s="220"/>
      <c r="N153" s="221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151</v>
      </c>
      <c r="AU153" s="17" t="s">
        <v>84</v>
      </c>
    </row>
    <row r="154" s="14" customFormat="1">
      <c r="A154" s="14"/>
      <c r="B154" s="244"/>
      <c r="C154" s="245"/>
      <c r="D154" s="224" t="s">
        <v>153</v>
      </c>
      <c r="E154" s="246" t="s">
        <v>19</v>
      </c>
      <c r="F154" s="247" t="s">
        <v>783</v>
      </c>
      <c r="G154" s="245"/>
      <c r="H154" s="246" t="s">
        <v>19</v>
      </c>
      <c r="I154" s="248"/>
      <c r="J154" s="245"/>
      <c r="K154" s="245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153</v>
      </c>
      <c r="AU154" s="253" t="s">
        <v>84</v>
      </c>
      <c r="AV154" s="14" t="s">
        <v>82</v>
      </c>
      <c r="AW154" s="14" t="s">
        <v>36</v>
      </c>
      <c r="AX154" s="14" t="s">
        <v>74</v>
      </c>
      <c r="AY154" s="253" t="s">
        <v>140</v>
      </c>
    </row>
    <row r="155" s="13" customFormat="1">
      <c r="A155" s="13"/>
      <c r="B155" s="222"/>
      <c r="C155" s="223"/>
      <c r="D155" s="224" t="s">
        <v>153</v>
      </c>
      <c r="E155" s="225" t="s">
        <v>19</v>
      </c>
      <c r="F155" s="226" t="s">
        <v>805</v>
      </c>
      <c r="G155" s="223"/>
      <c r="H155" s="227">
        <v>16.800000000000001</v>
      </c>
      <c r="I155" s="228"/>
      <c r="J155" s="223"/>
      <c r="K155" s="223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153</v>
      </c>
      <c r="AU155" s="233" t="s">
        <v>84</v>
      </c>
      <c r="AV155" s="13" t="s">
        <v>84</v>
      </c>
      <c r="AW155" s="13" t="s">
        <v>36</v>
      </c>
      <c r="AX155" s="13" t="s">
        <v>82</v>
      </c>
      <c r="AY155" s="233" t="s">
        <v>140</v>
      </c>
    </row>
    <row r="156" s="2" customFormat="1" ht="44.25" customHeight="1">
      <c r="A156" s="38"/>
      <c r="B156" s="39"/>
      <c r="C156" s="204" t="s">
        <v>155</v>
      </c>
      <c r="D156" s="204" t="s">
        <v>144</v>
      </c>
      <c r="E156" s="205" t="s">
        <v>309</v>
      </c>
      <c r="F156" s="206" t="s">
        <v>310</v>
      </c>
      <c r="G156" s="207" t="s">
        <v>158</v>
      </c>
      <c r="H156" s="208">
        <v>16.800000000000001</v>
      </c>
      <c r="I156" s="209"/>
      <c r="J156" s="210">
        <f>ROUND(I156*H156,2)</f>
        <v>0</v>
      </c>
      <c r="K156" s="206" t="s">
        <v>148</v>
      </c>
      <c r="L156" s="44"/>
      <c r="M156" s="211" t="s">
        <v>19</v>
      </c>
      <c r="N156" s="212" t="s">
        <v>45</v>
      </c>
      <c r="O156" s="84"/>
      <c r="P156" s="213">
        <f>O156*H156</f>
        <v>0</v>
      </c>
      <c r="Q156" s="213">
        <v>5.0000000000000002E-05</v>
      </c>
      <c r="R156" s="213">
        <f>Q156*H156</f>
        <v>0.00084000000000000003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230</v>
      </c>
      <c r="AT156" s="215" t="s">
        <v>144</v>
      </c>
      <c r="AU156" s="215" t="s">
        <v>84</v>
      </c>
      <c r="AY156" s="17" t="s">
        <v>140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82</v>
      </c>
      <c r="BK156" s="216">
        <f>ROUND(I156*H156,2)</f>
        <v>0</v>
      </c>
      <c r="BL156" s="17" t="s">
        <v>230</v>
      </c>
      <c r="BM156" s="215" t="s">
        <v>806</v>
      </c>
    </row>
    <row r="157" s="2" customFormat="1">
      <c r="A157" s="38"/>
      <c r="B157" s="39"/>
      <c r="C157" s="40"/>
      <c r="D157" s="217" t="s">
        <v>151</v>
      </c>
      <c r="E157" s="40"/>
      <c r="F157" s="218" t="s">
        <v>312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151</v>
      </c>
      <c r="AU157" s="17" t="s">
        <v>84</v>
      </c>
    </row>
    <row r="158" s="2" customFormat="1" ht="49.05" customHeight="1">
      <c r="A158" s="38"/>
      <c r="B158" s="39"/>
      <c r="C158" s="204" t="s">
        <v>161</v>
      </c>
      <c r="D158" s="204" t="s">
        <v>144</v>
      </c>
      <c r="E158" s="205" t="s">
        <v>314</v>
      </c>
      <c r="F158" s="206" t="s">
        <v>315</v>
      </c>
      <c r="G158" s="207" t="s">
        <v>198</v>
      </c>
      <c r="H158" s="208">
        <v>0.34599999999999997</v>
      </c>
      <c r="I158" s="209"/>
      <c r="J158" s="210">
        <f>ROUND(I158*H158,2)</f>
        <v>0</v>
      </c>
      <c r="K158" s="206" t="s">
        <v>148</v>
      </c>
      <c r="L158" s="44"/>
      <c r="M158" s="211" t="s">
        <v>19</v>
      </c>
      <c r="N158" s="212" t="s">
        <v>45</v>
      </c>
      <c r="O158" s="84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5" t="s">
        <v>230</v>
      </c>
      <c r="AT158" s="215" t="s">
        <v>144</v>
      </c>
      <c r="AU158" s="215" t="s">
        <v>84</v>
      </c>
      <c r="AY158" s="17" t="s">
        <v>140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82</v>
      </c>
      <c r="BK158" s="216">
        <f>ROUND(I158*H158,2)</f>
        <v>0</v>
      </c>
      <c r="BL158" s="17" t="s">
        <v>230</v>
      </c>
      <c r="BM158" s="215" t="s">
        <v>807</v>
      </c>
    </row>
    <row r="159" s="2" customFormat="1">
      <c r="A159" s="38"/>
      <c r="B159" s="39"/>
      <c r="C159" s="40"/>
      <c r="D159" s="217" t="s">
        <v>151</v>
      </c>
      <c r="E159" s="40"/>
      <c r="F159" s="218" t="s">
        <v>317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151</v>
      </c>
      <c r="AU159" s="17" t="s">
        <v>84</v>
      </c>
    </row>
    <row r="160" s="2" customFormat="1" ht="49.05" customHeight="1">
      <c r="A160" s="38"/>
      <c r="B160" s="39"/>
      <c r="C160" s="204" t="s">
        <v>7</v>
      </c>
      <c r="D160" s="204" t="s">
        <v>144</v>
      </c>
      <c r="E160" s="205" t="s">
        <v>319</v>
      </c>
      <c r="F160" s="206" t="s">
        <v>320</v>
      </c>
      <c r="G160" s="207" t="s">
        <v>198</v>
      </c>
      <c r="H160" s="208">
        <v>0.34599999999999997</v>
      </c>
      <c r="I160" s="209"/>
      <c r="J160" s="210">
        <f>ROUND(I160*H160,2)</f>
        <v>0</v>
      </c>
      <c r="K160" s="206" t="s">
        <v>148</v>
      </c>
      <c r="L160" s="44"/>
      <c r="M160" s="211" t="s">
        <v>19</v>
      </c>
      <c r="N160" s="212" t="s">
        <v>45</v>
      </c>
      <c r="O160" s="84"/>
      <c r="P160" s="213">
        <f>O160*H160</f>
        <v>0</v>
      </c>
      <c r="Q160" s="213">
        <v>0</v>
      </c>
      <c r="R160" s="213">
        <f>Q160*H160</f>
        <v>0</v>
      </c>
      <c r="S160" s="213">
        <v>0</v>
      </c>
      <c r="T160" s="21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5" t="s">
        <v>230</v>
      </c>
      <c r="AT160" s="215" t="s">
        <v>144</v>
      </c>
      <c r="AU160" s="215" t="s">
        <v>84</v>
      </c>
      <c r="AY160" s="17" t="s">
        <v>140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82</v>
      </c>
      <c r="BK160" s="216">
        <f>ROUND(I160*H160,2)</f>
        <v>0</v>
      </c>
      <c r="BL160" s="17" t="s">
        <v>230</v>
      </c>
      <c r="BM160" s="215" t="s">
        <v>808</v>
      </c>
    </row>
    <row r="161" s="2" customFormat="1">
      <c r="A161" s="38"/>
      <c r="B161" s="39"/>
      <c r="C161" s="40"/>
      <c r="D161" s="217" t="s">
        <v>151</v>
      </c>
      <c r="E161" s="40"/>
      <c r="F161" s="218" t="s">
        <v>322</v>
      </c>
      <c r="G161" s="40"/>
      <c r="H161" s="40"/>
      <c r="I161" s="219"/>
      <c r="J161" s="40"/>
      <c r="K161" s="40"/>
      <c r="L161" s="44"/>
      <c r="M161" s="220"/>
      <c r="N161" s="221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151</v>
      </c>
      <c r="AU161" s="17" t="s">
        <v>84</v>
      </c>
    </row>
    <row r="162" s="12" customFormat="1" ht="22.8" customHeight="1">
      <c r="A162" s="12"/>
      <c r="B162" s="188"/>
      <c r="C162" s="189"/>
      <c r="D162" s="190" t="s">
        <v>73</v>
      </c>
      <c r="E162" s="202" t="s">
        <v>377</v>
      </c>
      <c r="F162" s="202" t="s">
        <v>378</v>
      </c>
      <c r="G162" s="189"/>
      <c r="H162" s="189"/>
      <c r="I162" s="192"/>
      <c r="J162" s="203">
        <f>BK162</f>
        <v>0</v>
      </c>
      <c r="K162" s="189"/>
      <c r="L162" s="194"/>
      <c r="M162" s="195"/>
      <c r="N162" s="196"/>
      <c r="O162" s="196"/>
      <c r="P162" s="197">
        <f>SUM(P163:P166)</f>
        <v>0</v>
      </c>
      <c r="Q162" s="196"/>
      <c r="R162" s="197">
        <f>SUM(R163:R166)</f>
        <v>0.0037043999999999996</v>
      </c>
      <c r="S162" s="196"/>
      <c r="T162" s="198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99" t="s">
        <v>84</v>
      </c>
      <c r="AT162" s="200" t="s">
        <v>73</v>
      </c>
      <c r="AU162" s="200" t="s">
        <v>82</v>
      </c>
      <c r="AY162" s="199" t="s">
        <v>140</v>
      </c>
      <c r="BK162" s="201">
        <f>SUM(BK163:BK166)</f>
        <v>0</v>
      </c>
    </row>
    <row r="163" s="2" customFormat="1" ht="33" customHeight="1">
      <c r="A163" s="38"/>
      <c r="B163" s="39"/>
      <c r="C163" s="204" t="s">
        <v>379</v>
      </c>
      <c r="D163" s="204" t="s">
        <v>144</v>
      </c>
      <c r="E163" s="205" t="s">
        <v>380</v>
      </c>
      <c r="F163" s="206" t="s">
        <v>381</v>
      </c>
      <c r="G163" s="207" t="s">
        <v>147</v>
      </c>
      <c r="H163" s="208">
        <v>7.5599999999999996</v>
      </c>
      <c r="I163" s="209"/>
      <c r="J163" s="210">
        <f>ROUND(I163*H163,2)</f>
        <v>0</v>
      </c>
      <c r="K163" s="206" t="s">
        <v>148</v>
      </c>
      <c r="L163" s="44"/>
      <c r="M163" s="211" t="s">
        <v>19</v>
      </c>
      <c r="N163" s="212" t="s">
        <v>45</v>
      </c>
      <c r="O163" s="84"/>
      <c r="P163" s="213">
        <f>O163*H163</f>
        <v>0</v>
      </c>
      <c r="Q163" s="213">
        <v>0.00020000000000000001</v>
      </c>
      <c r="R163" s="213">
        <f>Q163*H163</f>
        <v>0.0015119999999999999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230</v>
      </c>
      <c r="AT163" s="215" t="s">
        <v>144</v>
      </c>
      <c r="AU163" s="215" t="s">
        <v>84</v>
      </c>
      <c r="AY163" s="17" t="s">
        <v>140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82</v>
      </c>
      <c r="BK163" s="216">
        <f>ROUND(I163*H163,2)</f>
        <v>0</v>
      </c>
      <c r="BL163" s="17" t="s">
        <v>230</v>
      </c>
      <c r="BM163" s="215" t="s">
        <v>809</v>
      </c>
    </row>
    <row r="164" s="2" customFormat="1">
      <c r="A164" s="38"/>
      <c r="B164" s="39"/>
      <c r="C164" s="40"/>
      <c r="D164" s="217" t="s">
        <v>151</v>
      </c>
      <c r="E164" s="40"/>
      <c r="F164" s="218" t="s">
        <v>383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151</v>
      </c>
      <c r="AU164" s="17" t="s">
        <v>84</v>
      </c>
    </row>
    <row r="165" s="2" customFormat="1" ht="37.8" customHeight="1">
      <c r="A165" s="38"/>
      <c r="B165" s="39"/>
      <c r="C165" s="204" t="s">
        <v>384</v>
      </c>
      <c r="D165" s="204" t="s">
        <v>144</v>
      </c>
      <c r="E165" s="205" t="s">
        <v>385</v>
      </c>
      <c r="F165" s="206" t="s">
        <v>386</v>
      </c>
      <c r="G165" s="207" t="s">
        <v>147</v>
      </c>
      <c r="H165" s="208">
        <v>7.5599999999999996</v>
      </c>
      <c r="I165" s="209"/>
      <c r="J165" s="210">
        <f>ROUND(I165*H165,2)</f>
        <v>0</v>
      </c>
      <c r="K165" s="206" t="s">
        <v>148</v>
      </c>
      <c r="L165" s="44"/>
      <c r="M165" s="211" t="s">
        <v>19</v>
      </c>
      <c r="N165" s="212" t="s">
        <v>45</v>
      </c>
      <c r="O165" s="84"/>
      <c r="P165" s="213">
        <f>O165*H165</f>
        <v>0</v>
      </c>
      <c r="Q165" s="213">
        <v>0.00029</v>
      </c>
      <c r="R165" s="213">
        <f>Q165*H165</f>
        <v>0.0021923999999999997</v>
      </c>
      <c r="S165" s="213">
        <v>0</v>
      </c>
      <c r="T165" s="21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5" t="s">
        <v>230</v>
      </c>
      <c r="AT165" s="215" t="s">
        <v>144</v>
      </c>
      <c r="AU165" s="215" t="s">
        <v>84</v>
      </c>
      <c r="AY165" s="17" t="s">
        <v>140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82</v>
      </c>
      <c r="BK165" s="216">
        <f>ROUND(I165*H165,2)</f>
        <v>0</v>
      </c>
      <c r="BL165" s="17" t="s">
        <v>230</v>
      </c>
      <c r="BM165" s="215" t="s">
        <v>810</v>
      </c>
    </row>
    <row r="166" s="2" customFormat="1">
      <c r="A166" s="38"/>
      <c r="B166" s="39"/>
      <c r="C166" s="40"/>
      <c r="D166" s="217" t="s">
        <v>151</v>
      </c>
      <c r="E166" s="40"/>
      <c r="F166" s="218" t="s">
        <v>388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151</v>
      </c>
      <c r="AU166" s="17" t="s">
        <v>84</v>
      </c>
    </row>
    <row r="167" s="12" customFormat="1" ht="25.92" customHeight="1">
      <c r="A167" s="12"/>
      <c r="B167" s="188"/>
      <c r="C167" s="189"/>
      <c r="D167" s="190" t="s">
        <v>73</v>
      </c>
      <c r="E167" s="191" t="s">
        <v>411</v>
      </c>
      <c r="F167" s="191" t="s">
        <v>412</v>
      </c>
      <c r="G167" s="189"/>
      <c r="H167" s="189"/>
      <c r="I167" s="192"/>
      <c r="J167" s="193">
        <f>BK167</f>
        <v>0</v>
      </c>
      <c r="K167" s="189"/>
      <c r="L167" s="194"/>
      <c r="M167" s="195"/>
      <c r="N167" s="196"/>
      <c r="O167" s="196"/>
      <c r="P167" s="197">
        <f>SUM(P168:P171)</f>
        <v>0</v>
      </c>
      <c r="Q167" s="196"/>
      <c r="R167" s="197">
        <f>SUM(R168:R171)</f>
        <v>0</v>
      </c>
      <c r="S167" s="196"/>
      <c r="T167" s="198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99" t="s">
        <v>149</v>
      </c>
      <c r="AT167" s="200" t="s">
        <v>73</v>
      </c>
      <c r="AU167" s="200" t="s">
        <v>74</v>
      </c>
      <c r="AY167" s="199" t="s">
        <v>140</v>
      </c>
      <c r="BK167" s="201">
        <f>SUM(BK168:BK171)</f>
        <v>0</v>
      </c>
    </row>
    <row r="168" s="2" customFormat="1" ht="24.15" customHeight="1">
      <c r="A168" s="38"/>
      <c r="B168" s="39"/>
      <c r="C168" s="204" t="s">
        <v>313</v>
      </c>
      <c r="D168" s="204" t="s">
        <v>144</v>
      </c>
      <c r="E168" s="205" t="s">
        <v>414</v>
      </c>
      <c r="F168" s="206" t="s">
        <v>415</v>
      </c>
      <c r="G168" s="207" t="s">
        <v>416</v>
      </c>
      <c r="H168" s="208">
        <v>6</v>
      </c>
      <c r="I168" s="209"/>
      <c r="J168" s="210">
        <f>ROUND(I168*H168,2)</f>
        <v>0</v>
      </c>
      <c r="K168" s="206" t="s">
        <v>148</v>
      </c>
      <c r="L168" s="44"/>
      <c r="M168" s="211" t="s">
        <v>19</v>
      </c>
      <c r="N168" s="212" t="s">
        <v>45</v>
      </c>
      <c r="O168" s="84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417</v>
      </c>
      <c r="AT168" s="215" t="s">
        <v>144</v>
      </c>
      <c r="AU168" s="215" t="s">
        <v>82</v>
      </c>
      <c r="AY168" s="17" t="s">
        <v>140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82</v>
      </c>
      <c r="BK168" s="216">
        <f>ROUND(I168*H168,2)</f>
        <v>0</v>
      </c>
      <c r="BL168" s="17" t="s">
        <v>417</v>
      </c>
      <c r="BM168" s="215" t="s">
        <v>811</v>
      </c>
    </row>
    <row r="169" s="2" customFormat="1">
      <c r="A169" s="38"/>
      <c r="B169" s="39"/>
      <c r="C169" s="40"/>
      <c r="D169" s="217" t="s">
        <v>151</v>
      </c>
      <c r="E169" s="40"/>
      <c r="F169" s="218" t="s">
        <v>419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151</v>
      </c>
      <c r="AU169" s="17" t="s">
        <v>82</v>
      </c>
    </row>
    <row r="170" s="14" customFormat="1">
      <c r="A170" s="14"/>
      <c r="B170" s="244"/>
      <c r="C170" s="245"/>
      <c r="D170" s="224" t="s">
        <v>153</v>
      </c>
      <c r="E170" s="246" t="s">
        <v>19</v>
      </c>
      <c r="F170" s="247" t="s">
        <v>420</v>
      </c>
      <c r="G170" s="245"/>
      <c r="H170" s="246" t="s">
        <v>19</v>
      </c>
      <c r="I170" s="248"/>
      <c r="J170" s="245"/>
      <c r="K170" s="245"/>
      <c r="L170" s="249"/>
      <c r="M170" s="250"/>
      <c r="N170" s="251"/>
      <c r="O170" s="251"/>
      <c r="P170" s="251"/>
      <c r="Q170" s="251"/>
      <c r="R170" s="251"/>
      <c r="S170" s="251"/>
      <c r="T170" s="25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3" t="s">
        <v>153</v>
      </c>
      <c r="AU170" s="253" t="s">
        <v>82</v>
      </c>
      <c r="AV170" s="14" t="s">
        <v>82</v>
      </c>
      <c r="AW170" s="14" t="s">
        <v>36</v>
      </c>
      <c r="AX170" s="14" t="s">
        <v>74</v>
      </c>
      <c r="AY170" s="253" t="s">
        <v>140</v>
      </c>
    </row>
    <row r="171" s="13" customFormat="1">
      <c r="A171" s="13"/>
      <c r="B171" s="222"/>
      <c r="C171" s="223"/>
      <c r="D171" s="224" t="s">
        <v>153</v>
      </c>
      <c r="E171" s="225" t="s">
        <v>19</v>
      </c>
      <c r="F171" s="226" t="s">
        <v>812</v>
      </c>
      <c r="G171" s="223"/>
      <c r="H171" s="227">
        <v>6</v>
      </c>
      <c r="I171" s="228"/>
      <c r="J171" s="223"/>
      <c r="K171" s="223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153</v>
      </c>
      <c r="AU171" s="233" t="s">
        <v>82</v>
      </c>
      <c r="AV171" s="13" t="s">
        <v>84</v>
      </c>
      <c r="AW171" s="13" t="s">
        <v>36</v>
      </c>
      <c r="AX171" s="13" t="s">
        <v>82</v>
      </c>
      <c r="AY171" s="233" t="s">
        <v>140</v>
      </c>
    </row>
    <row r="172" s="12" customFormat="1" ht="25.92" customHeight="1">
      <c r="A172" s="12"/>
      <c r="B172" s="188"/>
      <c r="C172" s="189"/>
      <c r="D172" s="190" t="s">
        <v>73</v>
      </c>
      <c r="E172" s="191" t="s">
        <v>422</v>
      </c>
      <c r="F172" s="191" t="s">
        <v>423</v>
      </c>
      <c r="G172" s="189"/>
      <c r="H172" s="189"/>
      <c r="I172" s="192"/>
      <c r="J172" s="193">
        <f>BK172</f>
        <v>0</v>
      </c>
      <c r="K172" s="189"/>
      <c r="L172" s="194"/>
      <c r="M172" s="195"/>
      <c r="N172" s="196"/>
      <c r="O172" s="196"/>
      <c r="P172" s="197">
        <f>P173+P176+P179</f>
        <v>0</v>
      </c>
      <c r="Q172" s="196"/>
      <c r="R172" s="197">
        <f>R173+R176+R179</f>
        <v>0</v>
      </c>
      <c r="S172" s="196"/>
      <c r="T172" s="198">
        <f>T173+T176+T179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99" t="s">
        <v>246</v>
      </c>
      <c r="AT172" s="200" t="s">
        <v>73</v>
      </c>
      <c r="AU172" s="200" t="s">
        <v>74</v>
      </c>
      <c r="AY172" s="199" t="s">
        <v>140</v>
      </c>
      <c r="BK172" s="201">
        <f>BK173+BK176+BK179</f>
        <v>0</v>
      </c>
    </row>
    <row r="173" s="12" customFormat="1" ht="22.8" customHeight="1">
      <c r="A173" s="12"/>
      <c r="B173" s="188"/>
      <c r="C173" s="189"/>
      <c r="D173" s="190" t="s">
        <v>73</v>
      </c>
      <c r="E173" s="202" t="s">
        <v>424</v>
      </c>
      <c r="F173" s="202" t="s">
        <v>425</v>
      </c>
      <c r="G173" s="189"/>
      <c r="H173" s="189"/>
      <c r="I173" s="192"/>
      <c r="J173" s="203">
        <f>BK173</f>
        <v>0</v>
      </c>
      <c r="K173" s="189"/>
      <c r="L173" s="194"/>
      <c r="M173" s="195"/>
      <c r="N173" s="196"/>
      <c r="O173" s="196"/>
      <c r="P173" s="197">
        <f>SUM(P174:P175)</f>
        <v>0</v>
      </c>
      <c r="Q173" s="196"/>
      <c r="R173" s="197">
        <f>SUM(R174:R175)</f>
        <v>0</v>
      </c>
      <c r="S173" s="196"/>
      <c r="T173" s="198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99" t="s">
        <v>246</v>
      </c>
      <c r="AT173" s="200" t="s">
        <v>73</v>
      </c>
      <c r="AU173" s="200" t="s">
        <v>82</v>
      </c>
      <c r="AY173" s="199" t="s">
        <v>140</v>
      </c>
      <c r="BK173" s="201">
        <f>SUM(BK174:BK175)</f>
        <v>0</v>
      </c>
    </row>
    <row r="174" s="2" customFormat="1" ht="16.5" customHeight="1">
      <c r="A174" s="38"/>
      <c r="B174" s="39"/>
      <c r="C174" s="204" t="s">
        <v>325</v>
      </c>
      <c r="D174" s="204" t="s">
        <v>144</v>
      </c>
      <c r="E174" s="205" t="s">
        <v>434</v>
      </c>
      <c r="F174" s="206" t="s">
        <v>435</v>
      </c>
      <c r="G174" s="207" t="s">
        <v>429</v>
      </c>
      <c r="H174" s="208">
        <v>1</v>
      </c>
      <c r="I174" s="209"/>
      <c r="J174" s="210">
        <f>ROUND(I174*H174,2)</f>
        <v>0</v>
      </c>
      <c r="K174" s="206" t="s">
        <v>148</v>
      </c>
      <c r="L174" s="44"/>
      <c r="M174" s="211" t="s">
        <v>19</v>
      </c>
      <c r="N174" s="212" t="s">
        <v>45</v>
      </c>
      <c r="O174" s="84"/>
      <c r="P174" s="213">
        <f>O174*H174</f>
        <v>0</v>
      </c>
      <c r="Q174" s="213">
        <v>0</v>
      </c>
      <c r="R174" s="213">
        <f>Q174*H174</f>
        <v>0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430</v>
      </c>
      <c r="AT174" s="215" t="s">
        <v>144</v>
      </c>
      <c r="AU174" s="215" t="s">
        <v>84</v>
      </c>
      <c r="AY174" s="17" t="s">
        <v>140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82</v>
      </c>
      <c r="BK174" s="216">
        <f>ROUND(I174*H174,2)</f>
        <v>0</v>
      </c>
      <c r="BL174" s="17" t="s">
        <v>430</v>
      </c>
      <c r="BM174" s="215" t="s">
        <v>813</v>
      </c>
    </row>
    <row r="175" s="2" customFormat="1">
      <c r="A175" s="38"/>
      <c r="B175" s="39"/>
      <c r="C175" s="40"/>
      <c r="D175" s="217" t="s">
        <v>151</v>
      </c>
      <c r="E175" s="40"/>
      <c r="F175" s="218" t="s">
        <v>437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151</v>
      </c>
      <c r="AU175" s="17" t="s">
        <v>84</v>
      </c>
    </row>
    <row r="176" s="12" customFormat="1" ht="22.8" customHeight="1">
      <c r="A176" s="12"/>
      <c r="B176" s="188"/>
      <c r="C176" s="189"/>
      <c r="D176" s="190" t="s">
        <v>73</v>
      </c>
      <c r="E176" s="202" t="s">
        <v>438</v>
      </c>
      <c r="F176" s="202" t="s">
        <v>439</v>
      </c>
      <c r="G176" s="189"/>
      <c r="H176" s="189"/>
      <c r="I176" s="192"/>
      <c r="J176" s="203">
        <f>BK176</f>
        <v>0</v>
      </c>
      <c r="K176" s="189"/>
      <c r="L176" s="194"/>
      <c r="M176" s="195"/>
      <c r="N176" s="196"/>
      <c r="O176" s="196"/>
      <c r="P176" s="197">
        <f>SUM(P177:P178)</f>
        <v>0</v>
      </c>
      <c r="Q176" s="196"/>
      <c r="R176" s="197">
        <f>SUM(R177:R178)</f>
        <v>0</v>
      </c>
      <c r="S176" s="196"/>
      <c r="T176" s="198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99" t="s">
        <v>246</v>
      </c>
      <c r="AT176" s="200" t="s">
        <v>73</v>
      </c>
      <c r="AU176" s="200" t="s">
        <v>82</v>
      </c>
      <c r="AY176" s="199" t="s">
        <v>140</v>
      </c>
      <c r="BK176" s="201">
        <f>SUM(BK177:BK178)</f>
        <v>0</v>
      </c>
    </row>
    <row r="177" s="2" customFormat="1" ht="16.5" customHeight="1">
      <c r="A177" s="38"/>
      <c r="B177" s="39"/>
      <c r="C177" s="204" t="s">
        <v>331</v>
      </c>
      <c r="D177" s="204" t="s">
        <v>144</v>
      </c>
      <c r="E177" s="205" t="s">
        <v>441</v>
      </c>
      <c r="F177" s="206" t="s">
        <v>439</v>
      </c>
      <c r="G177" s="207" t="s">
        <v>429</v>
      </c>
      <c r="H177" s="208">
        <v>1</v>
      </c>
      <c r="I177" s="209"/>
      <c r="J177" s="210">
        <f>ROUND(I177*H177,2)</f>
        <v>0</v>
      </c>
      <c r="K177" s="206" t="s">
        <v>148</v>
      </c>
      <c r="L177" s="44"/>
      <c r="M177" s="211" t="s">
        <v>19</v>
      </c>
      <c r="N177" s="212" t="s">
        <v>45</v>
      </c>
      <c r="O177" s="84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430</v>
      </c>
      <c r="AT177" s="215" t="s">
        <v>144</v>
      </c>
      <c r="AU177" s="215" t="s">
        <v>84</v>
      </c>
      <c r="AY177" s="17" t="s">
        <v>140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82</v>
      </c>
      <c r="BK177" s="216">
        <f>ROUND(I177*H177,2)</f>
        <v>0</v>
      </c>
      <c r="BL177" s="17" t="s">
        <v>430</v>
      </c>
      <c r="BM177" s="215" t="s">
        <v>814</v>
      </c>
    </row>
    <row r="178" s="2" customFormat="1">
      <c r="A178" s="38"/>
      <c r="B178" s="39"/>
      <c r="C178" s="40"/>
      <c r="D178" s="217" t="s">
        <v>151</v>
      </c>
      <c r="E178" s="40"/>
      <c r="F178" s="218" t="s">
        <v>443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151</v>
      </c>
      <c r="AU178" s="17" t="s">
        <v>84</v>
      </c>
    </row>
    <row r="179" s="12" customFormat="1" ht="22.8" customHeight="1">
      <c r="A179" s="12"/>
      <c r="B179" s="188"/>
      <c r="C179" s="189"/>
      <c r="D179" s="190" t="s">
        <v>73</v>
      </c>
      <c r="E179" s="202" t="s">
        <v>449</v>
      </c>
      <c r="F179" s="202" t="s">
        <v>450</v>
      </c>
      <c r="G179" s="189"/>
      <c r="H179" s="189"/>
      <c r="I179" s="192"/>
      <c r="J179" s="203">
        <f>BK179</f>
        <v>0</v>
      </c>
      <c r="K179" s="189"/>
      <c r="L179" s="194"/>
      <c r="M179" s="195"/>
      <c r="N179" s="196"/>
      <c r="O179" s="196"/>
      <c r="P179" s="197">
        <f>SUM(P180:P181)</f>
        <v>0</v>
      </c>
      <c r="Q179" s="196"/>
      <c r="R179" s="197">
        <f>SUM(R180:R181)</f>
        <v>0</v>
      </c>
      <c r="S179" s="196"/>
      <c r="T179" s="198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99" t="s">
        <v>246</v>
      </c>
      <c r="AT179" s="200" t="s">
        <v>73</v>
      </c>
      <c r="AU179" s="200" t="s">
        <v>82</v>
      </c>
      <c r="AY179" s="199" t="s">
        <v>140</v>
      </c>
      <c r="BK179" s="201">
        <f>SUM(BK180:BK181)</f>
        <v>0</v>
      </c>
    </row>
    <row r="180" s="2" customFormat="1" ht="16.5" customHeight="1">
      <c r="A180" s="38"/>
      <c r="B180" s="39"/>
      <c r="C180" s="204" t="s">
        <v>237</v>
      </c>
      <c r="D180" s="204" t="s">
        <v>144</v>
      </c>
      <c r="E180" s="205" t="s">
        <v>452</v>
      </c>
      <c r="F180" s="206" t="s">
        <v>453</v>
      </c>
      <c r="G180" s="207" t="s">
        <v>429</v>
      </c>
      <c r="H180" s="208">
        <v>1</v>
      </c>
      <c r="I180" s="209"/>
      <c r="J180" s="210">
        <f>ROUND(I180*H180,2)</f>
        <v>0</v>
      </c>
      <c r="K180" s="206" t="s">
        <v>148</v>
      </c>
      <c r="L180" s="44"/>
      <c r="M180" s="211" t="s">
        <v>19</v>
      </c>
      <c r="N180" s="212" t="s">
        <v>45</v>
      </c>
      <c r="O180" s="84"/>
      <c r="P180" s="213">
        <f>O180*H180</f>
        <v>0</v>
      </c>
      <c r="Q180" s="213">
        <v>0</v>
      </c>
      <c r="R180" s="213">
        <f>Q180*H180</f>
        <v>0</v>
      </c>
      <c r="S180" s="213">
        <v>0</v>
      </c>
      <c r="T180" s="21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430</v>
      </c>
      <c r="AT180" s="215" t="s">
        <v>144</v>
      </c>
      <c r="AU180" s="215" t="s">
        <v>84</v>
      </c>
      <c r="AY180" s="17" t="s">
        <v>140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82</v>
      </c>
      <c r="BK180" s="216">
        <f>ROUND(I180*H180,2)</f>
        <v>0</v>
      </c>
      <c r="BL180" s="17" t="s">
        <v>430</v>
      </c>
      <c r="BM180" s="215" t="s">
        <v>815</v>
      </c>
    </row>
    <row r="181" s="2" customFormat="1">
      <c r="A181" s="38"/>
      <c r="B181" s="39"/>
      <c r="C181" s="40"/>
      <c r="D181" s="217" t="s">
        <v>151</v>
      </c>
      <c r="E181" s="40"/>
      <c r="F181" s="218" t="s">
        <v>455</v>
      </c>
      <c r="G181" s="40"/>
      <c r="H181" s="40"/>
      <c r="I181" s="219"/>
      <c r="J181" s="40"/>
      <c r="K181" s="40"/>
      <c r="L181" s="44"/>
      <c r="M181" s="265"/>
      <c r="N181" s="266"/>
      <c r="O181" s="267"/>
      <c r="P181" s="267"/>
      <c r="Q181" s="267"/>
      <c r="R181" s="267"/>
      <c r="S181" s="267"/>
      <c r="T181" s="26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151</v>
      </c>
      <c r="AU181" s="17" t="s">
        <v>84</v>
      </c>
    </row>
    <row r="182" s="2" customFormat="1" ht="6.96" customHeight="1">
      <c r="A182" s="38"/>
      <c r="B182" s="59"/>
      <c r="C182" s="60"/>
      <c r="D182" s="60"/>
      <c r="E182" s="60"/>
      <c r="F182" s="60"/>
      <c r="G182" s="60"/>
      <c r="H182" s="60"/>
      <c r="I182" s="60"/>
      <c r="J182" s="60"/>
      <c r="K182" s="60"/>
      <c r="L182" s="44"/>
      <c r="M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</row>
  </sheetData>
  <sheetProtection sheet="1" autoFilter="0" formatColumns="0" formatRows="0" objects="1" scenarios="1" spinCount="100000" saltValue="96xJOV9hcnHm8zFckwSweo7YdBWWSDmjYrKEUVeQpPJbUy4PrJE5L6Bz7g22kMO3QvEiuK4v6M6WbOSaa4ImZg==" hashValue="t9qhXawI5fNNWyyITlUjid18ySNTgZZxG7I3IpFjOs2DjDoz9C2Vq44m3R15bpc68oCYmUQ9POlr5s6pUNItug==" algorithmName="SHA-512" password="CC35"/>
  <autoFilter ref="C92:K181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3_01/612325302"/>
    <hyperlink ref="F100" r:id="rId2" display="https://podminky.urs.cz/item/CS_URS_2023_01/622143004"/>
    <hyperlink ref="F106" r:id="rId3" display="https://podminky.urs.cz/item/CS_URS_2023_01/949101111"/>
    <hyperlink ref="F108" r:id="rId4" display="https://podminky.urs.cz/item/CS_URS_2023_01/952901111"/>
    <hyperlink ref="F110" r:id="rId5" display="https://podminky.urs.cz/item/CS_URS_2023_01/968062357"/>
    <hyperlink ref="F115" r:id="rId6" display="https://podminky.urs.cz/item/CS_URS_2023_01/997013213"/>
    <hyperlink ref="F117" r:id="rId7" display="https://podminky.urs.cz/item/CS_URS_2023_01/997013509"/>
    <hyperlink ref="F120" r:id="rId8" display="https://podminky.urs.cz/item/CS_URS_2023_01/997013511"/>
    <hyperlink ref="F122" r:id="rId9" display="https://podminky.urs.cz/item/CS_URS_2023_01/997013631"/>
    <hyperlink ref="F125" r:id="rId10" display="https://podminky.urs.cz/item/CS_URS_2023_01/998018002"/>
    <hyperlink ref="F129" r:id="rId11" display="https://podminky.urs.cz/item/CS_URS_2023_01/764011621"/>
    <hyperlink ref="F131" r:id="rId12" display="https://podminky.urs.cz/item/CS_URS_2023_01/998764102"/>
    <hyperlink ref="F133" r:id="rId13" display="https://podminky.urs.cz/item/CS_URS_2023_01/998764181"/>
    <hyperlink ref="F136" r:id="rId14" display="https://podminky.urs.cz/item/CS_URS_2023_01/766441825"/>
    <hyperlink ref="F139" r:id="rId15" display="https://podminky.urs.cz/item/CS_URS_2023_01/766621212"/>
    <hyperlink ref="F148" r:id="rId16" display="https://podminky.urs.cz/item/CS_URS_2023_01/766694126"/>
    <hyperlink ref="F153" r:id="rId17" display="https://podminky.urs.cz/item/CS_URS_2023_01/766629315"/>
    <hyperlink ref="F157" r:id="rId18" display="https://podminky.urs.cz/item/CS_URS_2023_01/767627309"/>
    <hyperlink ref="F159" r:id="rId19" display="https://podminky.urs.cz/item/CS_URS_2023_01/998766102"/>
    <hyperlink ref="F161" r:id="rId20" display="https://podminky.urs.cz/item/CS_URS_2023_01/998766181"/>
    <hyperlink ref="F164" r:id="rId21" display="https://podminky.urs.cz/item/CS_URS_2023_01/784181103"/>
    <hyperlink ref="F166" r:id="rId22" display="https://podminky.urs.cz/item/CS_URS_2023_01/784221103"/>
    <hyperlink ref="F169" r:id="rId23" display="https://podminky.urs.cz/item/CS_URS_2023_01/HZS1292"/>
    <hyperlink ref="F175" r:id="rId24" display="https://podminky.urs.cz/item/CS_URS_2023_01/013244000"/>
    <hyperlink ref="F178" r:id="rId25" display="https://podminky.urs.cz/item/CS_URS_2023_01/030001000"/>
    <hyperlink ref="F181" r:id="rId26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ZU - Jungmanova 1-3, výměna oken I.etapa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816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25. 4. 2023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ROUND((SUM(BE93:BE181)),  2)</f>
        <v>0</v>
      </c>
      <c r="G33" s="38"/>
      <c r="H33" s="38"/>
      <c r="I33" s="148">
        <v>0.20999999999999999</v>
      </c>
      <c r="J33" s="147">
        <f>ROUND(((SUM(BE93:BE181))*I33),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ROUND((SUM(BF93:BF181)),  2)</f>
        <v>0</v>
      </c>
      <c r="G34" s="38"/>
      <c r="H34" s="38"/>
      <c r="I34" s="148">
        <v>0.12</v>
      </c>
      <c r="J34" s="147">
        <f>ROUND(((SUM(BF93:BF181))*I34),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ROUND((SUM(BG93:BG181)),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ROUND((SUM(BH93:BH181)),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ROUND((SUM(BI93:BI181)),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103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ZU - Jungmanova 1-3, výměna oken I.etapa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101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g - Jungmanova 3, štítová(jižní) fasáda - D.1.b.19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25. 4. 2023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Západočeská univerzita v Plzni</v>
      </c>
      <c r="G54" s="40"/>
      <c r="H54" s="40"/>
      <c r="I54" s="32" t="s">
        <v>33</v>
      </c>
      <c r="J54" s="36" t="str">
        <f>E21</f>
        <v>HBH atelier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104</v>
      </c>
      <c r="D57" s="162"/>
      <c r="E57" s="162"/>
      <c r="F57" s="162"/>
      <c r="G57" s="162"/>
      <c r="H57" s="162"/>
      <c r="I57" s="162"/>
      <c r="J57" s="163" t="s">
        <v>105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106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J94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108</v>
      </c>
      <c r="E61" s="174"/>
      <c r="F61" s="174"/>
      <c r="G61" s="174"/>
      <c r="H61" s="174"/>
      <c r="I61" s="174"/>
      <c r="J61" s="175">
        <f>J95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109</v>
      </c>
      <c r="E62" s="174"/>
      <c r="F62" s="174"/>
      <c r="G62" s="174"/>
      <c r="H62" s="174"/>
      <c r="I62" s="174"/>
      <c r="J62" s="175">
        <f>J106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110</v>
      </c>
      <c r="E63" s="174"/>
      <c r="F63" s="174"/>
      <c r="G63" s="174"/>
      <c r="H63" s="174"/>
      <c r="I63" s="174"/>
      <c r="J63" s="175">
        <f>J115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111</v>
      </c>
      <c r="E64" s="174"/>
      <c r="F64" s="174"/>
      <c r="G64" s="174"/>
      <c r="H64" s="174"/>
      <c r="I64" s="174"/>
      <c r="J64" s="175">
        <f>J125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112</v>
      </c>
      <c r="E65" s="168"/>
      <c r="F65" s="168"/>
      <c r="G65" s="168"/>
      <c r="H65" s="168"/>
      <c r="I65" s="168"/>
      <c r="J65" s="169">
        <f>J128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71"/>
      <c r="C66" s="172"/>
      <c r="D66" s="173" t="s">
        <v>114</v>
      </c>
      <c r="E66" s="174"/>
      <c r="F66" s="174"/>
      <c r="G66" s="174"/>
      <c r="H66" s="174"/>
      <c r="I66" s="174"/>
      <c r="J66" s="175">
        <f>J129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115</v>
      </c>
      <c r="E67" s="174"/>
      <c r="F67" s="174"/>
      <c r="G67" s="174"/>
      <c r="H67" s="174"/>
      <c r="I67" s="174"/>
      <c r="J67" s="175">
        <f>J136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117</v>
      </c>
      <c r="E68" s="174"/>
      <c r="F68" s="174"/>
      <c r="G68" s="174"/>
      <c r="H68" s="174"/>
      <c r="I68" s="174"/>
      <c r="J68" s="175">
        <f>J162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9" customFormat="1" ht="24.96" customHeight="1">
      <c r="A69" s="9"/>
      <c r="B69" s="165"/>
      <c r="C69" s="166"/>
      <c r="D69" s="167" t="s">
        <v>119</v>
      </c>
      <c r="E69" s="168"/>
      <c r="F69" s="168"/>
      <c r="G69" s="168"/>
      <c r="H69" s="168"/>
      <c r="I69" s="168"/>
      <c r="J69" s="169">
        <f>J167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9" customFormat="1" ht="24.96" customHeight="1">
      <c r="A70" s="9"/>
      <c r="B70" s="165"/>
      <c r="C70" s="166"/>
      <c r="D70" s="167" t="s">
        <v>120</v>
      </c>
      <c r="E70" s="168"/>
      <c r="F70" s="168"/>
      <c r="G70" s="168"/>
      <c r="H70" s="168"/>
      <c r="I70" s="168"/>
      <c r="J70" s="169">
        <f>J172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hidden="1" s="10" customFormat="1" ht="19.92" customHeight="1">
      <c r="A71" s="10"/>
      <c r="B71" s="171"/>
      <c r="C71" s="172"/>
      <c r="D71" s="173" t="s">
        <v>121</v>
      </c>
      <c r="E71" s="174"/>
      <c r="F71" s="174"/>
      <c r="G71" s="174"/>
      <c r="H71" s="174"/>
      <c r="I71" s="174"/>
      <c r="J71" s="175">
        <f>J173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71"/>
      <c r="C72" s="172"/>
      <c r="D72" s="173" t="s">
        <v>122</v>
      </c>
      <c r="E72" s="174"/>
      <c r="F72" s="174"/>
      <c r="G72" s="174"/>
      <c r="H72" s="174"/>
      <c r="I72" s="174"/>
      <c r="J72" s="175">
        <f>J176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10" customFormat="1" ht="19.92" customHeight="1">
      <c r="A73" s="10"/>
      <c r="B73" s="171"/>
      <c r="C73" s="172"/>
      <c r="D73" s="173" t="s">
        <v>123</v>
      </c>
      <c r="E73" s="174"/>
      <c r="F73" s="174"/>
      <c r="G73" s="174"/>
      <c r="H73" s="174"/>
      <c r="I73" s="174"/>
      <c r="J73" s="175">
        <f>J179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2" customFormat="1" ht="21.84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hidden="1" s="2" customFormat="1" ht="6.96" customHeight="1">
      <c r="A75" s="38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hidden="1"/>
    <row r="77" hidden="1"/>
    <row r="78" hidden="1"/>
    <row r="79" s="2" customFormat="1" ht="6.96" customHeight="1">
      <c r="A79" s="38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4.96" customHeight="1">
      <c r="A80" s="38"/>
      <c r="B80" s="39"/>
      <c r="C80" s="23" t="s">
        <v>125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16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160" t="str">
        <f>E7</f>
        <v>ZU - Jungmanova 1-3, výměna oken I.etapa</v>
      </c>
      <c r="F83" s="32"/>
      <c r="G83" s="32"/>
      <c r="H83" s="32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101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69" t="str">
        <f>E9</f>
        <v>g - Jungmanova 3, štítová(jižní) fasáda - D.1.b.19</v>
      </c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21</v>
      </c>
      <c r="D87" s="40"/>
      <c r="E87" s="40"/>
      <c r="F87" s="27" t="str">
        <f>F12</f>
        <v xml:space="preserve"> </v>
      </c>
      <c r="G87" s="40"/>
      <c r="H87" s="40"/>
      <c r="I87" s="32" t="s">
        <v>23</v>
      </c>
      <c r="J87" s="72" t="str">
        <f>IF(J12="","",J12)</f>
        <v>25. 4. 2023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25</v>
      </c>
      <c r="D89" s="40"/>
      <c r="E89" s="40"/>
      <c r="F89" s="27" t="str">
        <f>E15</f>
        <v>Západočeská univerzita v Plzni</v>
      </c>
      <c r="G89" s="40"/>
      <c r="H89" s="40"/>
      <c r="I89" s="32" t="s">
        <v>33</v>
      </c>
      <c r="J89" s="36" t="str">
        <f>E21</f>
        <v>HBH atelier s.r.o.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31</v>
      </c>
      <c r="D90" s="40"/>
      <c r="E90" s="40"/>
      <c r="F90" s="27" t="str">
        <f>IF(E18="","",E18)</f>
        <v>Vyplň údaj</v>
      </c>
      <c r="G90" s="40"/>
      <c r="H90" s="40"/>
      <c r="I90" s="32" t="s">
        <v>37</v>
      </c>
      <c r="J90" s="36" t="str">
        <f>E24</f>
        <v xml:space="preserve"> 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11" customFormat="1" ht="29.28" customHeight="1">
      <c r="A92" s="177"/>
      <c r="B92" s="178"/>
      <c r="C92" s="179" t="s">
        <v>126</v>
      </c>
      <c r="D92" s="180" t="s">
        <v>59</v>
      </c>
      <c r="E92" s="180" t="s">
        <v>55</v>
      </c>
      <c r="F92" s="180" t="s">
        <v>56</v>
      </c>
      <c r="G92" s="180" t="s">
        <v>127</v>
      </c>
      <c r="H92" s="180" t="s">
        <v>128</v>
      </c>
      <c r="I92" s="180" t="s">
        <v>129</v>
      </c>
      <c r="J92" s="180" t="s">
        <v>105</v>
      </c>
      <c r="K92" s="181" t="s">
        <v>130</v>
      </c>
      <c r="L92" s="182"/>
      <c r="M92" s="92" t="s">
        <v>19</v>
      </c>
      <c r="N92" s="93" t="s">
        <v>44</v>
      </c>
      <c r="O92" s="93" t="s">
        <v>131</v>
      </c>
      <c r="P92" s="93" t="s">
        <v>132</v>
      </c>
      <c r="Q92" s="93" t="s">
        <v>133</v>
      </c>
      <c r="R92" s="93" t="s">
        <v>134</v>
      </c>
      <c r="S92" s="93" t="s">
        <v>135</v>
      </c>
      <c r="T92" s="94" t="s">
        <v>136</v>
      </c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</row>
    <row r="93" s="2" customFormat="1" ht="22.8" customHeight="1">
      <c r="A93" s="38"/>
      <c r="B93" s="39"/>
      <c r="C93" s="99" t="s">
        <v>137</v>
      </c>
      <c r="D93" s="40"/>
      <c r="E93" s="40"/>
      <c r="F93" s="40"/>
      <c r="G93" s="40"/>
      <c r="H93" s="40"/>
      <c r="I93" s="40"/>
      <c r="J93" s="183">
        <f>BK93</f>
        <v>0</v>
      </c>
      <c r="K93" s="40"/>
      <c r="L93" s="44"/>
      <c r="M93" s="95"/>
      <c r="N93" s="184"/>
      <c r="O93" s="96"/>
      <c r="P93" s="185">
        <f>P94+P128+P167+P172</f>
        <v>0</v>
      </c>
      <c r="Q93" s="96"/>
      <c r="R93" s="185">
        <f>R94+R128+R167+R172</f>
        <v>0.099306000000000005</v>
      </c>
      <c r="S93" s="96"/>
      <c r="T93" s="186">
        <f>T94+T128+T167+T172</f>
        <v>0.064000000000000001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73</v>
      </c>
      <c r="AU93" s="17" t="s">
        <v>106</v>
      </c>
      <c r="BK93" s="187">
        <f>BK94+BK128+BK167+BK172</f>
        <v>0</v>
      </c>
    </row>
    <row r="94" s="12" customFormat="1" ht="25.92" customHeight="1">
      <c r="A94" s="12"/>
      <c r="B94" s="188"/>
      <c r="C94" s="189"/>
      <c r="D94" s="190" t="s">
        <v>73</v>
      </c>
      <c r="E94" s="191" t="s">
        <v>138</v>
      </c>
      <c r="F94" s="191" t="s">
        <v>139</v>
      </c>
      <c r="G94" s="189"/>
      <c r="H94" s="189"/>
      <c r="I94" s="192"/>
      <c r="J94" s="193">
        <f>BK94</f>
        <v>0</v>
      </c>
      <c r="K94" s="189"/>
      <c r="L94" s="194"/>
      <c r="M94" s="195"/>
      <c r="N94" s="196"/>
      <c r="O94" s="196"/>
      <c r="P94" s="197">
        <f>P95+P106+P115+P125</f>
        <v>0</v>
      </c>
      <c r="Q94" s="196"/>
      <c r="R94" s="197">
        <f>R95+R106+R115+R125</f>
        <v>0.057850799999999994</v>
      </c>
      <c r="S94" s="196"/>
      <c r="T94" s="198">
        <f>T95+T106+T115+T125</f>
        <v>0.059999999999999998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9" t="s">
        <v>82</v>
      </c>
      <c r="AT94" s="200" t="s">
        <v>73</v>
      </c>
      <c r="AU94" s="200" t="s">
        <v>74</v>
      </c>
      <c r="AY94" s="199" t="s">
        <v>140</v>
      </c>
      <c r="BK94" s="201">
        <f>BK95+BK106+BK115+BK125</f>
        <v>0</v>
      </c>
    </row>
    <row r="95" s="12" customFormat="1" ht="22.8" customHeight="1">
      <c r="A95" s="12"/>
      <c r="B95" s="188"/>
      <c r="C95" s="189"/>
      <c r="D95" s="190" t="s">
        <v>73</v>
      </c>
      <c r="E95" s="202" t="s">
        <v>141</v>
      </c>
      <c r="F95" s="202" t="s">
        <v>142</v>
      </c>
      <c r="G95" s="189"/>
      <c r="H95" s="189"/>
      <c r="I95" s="192"/>
      <c r="J95" s="203">
        <f>BK95</f>
        <v>0</v>
      </c>
      <c r="K95" s="189"/>
      <c r="L95" s="194"/>
      <c r="M95" s="195"/>
      <c r="N95" s="196"/>
      <c r="O95" s="196"/>
      <c r="P95" s="197">
        <f>SUM(P96:P105)</f>
        <v>0</v>
      </c>
      <c r="Q95" s="196"/>
      <c r="R95" s="197">
        <f>SUM(R96:R105)</f>
        <v>0.054550799999999997</v>
      </c>
      <c r="S95" s="196"/>
      <c r="T95" s="198">
        <f>SUM(T96:T105)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82</v>
      </c>
      <c r="AT95" s="200" t="s">
        <v>73</v>
      </c>
      <c r="AU95" s="200" t="s">
        <v>82</v>
      </c>
      <c r="AY95" s="199" t="s">
        <v>140</v>
      </c>
      <c r="BK95" s="201">
        <f>SUM(BK96:BK105)</f>
        <v>0</v>
      </c>
    </row>
    <row r="96" s="2" customFormat="1" ht="24.15" customHeight="1">
      <c r="A96" s="38"/>
      <c r="B96" s="39"/>
      <c r="C96" s="204" t="s">
        <v>143</v>
      </c>
      <c r="D96" s="204" t="s">
        <v>144</v>
      </c>
      <c r="E96" s="205" t="s">
        <v>145</v>
      </c>
      <c r="F96" s="206" t="s">
        <v>146</v>
      </c>
      <c r="G96" s="207" t="s">
        <v>147</v>
      </c>
      <c r="H96" s="208">
        <v>1.6200000000000001</v>
      </c>
      <c r="I96" s="209"/>
      <c r="J96" s="210">
        <f>ROUND(I96*H96,2)</f>
        <v>0</v>
      </c>
      <c r="K96" s="206" t="s">
        <v>148</v>
      </c>
      <c r="L96" s="44"/>
      <c r="M96" s="211" t="s">
        <v>19</v>
      </c>
      <c r="N96" s="212" t="s">
        <v>45</v>
      </c>
      <c r="O96" s="84"/>
      <c r="P96" s="213">
        <f>O96*H96</f>
        <v>0</v>
      </c>
      <c r="Q96" s="213">
        <v>0.033579999999999999</v>
      </c>
      <c r="R96" s="213">
        <f>Q96*H96</f>
        <v>0.054399599999999999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149</v>
      </c>
      <c r="AT96" s="215" t="s">
        <v>144</v>
      </c>
      <c r="AU96" s="215" t="s">
        <v>84</v>
      </c>
      <c r="AY96" s="17" t="s">
        <v>140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82</v>
      </c>
      <c r="BK96" s="216">
        <f>ROUND(I96*H96,2)</f>
        <v>0</v>
      </c>
      <c r="BL96" s="17" t="s">
        <v>149</v>
      </c>
      <c r="BM96" s="215" t="s">
        <v>817</v>
      </c>
    </row>
    <row r="97" s="2" customFormat="1">
      <c r="A97" s="38"/>
      <c r="B97" s="39"/>
      <c r="C97" s="40"/>
      <c r="D97" s="217" t="s">
        <v>151</v>
      </c>
      <c r="E97" s="40"/>
      <c r="F97" s="218" t="s">
        <v>152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151</v>
      </c>
      <c r="AU97" s="17" t="s">
        <v>84</v>
      </c>
    </row>
    <row r="98" s="13" customFormat="1">
      <c r="A98" s="13"/>
      <c r="B98" s="222"/>
      <c r="C98" s="223"/>
      <c r="D98" s="224" t="s">
        <v>153</v>
      </c>
      <c r="E98" s="225" t="s">
        <v>19</v>
      </c>
      <c r="F98" s="226" t="s">
        <v>818</v>
      </c>
      <c r="G98" s="223"/>
      <c r="H98" s="227">
        <v>1.6200000000000001</v>
      </c>
      <c r="I98" s="228"/>
      <c r="J98" s="223"/>
      <c r="K98" s="223"/>
      <c r="L98" s="229"/>
      <c r="M98" s="230"/>
      <c r="N98" s="231"/>
      <c r="O98" s="231"/>
      <c r="P98" s="231"/>
      <c r="Q98" s="231"/>
      <c r="R98" s="231"/>
      <c r="S98" s="231"/>
      <c r="T98" s="23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3" t="s">
        <v>153</v>
      </c>
      <c r="AU98" s="233" t="s">
        <v>84</v>
      </c>
      <c r="AV98" s="13" t="s">
        <v>84</v>
      </c>
      <c r="AW98" s="13" t="s">
        <v>36</v>
      </c>
      <c r="AX98" s="13" t="s">
        <v>82</v>
      </c>
      <c r="AY98" s="233" t="s">
        <v>140</v>
      </c>
    </row>
    <row r="99" s="2" customFormat="1" ht="33" customHeight="1">
      <c r="A99" s="38"/>
      <c r="B99" s="39"/>
      <c r="C99" s="204" t="s">
        <v>275</v>
      </c>
      <c r="D99" s="204" t="s">
        <v>144</v>
      </c>
      <c r="E99" s="205" t="s">
        <v>819</v>
      </c>
      <c r="F99" s="206" t="s">
        <v>820</v>
      </c>
      <c r="G99" s="207" t="s">
        <v>147</v>
      </c>
      <c r="H99" s="208">
        <v>2</v>
      </c>
      <c r="I99" s="209"/>
      <c r="J99" s="210">
        <f>ROUND(I99*H99,2)</f>
        <v>0</v>
      </c>
      <c r="K99" s="206" t="s">
        <v>148</v>
      </c>
      <c r="L99" s="44"/>
      <c r="M99" s="211" t="s">
        <v>19</v>
      </c>
      <c r="N99" s="212" t="s">
        <v>45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149</v>
      </c>
      <c r="AT99" s="215" t="s">
        <v>144</v>
      </c>
      <c r="AU99" s="215" t="s">
        <v>84</v>
      </c>
      <c r="AY99" s="17" t="s">
        <v>140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82</v>
      </c>
      <c r="BK99" s="216">
        <f>ROUND(I99*H99,2)</f>
        <v>0</v>
      </c>
      <c r="BL99" s="17" t="s">
        <v>149</v>
      </c>
      <c r="BM99" s="215" t="s">
        <v>821</v>
      </c>
    </row>
    <row r="100" s="2" customFormat="1">
      <c r="A100" s="38"/>
      <c r="B100" s="39"/>
      <c r="C100" s="40"/>
      <c r="D100" s="217" t="s">
        <v>151</v>
      </c>
      <c r="E100" s="40"/>
      <c r="F100" s="218" t="s">
        <v>822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151</v>
      </c>
      <c r="AU100" s="17" t="s">
        <v>84</v>
      </c>
    </row>
    <row r="101" s="2" customFormat="1" ht="55.5" customHeight="1">
      <c r="A101" s="38"/>
      <c r="B101" s="39"/>
      <c r="C101" s="204" t="s">
        <v>267</v>
      </c>
      <c r="D101" s="204" t="s">
        <v>144</v>
      </c>
      <c r="E101" s="205" t="s">
        <v>156</v>
      </c>
      <c r="F101" s="206" t="s">
        <v>157</v>
      </c>
      <c r="G101" s="207" t="s">
        <v>158</v>
      </c>
      <c r="H101" s="208">
        <v>3.6000000000000001</v>
      </c>
      <c r="I101" s="209"/>
      <c r="J101" s="210">
        <f>ROUND(I101*H101,2)</f>
        <v>0</v>
      </c>
      <c r="K101" s="206" t="s">
        <v>148</v>
      </c>
      <c r="L101" s="44"/>
      <c r="M101" s="211" t="s">
        <v>19</v>
      </c>
      <c r="N101" s="212" t="s">
        <v>45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149</v>
      </c>
      <c r="AT101" s="215" t="s">
        <v>144</v>
      </c>
      <c r="AU101" s="215" t="s">
        <v>84</v>
      </c>
      <c r="AY101" s="17" t="s">
        <v>140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82</v>
      </c>
      <c r="BK101" s="216">
        <f>ROUND(I101*H101,2)</f>
        <v>0</v>
      </c>
      <c r="BL101" s="17" t="s">
        <v>149</v>
      </c>
      <c r="BM101" s="215" t="s">
        <v>823</v>
      </c>
    </row>
    <row r="102" s="2" customFormat="1">
      <c r="A102" s="38"/>
      <c r="B102" s="39"/>
      <c r="C102" s="40"/>
      <c r="D102" s="217" t="s">
        <v>151</v>
      </c>
      <c r="E102" s="40"/>
      <c r="F102" s="218" t="s">
        <v>160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151</v>
      </c>
      <c r="AU102" s="17" t="s">
        <v>84</v>
      </c>
    </row>
    <row r="103" s="13" customFormat="1">
      <c r="A103" s="13"/>
      <c r="B103" s="222"/>
      <c r="C103" s="223"/>
      <c r="D103" s="224" t="s">
        <v>153</v>
      </c>
      <c r="E103" s="225" t="s">
        <v>19</v>
      </c>
      <c r="F103" s="226" t="s">
        <v>824</v>
      </c>
      <c r="G103" s="223"/>
      <c r="H103" s="227">
        <v>3.6000000000000001</v>
      </c>
      <c r="I103" s="228"/>
      <c r="J103" s="223"/>
      <c r="K103" s="223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153</v>
      </c>
      <c r="AU103" s="233" t="s">
        <v>84</v>
      </c>
      <c r="AV103" s="13" t="s">
        <v>84</v>
      </c>
      <c r="AW103" s="13" t="s">
        <v>36</v>
      </c>
      <c r="AX103" s="13" t="s">
        <v>82</v>
      </c>
      <c r="AY103" s="233" t="s">
        <v>140</v>
      </c>
    </row>
    <row r="104" s="2" customFormat="1" ht="24.15" customHeight="1">
      <c r="A104" s="38"/>
      <c r="B104" s="39"/>
      <c r="C104" s="234" t="s">
        <v>230</v>
      </c>
      <c r="D104" s="234" t="s">
        <v>162</v>
      </c>
      <c r="E104" s="235" t="s">
        <v>163</v>
      </c>
      <c r="F104" s="236" t="s">
        <v>164</v>
      </c>
      <c r="G104" s="237" t="s">
        <v>158</v>
      </c>
      <c r="H104" s="238">
        <v>3.7799999999999998</v>
      </c>
      <c r="I104" s="239"/>
      <c r="J104" s="240">
        <f>ROUND(I104*H104,2)</f>
        <v>0</v>
      </c>
      <c r="K104" s="236" t="s">
        <v>148</v>
      </c>
      <c r="L104" s="241"/>
      <c r="M104" s="242" t="s">
        <v>19</v>
      </c>
      <c r="N104" s="243" t="s">
        <v>45</v>
      </c>
      <c r="O104" s="84"/>
      <c r="P104" s="213">
        <f>O104*H104</f>
        <v>0</v>
      </c>
      <c r="Q104" s="213">
        <v>4.0000000000000003E-05</v>
      </c>
      <c r="R104" s="213">
        <f>Q104*H104</f>
        <v>0.00015120000000000002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165</v>
      </c>
      <c r="AT104" s="215" t="s">
        <v>162</v>
      </c>
      <c r="AU104" s="215" t="s">
        <v>84</v>
      </c>
      <c r="AY104" s="17" t="s">
        <v>140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82</v>
      </c>
      <c r="BK104" s="216">
        <f>ROUND(I104*H104,2)</f>
        <v>0</v>
      </c>
      <c r="BL104" s="17" t="s">
        <v>149</v>
      </c>
      <c r="BM104" s="215" t="s">
        <v>825</v>
      </c>
    </row>
    <row r="105" s="13" customFormat="1">
      <c r="A105" s="13"/>
      <c r="B105" s="222"/>
      <c r="C105" s="223"/>
      <c r="D105" s="224" t="s">
        <v>153</v>
      </c>
      <c r="E105" s="223"/>
      <c r="F105" s="226" t="s">
        <v>826</v>
      </c>
      <c r="G105" s="223"/>
      <c r="H105" s="227">
        <v>3.7799999999999998</v>
      </c>
      <c r="I105" s="228"/>
      <c r="J105" s="223"/>
      <c r="K105" s="223"/>
      <c r="L105" s="229"/>
      <c r="M105" s="230"/>
      <c r="N105" s="231"/>
      <c r="O105" s="231"/>
      <c r="P105" s="231"/>
      <c r="Q105" s="231"/>
      <c r="R105" s="231"/>
      <c r="S105" s="231"/>
      <c r="T105" s="23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3" t="s">
        <v>153</v>
      </c>
      <c r="AU105" s="233" t="s">
        <v>84</v>
      </c>
      <c r="AV105" s="13" t="s">
        <v>84</v>
      </c>
      <c r="AW105" s="13" t="s">
        <v>4</v>
      </c>
      <c r="AX105" s="13" t="s">
        <v>82</v>
      </c>
      <c r="AY105" s="233" t="s">
        <v>140</v>
      </c>
    </row>
    <row r="106" s="12" customFormat="1" ht="22.8" customHeight="1">
      <c r="A106" s="12"/>
      <c r="B106" s="188"/>
      <c r="C106" s="189"/>
      <c r="D106" s="190" t="s">
        <v>73</v>
      </c>
      <c r="E106" s="202" t="s">
        <v>168</v>
      </c>
      <c r="F106" s="202" t="s">
        <v>169</v>
      </c>
      <c r="G106" s="189"/>
      <c r="H106" s="189"/>
      <c r="I106" s="192"/>
      <c r="J106" s="203">
        <f>BK106</f>
        <v>0</v>
      </c>
      <c r="K106" s="189"/>
      <c r="L106" s="194"/>
      <c r="M106" s="195"/>
      <c r="N106" s="196"/>
      <c r="O106" s="196"/>
      <c r="P106" s="197">
        <f>SUM(P107:P114)</f>
        <v>0</v>
      </c>
      <c r="Q106" s="196"/>
      <c r="R106" s="197">
        <f>SUM(R107:R114)</f>
        <v>0.0033000000000000004</v>
      </c>
      <c r="S106" s="196"/>
      <c r="T106" s="198">
        <f>SUM(T107:T114)</f>
        <v>0.059999999999999998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82</v>
      </c>
      <c r="AT106" s="200" t="s">
        <v>73</v>
      </c>
      <c r="AU106" s="200" t="s">
        <v>82</v>
      </c>
      <c r="AY106" s="199" t="s">
        <v>140</v>
      </c>
      <c r="BK106" s="201">
        <f>SUM(BK107:BK114)</f>
        <v>0</v>
      </c>
    </row>
    <row r="107" s="2" customFormat="1" ht="37.8" customHeight="1">
      <c r="A107" s="38"/>
      <c r="B107" s="39"/>
      <c r="C107" s="204" t="s">
        <v>287</v>
      </c>
      <c r="D107" s="204" t="s">
        <v>144</v>
      </c>
      <c r="E107" s="205" t="s">
        <v>827</v>
      </c>
      <c r="F107" s="206" t="s">
        <v>828</v>
      </c>
      <c r="G107" s="207" t="s">
        <v>147</v>
      </c>
      <c r="H107" s="208">
        <v>10</v>
      </c>
      <c r="I107" s="209"/>
      <c r="J107" s="210">
        <f>ROUND(I107*H107,2)</f>
        <v>0</v>
      </c>
      <c r="K107" s="206" t="s">
        <v>148</v>
      </c>
      <c r="L107" s="44"/>
      <c r="M107" s="211" t="s">
        <v>19</v>
      </c>
      <c r="N107" s="212" t="s">
        <v>45</v>
      </c>
      <c r="O107" s="84"/>
      <c r="P107" s="213">
        <f>O107*H107</f>
        <v>0</v>
      </c>
      <c r="Q107" s="213">
        <v>0.00021000000000000001</v>
      </c>
      <c r="R107" s="213">
        <f>Q107*H107</f>
        <v>0.0021000000000000003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149</v>
      </c>
      <c r="AT107" s="215" t="s">
        <v>144</v>
      </c>
      <c r="AU107" s="215" t="s">
        <v>84</v>
      </c>
      <c r="AY107" s="17" t="s">
        <v>140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82</v>
      </c>
      <c r="BK107" s="216">
        <f>ROUND(I107*H107,2)</f>
        <v>0</v>
      </c>
      <c r="BL107" s="17" t="s">
        <v>149</v>
      </c>
      <c r="BM107" s="215" t="s">
        <v>829</v>
      </c>
    </row>
    <row r="108" s="2" customFormat="1">
      <c r="A108" s="38"/>
      <c r="B108" s="39"/>
      <c r="C108" s="40"/>
      <c r="D108" s="217" t="s">
        <v>151</v>
      </c>
      <c r="E108" s="40"/>
      <c r="F108" s="218" t="s">
        <v>830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151</v>
      </c>
      <c r="AU108" s="17" t="s">
        <v>84</v>
      </c>
    </row>
    <row r="109" s="2" customFormat="1" ht="37.8" customHeight="1">
      <c r="A109" s="38"/>
      <c r="B109" s="39"/>
      <c r="C109" s="204" t="s">
        <v>350</v>
      </c>
      <c r="D109" s="204" t="s">
        <v>144</v>
      </c>
      <c r="E109" s="205" t="s">
        <v>176</v>
      </c>
      <c r="F109" s="206" t="s">
        <v>177</v>
      </c>
      <c r="G109" s="207" t="s">
        <v>147</v>
      </c>
      <c r="H109" s="208">
        <v>30</v>
      </c>
      <c r="I109" s="209"/>
      <c r="J109" s="210">
        <f>ROUND(I109*H109,2)</f>
        <v>0</v>
      </c>
      <c r="K109" s="206" t="s">
        <v>148</v>
      </c>
      <c r="L109" s="44"/>
      <c r="M109" s="211" t="s">
        <v>19</v>
      </c>
      <c r="N109" s="212" t="s">
        <v>45</v>
      </c>
      <c r="O109" s="84"/>
      <c r="P109" s="213">
        <f>O109*H109</f>
        <v>0</v>
      </c>
      <c r="Q109" s="213">
        <v>4.0000000000000003E-05</v>
      </c>
      <c r="R109" s="213">
        <f>Q109*H109</f>
        <v>0.0012000000000000001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149</v>
      </c>
      <c r="AT109" s="215" t="s">
        <v>144</v>
      </c>
      <c r="AU109" s="215" t="s">
        <v>84</v>
      </c>
      <c r="AY109" s="17" t="s">
        <v>140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82</v>
      </c>
      <c r="BK109" s="216">
        <f>ROUND(I109*H109,2)</f>
        <v>0</v>
      </c>
      <c r="BL109" s="17" t="s">
        <v>149</v>
      </c>
      <c r="BM109" s="215" t="s">
        <v>831</v>
      </c>
    </row>
    <row r="110" s="2" customFormat="1">
      <c r="A110" s="38"/>
      <c r="B110" s="39"/>
      <c r="C110" s="40"/>
      <c r="D110" s="217" t="s">
        <v>151</v>
      </c>
      <c r="E110" s="40"/>
      <c r="F110" s="218" t="s">
        <v>179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151</v>
      </c>
      <c r="AU110" s="17" t="s">
        <v>84</v>
      </c>
    </row>
    <row r="111" s="2" customFormat="1" ht="37.8" customHeight="1">
      <c r="A111" s="38"/>
      <c r="B111" s="39"/>
      <c r="C111" s="204" t="s">
        <v>84</v>
      </c>
      <c r="D111" s="204" t="s">
        <v>144</v>
      </c>
      <c r="E111" s="205" t="s">
        <v>832</v>
      </c>
      <c r="F111" s="206" t="s">
        <v>833</v>
      </c>
      <c r="G111" s="207" t="s">
        <v>147</v>
      </c>
      <c r="H111" s="208">
        <v>0.80000000000000004</v>
      </c>
      <c r="I111" s="209"/>
      <c r="J111" s="210">
        <f>ROUND(I111*H111,2)</f>
        <v>0</v>
      </c>
      <c r="K111" s="206" t="s">
        <v>148</v>
      </c>
      <c r="L111" s="44"/>
      <c r="M111" s="211" t="s">
        <v>19</v>
      </c>
      <c r="N111" s="212" t="s">
        <v>45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0.074999999999999997</v>
      </c>
      <c r="T111" s="214">
        <f>S111*H111</f>
        <v>0.059999999999999998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149</v>
      </c>
      <c r="AT111" s="215" t="s">
        <v>144</v>
      </c>
      <c r="AU111" s="215" t="s">
        <v>84</v>
      </c>
      <c r="AY111" s="17" t="s">
        <v>140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82</v>
      </c>
      <c r="BK111" s="216">
        <f>ROUND(I111*H111,2)</f>
        <v>0</v>
      </c>
      <c r="BL111" s="17" t="s">
        <v>149</v>
      </c>
      <c r="BM111" s="215" t="s">
        <v>834</v>
      </c>
    </row>
    <row r="112" s="2" customFormat="1">
      <c r="A112" s="38"/>
      <c r="B112" s="39"/>
      <c r="C112" s="40"/>
      <c r="D112" s="217" t="s">
        <v>151</v>
      </c>
      <c r="E112" s="40"/>
      <c r="F112" s="218" t="s">
        <v>835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151</v>
      </c>
      <c r="AU112" s="17" t="s">
        <v>84</v>
      </c>
    </row>
    <row r="113" s="14" customFormat="1">
      <c r="A113" s="14"/>
      <c r="B113" s="244"/>
      <c r="C113" s="245"/>
      <c r="D113" s="224" t="s">
        <v>153</v>
      </c>
      <c r="E113" s="246" t="s">
        <v>19</v>
      </c>
      <c r="F113" s="247" t="s">
        <v>836</v>
      </c>
      <c r="G113" s="245"/>
      <c r="H113" s="246" t="s">
        <v>19</v>
      </c>
      <c r="I113" s="248"/>
      <c r="J113" s="245"/>
      <c r="K113" s="245"/>
      <c r="L113" s="249"/>
      <c r="M113" s="250"/>
      <c r="N113" s="251"/>
      <c r="O113" s="251"/>
      <c r="P113" s="251"/>
      <c r="Q113" s="251"/>
      <c r="R113" s="251"/>
      <c r="S113" s="251"/>
      <c r="T113" s="252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3" t="s">
        <v>153</v>
      </c>
      <c r="AU113" s="253" t="s">
        <v>84</v>
      </c>
      <c r="AV113" s="14" t="s">
        <v>82</v>
      </c>
      <c r="AW113" s="14" t="s">
        <v>36</v>
      </c>
      <c r="AX113" s="14" t="s">
        <v>74</v>
      </c>
      <c r="AY113" s="253" t="s">
        <v>140</v>
      </c>
    </row>
    <row r="114" s="13" customFormat="1">
      <c r="A114" s="13"/>
      <c r="B114" s="222"/>
      <c r="C114" s="223"/>
      <c r="D114" s="224" t="s">
        <v>153</v>
      </c>
      <c r="E114" s="225" t="s">
        <v>19</v>
      </c>
      <c r="F114" s="226" t="s">
        <v>837</v>
      </c>
      <c r="G114" s="223"/>
      <c r="H114" s="227">
        <v>0.80000000000000004</v>
      </c>
      <c r="I114" s="228"/>
      <c r="J114" s="223"/>
      <c r="K114" s="223"/>
      <c r="L114" s="229"/>
      <c r="M114" s="230"/>
      <c r="N114" s="231"/>
      <c r="O114" s="231"/>
      <c r="P114" s="231"/>
      <c r="Q114" s="231"/>
      <c r="R114" s="231"/>
      <c r="S114" s="231"/>
      <c r="T114" s="23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3" t="s">
        <v>153</v>
      </c>
      <c r="AU114" s="233" t="s">
        <v>84</v>
      </c>
      <c r="AV114" s="13" t="s">
        <v>84</v>
      </c>
      <c r="AW114" s="13" t="s">
        <v>36</v>
      </c>
      <c r="AX114" s="13" t="s">
        <v>82</v>
      </c>
      <c r="AY114" s="233" t="s">
        <v>140</v>
      </c>
    </row>
    <row r="115" s="12" customFormat="1" ht="22.8" customHeight="1">
      <c r="A115" s="12"/>
      <c r="B115" s="188"/>
      <c r="C115" s="189"/>
      <c r="D115" s="190" t="s">
        <v>73</v>
      </c>
      <c r="E115" s="202" t="s">
        <v>194</v>
      </c>
      <c r="F115" s="202" t="s">
        <v>195</v>
      </c>
      <c r="G115" s="189"/>
      <c r="H115" s="189"/>
      <c r="I115" s="192"/>
      <c r="J115" s="203">
        <f>BK115</f>
        <v>0</v>
      </c>
      <c r="K115" s="189"/>
      <c r="L115" s="194"/>
      <c r="M115" s="195"/>
      <c r="N115" s="196"/>
      <c r="O115" s="196"/>
      <c r="P115" s="197">
        <f>SUM(P116:P124)</f>
        <v>0</v>
      </c>
      <c r="Q115" s="196"/>
      <c r="R115" s="197">
        <f>SUM(R116:R124)</f>
        <v>0</v>
      </c>
      <c r="S115" s="196"/>
      <c r="T115" s="198">
        <f>SUM(T116:T124)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99" t="s">
        <v>82</v>
      </c>
      <c r="AT115" s="200" t="s">
        <v>73</v>
      </c>
      <c r="AU115" s="200" t="s">
        <v>82</v>
      </c>
      <c r="AY115" s="199" t="s">
        <v>140</v>
      </c>
      <c r="BK115" s="201">
        <f>SUM(BK116:BK124)</f>
        <v>0</v>
      </c>
    </row>
    <row r="116" s="2" customFormat="1" ht="37.8" customHeight="1">
      <c r="A116" s="38"/>
      <c r="B116" s="39"/>
      <c r="C116" s="204" t="s">
        <v>313</v>
      </c>
      <c r="D116" s="204" t="s">
        <v>144</v>
      </c>
      <c r="E116" s="205" t="s">
        <v>196</v>
      </c>
      <c r="F116" s="206" t="s">
        <v>197</v>
      </c>
      <c r="G116" s="207" t="s">
        <v>198</v>
      </c>
      <c r="H116" s="208">
        <v>0.064000000000000001</v>
      </c>
      <c r="I116" s="209"/>
      <c r="J116" s="210">
        <f>ROUND(I116*H116,2)</f>
        <v>0</v>
      </c>
      <c r="K116" s="206" t="s">
        <v>148</v>
      </c>
      <c r="L116" s="44"/>
      <c r="M116" s="211" t="s">
        <v>19</v>
      </c>
      <c r="N116" s="212" t="s">
        <v>45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149</v>
      </c>
      <c r="AT116" s="215" t="s">
        <v>144</v>
      </c>
      <c r="AU116" s="215" t="s">
        <v>84</v>
      </c>
      <c r="AY116" s="17" t="s">
        <v>140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82</v>
      </c>
      <c r="BK116" s="216">
        <f>ROUND(I116*H116,2)</f>
        <v>0</v>
      </c>
      <c r="BL116" s="17" t="s">
        <v>149</v>
      </c>
      <c r="BM116" s="215" t="s">
        <v>838</v>
      </c>
    </row>
    <row r="117" s="2" customFormat="1">
      <c r="A117" s="38"/>
      <c r="B117" s="39"/>
      <c r="C117" s="40"/>
      <c r="D117" s="217" t="s">
        <v>151</v>
      </c>
      <c r="E117" s="40"/>
      <c r="F117" s="218" t="s">
        <v>200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151</v>
      </c>
      <c r="AU117" s="17" t="s">
        <v>84</v>
      </c>
    </row>
    <row r="118" s="2" customFormat="1" ht="37.8" customHeight="1">
      <c r="A118" s="38"/>
      <c r="B118" s="39"/>
      <c r="C118" s="204" t="s">
        <v>384</v>
      </c>
      <c r="D118" s="204" t="s">
        <v>144</v>
      </c>
      <c r="E118" s="205" t="s">
        <v>207</v>
      </c>
      <c r="F118" s="206" t="s">
        <v>208</v>
      </c>
      <c r="G118" s="207" t="s">
        <v>198</v>
      </c>
      <c r="H118" s="208">
        <v>0.064000000000000001</v>
      </c>
      <c r="I118" s="209"/>
      <c r="J118" s="210">
        <f>ROUND(I118*H118,2)</f>
        <v>0</v>
      </c>
      <c r="K118" s="206" t="s">
        <v>148</v>
      </c>
      <c r="L118" s="44"/>
      <c r="M118" s="211" t="s">
        <v>19</v>
      </c>
      <c r="N118" s="212" t="s">
        <v>45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149</v>
      </c>
      <c r="AT118" s="215" t="s">
        <v>144</v>
      </c>
      <c r="AU118" s="215" t="s">
        <v>84</v>
      </c>
      <c r="AY118" s="17" t="s">
        <v>140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82</v>
      </c>
      <c r="BK118" s="216">
        <f>ROUND(I118*H118,2)</f>
        <v>0</v>
      </c>
      <c r="BL118" s="17" t="s">
        <v>149</v>
      </c>
      <c r="BM118" s="215" t="s">
        <v>839</v>
      </c>
    </row>
    <row r="119" s="2" customFormat="1">
      <c r="A119" s="38"/>
      <c r="B119" s="39"/>
      <c r="C119" s="40"/>
      <c r="D119" s="217" t="s">
        <v>151</v>
      </c>
      <c r="E119" s="40"/>
      <c r="F119" s="218" t="s">
        <v>210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151</v>
      </c>
      <c r="AU119" s="17" t="s">
        <v>84</v>
      </c>
    </row>
    <row r="120" s="2" customFormat="1" ht="44.25" customHeight="1">
      <c r="A120" s="38"/>
      <c r="B120" s="39"/>
      <c r="C120" s="204" t="s">
        <v>379</v>
      </c>
      <c r="D120" s="204" t="s">
        <v>144</v>
      </c>
      <c r="E120" s="205" t="s">
        <v>201</v>
      </c>
      <c r="F120" s="206" t="s">
        <v>202</v>
      </c>
      <c r="G120" s="207" t="s">
        <v>198</v>
      </c>
      <c r="H120" s="208">
        <v>0.89600000000000002</v>
      </c>
      <c r="I120" s="209"/>
      <c r="J120" s="210">
        <f>ROUND(I120*H120,2)</f>
        <v>0</v>
      </c>
      <c r="K120" s="206" t="s">
        <v>148</v>
      </c>
      <c r="L120" s="44"/>
      <c r="M120" s="211" t="s">
        <v>19</v>
      </c>
      <c r="N120" s="212" t="s">
        <v>45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149</v>
      </c>
      <c r="AT120" s="215" t="s">
        <v>144</v>
      </c>
      <c r="AU120" s="215" t="s">
        <v>84</v>
      </c>
      <c r="AY120" s="17" t="s">
        <v>140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82</v>
      </c>
      <c r="BK120" s="216">
        <f>ROUND(I120*H120,2)</f>
        <v>0</v>
      </c>
      <c r="BL120" s="17" t="s">
        <v>149</v>
      </c>
      <c r="BM120" s="215" t="s">
        <v>840</v>
      </c>
    </row>
    <row r="121" s="2" customFormat="1">
      <c r="A121" s="38"/>
      <c r="B121" s="39"/>
      <c r="C121" s="40"/>
      <c r="D121" s="217" t="s">
        <v>151</v>
      </c>
      <c r="E121" s="40"/>
      <c r="F121" s="218" t="s">
        <v>204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151</v>
      </c>
      <c r="AU121" s="17" t="s">
        <v>84</v>
      </c>
    </row>
    <row r="122" s="13" customFormat="1">
      <c r="A122" s="13"/>
      <c r="B122" s="222"/>
      <c r="C122" s="223"/>
      <c r="D122" s="224" t="s">
        <v>153</v>
      </c>
      <c r="E122" s="225" t="s">
        <v>19</v>
      </c>
      <c r="F122" s="226" t="s">
        <v>841</v>
      </c>
      <c r="G122" s="223"/>
      <c r="H122" s="227">
        <v>0.89600000000000002</v>
      </c>
      <c r="I122" s="228"/>
      <c r="J122" s="223"/>
      <c r="K122" s="223"/>
      <c r="L122" s="229"/>
      <c r="M122" s="230"/>
      <c r="N122" s="231"/>
      <c r="O122" s="231"/>
      <c r="P122" s="231"/>
      <c r="Q122" s="231"/>
      <c r="R122" s="231"/>
      <c r="S122" s="231"/>
      <c r="T122" s="23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3" t="s">
        <v>153</v>
      </c>
      <c r="AU122" s="233" t="s">
        <v>84</v>
      </c>
      <c r="AV122" s="13" t="s">
        <v>84</v>
      </c>
      <c r="AW122" s="13" t="s">
        <v>36</v>
      </c>
      <c r="AX122" s="13" t="s">
        <v>82</v>
      </c>
      <c r="AY122" s="233" t="s">
        <v>140</v>
      </c>
    </row>
    <row r="123" s="2" customFormat="1" ht="44.25" customHeight="1">
      <c r="A123" s="38"/>
      <c r="B123" s="39"/>
      <c r="C123" s="204" t="s">
        <v>170</v>
      </c>
      <c r="D123" s="204" t="s">
        <v>144</v>
      </c>
      <c r="E123" s="205" t="s">
        <v>212</v>
      </c>
      <c r="F123" s="206" t="s">
        <v>213</v>
      </c>
      <c r="G123" s="207" t="s">
        <v>198</v>
      </c>
      <c r="H123" s="208">
        <v>0.064000000000000001</v>
      </c>
      <c r="I123" s="209"/>
      <c r="J123" s="210">
        <f>ROUND(I123*H123,2)</f>
        <v>0</v>
      </c>
      <c r="K123" s="206" t="s">
        <v>148</v>
      </c>
      <c r="L123" s="44"/>
      <c r="M123" s="211" t="s">
        <v>19</v>
      </c>
      <c r="N123" s="212" t="s">
        <v>45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149</v>
      </c>
      <c r="AT123" s="215" t="s">
        <v>144</v>
      </c>
      <c r="AU123" s="215" t="s">
        <v>84</v>
      </c>
      <c r="AY123" s="17" t="s">
        <v>140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82</v>
      </c>
      <c r="BK123" s="216">
        <f>ROUND(I123*H123,2)</f>
        <v>0</v>
      </c>
      <c r="BL123" s="17" t="s">
        <v>149</v>
      </c>
      <c r="BM123" s="215" t="s">
        <v>842</v>
      </c>
    </row>
    <row r="124" s="2" customFormat="1">
      <c r="A124" s="38"/>
      <c r="B124" s="39"/>
      <c r="C124" s="40"/>
      <c r="D124" s="217" t="s">
        <v>151</v>
      </c>
      <c r="E124" s="40"/>
      <c r="F124" s="218" t="s">
        <v>215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151</v>
      </c>
      <c r="AU124" s="17" t="s">
        <v>84</v>
      </c>
    </row>
    <row r="125" s="12" customFormat="1" ht="22.8" customHeight="1">
      <c r="A125" s="12"/>
      <c r="B125" s="188"/>
      <c r="C125" s="189"/>
      <c r="D125" s="190" t="s">
        <v>73</v>
      </c>
      <c r="E125" s="202" t="s">
        <v>216</v>
      </c>
      <c r="F125" s="202" t="s">
        <v>217</v>
      </c>
      <c r="G125" s="189"/>
      <c r="H125" s="189"/>
      <c r="I125" s="192"/>
      <c r="J125" s="203">
        <f>BK125</f>
        <v>0</v>
      </c>
      <c r="K125" s="189"/>
      <c r="L125" s="194"/>
      <c r="M125" s="195"/>
      <c r="N125" s="196"/>
      <c r="O125" s="196"/>
      <c r="P125" s="197">
        <f>SUM(P126:P127)</f>
        <v>0</v>
      </c>
      <c r="Q125" s="196"/>
      <c r="R125" s="197">
        <f>SUM(R126:R127)</f>
        <v>0</v>
      </c>
      <c r="S125" s="196"/>
      <c r="T125" s="198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99" t="s">
        <v>82</v>
      </c>
      <c r="AT125" s="200" t="s">
        <v>73</v>
      </c>
      <c r="AU125" s="200" t="s">
        <v>82</v>
      </c>
      <c r="AY125" s="199" t="s">
        <v>140</v>
      </c>
      <c r="BK125" s="201">
        <f>SUM(BK126:BK127)</f>
        <v>0</v>
      </c>
    </row>
    <row r="126" s="2" customFormat="1" ht="55.5" customHeight="1">
      <c r="A126" s="38"/>
      <c r="B126" s="39"/>
      <c r="C126" s="204" t="s">
        <v>325</v>
      </c>
      <c r="D126" s="204" t="s">
        <v>144</v>
      </c>
      <c r="E126" s="205" t="s">
        <v>218</v>
      </c>
      <c r="F126" s="206" t="s">
        <v>219</v>
      </c>
      <c r="G126" s="207" t="s">
        <v>198</v>
      </c>
      <c r="H126" s="208">
        <v>0.058000000000000003</v>
      </c>
      <c r="I126" s="209"/>
      <c r="J126" s="210">
        <f>ROUND(I126*H126,2)</f>
        <v>0</v>
      </c>
      <c r="K126" s="206" t="s">
        <v>148</v>
      </c>
      <c r="L126" s="44"/>
      <c r="M126" s="211" t="s">
        <v>19</v>
      </c>
      <c r="N126" s="212" t="s">
        <v>45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149</v>
      </c>
      <c r="AT126" s="215" t="s">
        <v>144</v>
      </c>
      <c r="AU126" s="215" t="s">
        <v>84</v>
      </c>
      <c r="AY126" s="17" t="s">
        <v>140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82</v>
      </c>
      <c r="BK126" s="216">
        <f>ROUND(I126*H126,2)</f>
        <v>0</v>
      </c>
      <c r="BL126" s="17" t="s">
        <v>149</v>
      </c>
      <c r="BM126" s="215" t="s">
        <v>843</v>
      </c>
    </row>
    <row r="127" s="2" customFormat="1">
      <c r="A127" s="38"/>
      <c r="B127" s="39"/>
      <c r="C127" s="40"/>
      <c r="D127" s="217" t="s">
        <v>151</v>
      </c>
      <c r="E127" s="40"/>
      <c r="F127" s="218" t="s">
        <v>221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151</v>
      </c>
      <c r="AU127" s="17" t="s">
        <v>84</v>
      </c>
    </row>
    <row r="128" s="12" customFormat="1" ht="25.92" customHeight="1">
      <c r="A128" s="12"/>
      <c r="B128" s="188"/>
      <c r="C128" s="189"/>
      <c r="D128" s="190" t="s">
        <v>73</v>
      </c>
      <c r="E128" s="191" t="s">
        <v>222</v>
      </c>
      <c r="F128" s="191" t="s">
        <v>223</v>
      </c>
      <c r="G128" s="189"/>
      <c r="H128" s="189"/>
      <c r="I128" s="192"/>
      <c r="J128" s="193">
        <f>BK128</f>
        <v>0</v>
      </c>
      <c r="K128" s="189"/>
      <c r="L128" s="194"/>
      <c r="M128" s="195"/>
      <c r="N128" s="196"/>
      <c r="O128" s="196"/>
      <c r="P128" s="197">
        <f>P129+P136+P162</f>
        <v>0</v>
      </c>
      <c r="Q128" s="196"/>
      <c r="R128" s="197">
        <f>R129+R136+R162</f>
        <v>0.041455200000000005</v>
      </c>
      <c r="S128" s="196"/>
      <c r="T128" s="198">
        <f>T129+T136+T162</f>
        <v>0.0040000000000000001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9" t="s">
        <v>84</v>
      </c>
      <c r="AT128" s="200" t="s">
        <v>73</v>
      </c>
      <c r="AU128" s="200" t="s">
        <v>74</v>
      </c>
      <c r="AY128" s="199" t="s">
        <v>140</v>
      </c>
      <c r="BK128" s="201">
        <f>BK129+BK136+BK162</f>
        <v>0</v>
      </c>
    </row>
    <row r="129" s="12" customFormat="1" ht="22.8" customHeight="1">
      <c r="A129" s="12"/>
      <c r="B129" s="188"/>
      <c r="C129" s="189"/>
      <c r="D129" s="190" t="s">
        <v>73</v>
      </c>
      <c r="E129" s="202" t="s">
        <v>239</v>
      </c>
      <c r="F129" s="202" t="s">
        <v>240</v>
      </c>
      <c r="G129" s="189"/>
      <c r="H129" s="189"/>
      <c r="I129" s="192"/>
      <c r="J129" s="203">
        <f>BK129</f>
        <v>0</v>
      </c>
      <c r="K129" s="189"/>
      <c r="L129" s="194"/>
      <c r="M129" s="195"/>
      <c r="N129" s="196"/>
      <c r="O129" s="196"/>
      <c r="P129" s="197">
        <f>SUM(P130:P135)</f>
        <v>0</v>
      </c>
      <c r="Q129" s="196"/>
      <c r="R129" s="197">
        <f>SUM(R130:R135)</f>
        <v>0.00076499999999999995</v>
      </c>
      <c r="S129" s="196"/>
      <c r="T129" s="198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99" t="s">
        <v>84</v>
      </c>
      <c r="AT129" s="200" t="s">
        <v>73</v>
      </c>
      <c r="AU129" s="200" t="s">
        <v>82</v>
      </c>
      <c r="AY129" s="199" t="s">
        <v>140</v>
      </c>
      <c r="BK129" s="201">
        <f>SUM(BK130:BK135)</f>
        <v>0</v>
      </c>
    </row>
    <row r="130" s="2" customFormat="1" ht="33" customHeight="1">
      <c r="A130" s="38"/>
      <c r="B130" s="39"/>
      <c r="C130" s="204" t="s">
        <v>241</v>
      </c>
      <c r="D130" s="204" t="s">
        <v>144</v>
      </c>
      <c r="E130" s="205" t="s">
        <v>242</v>
      </c>
      <c r="F130" s="206" t="s">
        <v>243</v>
      </c>
      <c r="G130" s="207" t="s">
        <v>158</v>
      </c>
      <c r="H130" s="208">
        <v>0.84999999999999998</v>
      </c>
      <c r="I130" s="209"/>
      <c r="J130" s="210">
        <f>ROUND(I130*H130,2)</f>
        <v>0</v>
      </c>
      <c r="K130" s="206" t="s">
        <v>148</v>
      </c>
      <c r="L130" s="44"/>
      <c r="M130" s="211" t="s">
        <v>19</v>
      </c>
      <c r="N130" s="212" t="s">
        <v>45</v>
      </c>
      <c r="O130" s="84"/>
      <c r="P130" s="213">
        <f>O130*H130</f>
        <v>0</v>
      </c>
      <c r="Q130" s="213">
        <v>0.00089999999999999998</v>
      </c>
      <c r="R130" s="213">
        <f>Q130*H130</f>
        <v>0.00076499999999999995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230</v>
      </c>
      <c r="AT130" s="215" t="s">
        <v>144</v>
      </c>
      <c r="AU130" s="215" t="s">
        <v>84</v>
      </c>
      <c r="AY130" s="17" t="s">
        <v>140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82</v>
      </c>
      <c r="BK130" s="216">
        <f>ROUND(I130*H130,2)</f>
        <v>0</v>
      </c>
      <c r="BL130" s="17" t="s">
        <v>230</v>
      </c>
      <c r="BM130" s="215" t="s">
        <v>844</v>
      </c>
    </row>
    <row r="131" s="2" customFormat="1">
      <c r="A131" s="38"/>
      <c r="B131" s="39"/>
      <c r="C131" s="40"/>
      <c r="D131" s="217" t="s">
        <v>151</v>
      </c>
      <c r="E131" s="40"/>
      <c r="F131" s="218" t="s">
        <v>245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151</v>
      </c>
      <c r="AU131" s="17" t="s">
        <v>84</v>
      </c>
    </row>
    <row r="132" s="2" customFormat="1" ht="49.05" customHeight="1">
      <c r="A132" s="38"/>
      <c r="B132" s="39"/>
      <c r="C132" s="204" t="s">
        <v>401</v>
      </c>
      <c r="D132" s="204" t="s">
        <v>144</v>
      </c>
      <c r="E132" s="205" t="s">
        <v>247</v>
      </c>
      <c r="F132" s="206" t="s">
        <v>248</v>
      </c>
      <c r="G132" s="207" t="s">
        <v>198</v>
      </c>
      <c r="H132" s="208">
        <v>0.001</v>
      </c>
      <c r="I132" s="209"/>
      <c r="J132" s="210">
        <f>ROUND(I132*H132,2)</f>
        <v>0</v>
      </c>
      <c r="K132" s="206" t="s">
        <v>148</v>
      </c>
      <c r="L132" s="44"/>
      <c r="M132" s="211" t="s">
        <v>19</v>
      </c>
      <c r="N132" s="212" t="s">
        <v>45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230</v>
      </c>
      <c r="AT132" s="215" t="s">
        <v>144</v>
      </c>
      <c r="AU132" s="215" t="s">
        <v>84</v>
      </c>
      <c r="AY132" s="17" t="s">
        <v>140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82</v>
      </c>
      <c r="BK132" s="216">
        <f>ROUND(I132*H132,2)</f>
        <v>0</v>
      </c>
      <c r="BL132" s="17" t="s">
        <v>230</v>
      </c>
      <c r="BM132" s="215" t="s">
        <v>845</v>
      </c>
    </row>
    <row r="133" s="2" customFormat="1">
      <c r="A133" s="38"/>
      <c r="B133" s="39"/>
      <c r="C133" s="40"/>
      <c r="D133" s="217" t="s">
        <v>151</v>
      </c>
      <c r="E133" s="40"/>
      <c r="F133" s="218" t="s">
        <v>250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151</v>
      </c>
      <c r="AU133" s="17" t="s">
        <v>84</v>
      </c>
    </row>
    <row r="134" s="2" customFormat="1" ht="49.05" customHeight="1">
      <c r="A134" s="38"/>
      <c r="B134" s="39"/>
      <c r="C134" s="204" t="s">
        <v>406</v>
      </c>
      <c r="D134" s="204" t="s">
        <v>144</v>
      </c>
      <c r="E134" s="205" t="s">
        <v>251</v>
      </c>
      <c r="F134" s="206" t="s">
        <v>252</v>
      </c>
      <c r="G134" s="207" t="s">
        <v>198</v>
      </c>
      <c r="H134" s="208">
        <v>0.001</v>
      </c>
      <c r="I134" s="209"/>
      <c r="J134" s="210">
        <f>ROUND(I134*H134,2)</f>
        <v>0</v>
      </c>
      <c r="K134" s="206" t="s">
        <v>148</v>
      </c>
      <c r="L134" s="44"/>
      <c r="M134" s="211" t="s">
        <v>19</v>
      </c>
      <c r="N134" s="212" t="s">
        <v>45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230</v>
      </c>
      <c r="AT134" s="215" t="s">
        <v>144</v>
      </c>
      <c r="AU134" s="215" t="s">
        <v>84</v>
      </c>
      <c r="AY134" s="17" t="s">
        <v>140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82</v>
      </c>
      <c r="BK134" s="216">
        <f>ROUND(I134*H134,2)</f>
        <v>0</v>
      </c>
      <c r="BL134" s="17" t="s">
        <v>230</v>
      </c>
      <c r="BM134" s="215" t="s">
        <v>846</v>
      </c>
    </row>
    <row r="135" s="2" customFormat="1">
      <c r="A135" s="38"/>
      <c r="B135" s="39"/>
      <c r="C135" s="40"/>
      <c r="D135" s="217" t="s">
        <v>151</v>
      </c>
      <c r="E135" s="40"/>
      <c r="F135" s="218" t="s">
        <v>254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151</v>
      </c>
      <c r="AU135" s="17" t="s">
        <v>84</v>
      </c>
    </row>
    <row r="136" s="12" customFormat="1" ht="22.8" customHeight="1">
      <c r="A136" s="12"/>
      <c r="B136" s="188"/>
      <c r="C136" s="189"/>
      <c r="D136" s="190" t="s">
        <v>73</v>
      </c>
      <c r="E136" s="202" t="s">
        <v>255</v>
      </c>
      <c r="F136" s="202" t="s">
        <v>256</v>
      </c>
      <c r="G136" s="189"/>
      <c r="H136" s="189"/>
      <c r="I136" s="192"/>
      <c r="J136" s="203">
        <f>BK136</f>
        <v>0</v>
      </c>
      <c r="K136" s="189"/>
      <c r="L136" s="194"/>
      <c r="M136" s="195"/>
      <c r="N136" s="196"/>
      <c r="O136" s="196"/>
      <c r="P136" s="197">
        <f>SUM(P137:P161)</f>
        <v>0</v>
      </c>
      <c r="Q136" s="196"/>
      <c r="R136" s="197">
        <f>SUM(R137:R161)</f>
        <v>0.039896400000000005</v>
      </c>
      <c r="S136" s="196"/>
      <c r="T136" s="198">
        <f>SUM(T137:T161)</f>
        <v>0.0040000000000000001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99" t="s">
        <v>84</v>
      </c>
      <c r="AT136" s="200" t="s">
        <v>73</v>
      </c>
      <c r="AU136" s="200" t="s">
        <v>82</v>
      </c>
      <c r="AY136" s="199" t="s">
        <v>140</v>
      </c>
      <c r="BK136" s="201">
        <f>SUM(BK137:BK161)</f>
        <v>0</v>
      </c>
    </row>
    <row r="137" s="2" customFormat="1" ht="33" customHeight="1">
      <c r="A137" s="38"/>
      <c r="B137" s="39"/>
      <c r="C137" s="204" t="s">
        <v>372</v>
      </c>
      <c r="D137" s="204" t="s">
        <v>144</v>
      </c>
      <c r="E137" s="205" t="s">
        <v>606</v>
      </c>
      <c r="F137" s="206" t="s">
        <v>607</v>
      </c>
      <c r="G137" s="207" t="s">
        <v>229</v>
      </c>
      <c r="H137" s="208">
        <v>1</v>
      </c>
      <c r="I137" s="209"/>
      <c r="J137" s="210">
        <f>ROUND(I137*H137,2)</f>
        <v>0</v>
      </c>
      <c r="K137" s="206" t="s">
        <v>148</v>
      </c>
      <c r="L137" s="44"/>
      <c r="M137" s="211" t="s">
        <v>19</v>
      </c>
      <c r="N137" s="212" t="s">
        <v>45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0.0040000000000000001</v>
      </c>
      <c r="T137" s="214">
        <f>S137*H137</f>
        <v>0.0040000000000000001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230</v>
      </c>
      <c r="AT137" s="215" t="s">
        <v>144</v>
      </c>
      <c r="AU137" s="215" t="s">
        <v>84</v>
      </c>
      <c r="AY137" s="17" t="s">
        <v>140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82</v>
      </c>
      <c r="BK137" s="216">
        <f>ROUND(I137*H137,2)</f>
        <v>0</v>
      </c>
      <c r="BL137" s="17" t="s">
        <v>230</v>
      </c>
      <c r="BM137" s="215" t="s">
        <v>847</v>
      </c>
    </row>
    <row r="138" s="2" customFormat="1">
      <c r="A138" s="38"/>
      <c r="B138" s="39"/>
      <c r="C138" s="40"/>
      <c r="D138" s="217" t="s">
        <v>151</v>
      </c>
      <c r="E138" s="40"/>
      <c r="F138" s="218" t="s">
        <v>609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151</v>
      </c>
      <c r="AU138" s="17" t="s">
        <v>84</v>
      </c>
    </row>
    <row r="139" s="14" customFormat="1">
      <c r="A139" s="14"/>
      <c r="B139" s="244"/>
      <c r="C139" s="245"/>
      <c r="D139" s="224" t="s">
        <v>153</v>
      </c>
      <c r="E139" s="246" t="s">
        <v>19</v>
      </c>
      <c r="F139" s="247" t="s">
        <v>836</v>
      </c>
      <c r="G139" s="245"/>
      <c r="H139" s="246" t="s">
        <v>19</v>
      </c>
      <c r="I139" s="248"/>
      <c r="J139" s="245"/>
      <c r="K139" s="245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153</v>
      </c>
      <c r="AU139" s="253" t="s">
        <v>84</v>
      </c>
      <c r="AV139" s="14" t="s">
        <v>82</v>
      </c>
      <c r="AW139" s="14" t="s">
        <v>36</v>
      </c>
      <c r="AX139" s="14" t="s">
        <v>74</v>
      </c>
      <c r="AY139" s="253" t="s">
        <v>140</v>
      </c>
    </row>
    <row r="140" s="13" customFormat="1">
      <c r="A140" s="13"/>
      <c r="B140" s="222"/>
      <c r="C140" s="223"/>
      <c r="D140" s="224" t="s">
        <v>153</v>
      </c>
      <c r="E140" s="225" t="s">
        <v>19</v>
      </c>
      <c r="F140" s="226" t="s">
        <v>82</v>
      </c>
      <c r="G140" s="223"/>
      <c r="H140" s="227">
        <v>1</v>
      </c>
      <c r="I140" s="228"/>
      <c r="J140" s="223"/>
      <c r="K140" s="223"/>
      <c r="L140" s="229"/>
      <c r="M140" s="230"/>
      <c r="N140" s="231"/>
      <c r="O140" s="231"/>
      <c r="P140" s="231"/>
      <c r="Q140" s="231"/>
      <c r="R140" s="231"/>
      <c r="S140" s="231"/>
      <c r="T140" s="23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3" t="s">
        <v>153</v>
      </c>
      <c r="AU140" s="233" t="s">
        <v>84</v>
      </c>
      <c r="AV140" s="13" t="s">
        <v>84</v>
      </c>
      <c r="AW140" s="13" t="s">
        <v>36</v>
      </c>
      <c r="AX140" s="13" t="s">
        <v>82</v>
      </c>
      <c r="AY140" s="233" t="s">
        <v>140</v>
      </c>
    </row>
    <row r="141" s="2" customFormat="1" ht="24.15" customHeight="1">
      <c r="A141" s="38"/>
      <c r="B141" s="39"/>
      <c r="C141" s="204" t="s">
        <v>168</v>
      </c>
      <c r="D141" s="204" t="s">
        <v>144</v>
      </c>
      <c r="E141" s="205" t="s">
        <v>848</v>
      </c>
      <c r="F141" s="206" t="s">
        <v>849</v>
      </c>
      <c r="G141" s="207" t="s">
        <v>229</v>
      </c>
      <c r="H141" s="208">
        <v>1</v>
      </c>
      <c r="I141" s="209"/>
      <c r="J141" s="210">
        <f>ROUND(I141*H141,2)</f>
        <v>0</v>
      </c>
      <c r="K141" s="206" t="s">
        <v>148</v>
      </c>
      <c r="L141" s="44"/>
      <c r="M141" s="211" t="s">
        <v>19</v>
      </c>
      <c r="N141" s="212" t="s">
        <v>45</v>
      </c>
      <c r="O141" s="84"/>
      <c r="P141" s="213">
        <f>O141*H141</f>
        <v>0</v>
      </c>
      <c r="Q141" s="213">
        <v>0.00027</v>
      </c>
      <c r="R141" s="213">
        <f>Q141*H141</f>
        <v>0.00027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230</v>
      </c>
      <c r="AT141" s="215" t="s">
        <v>144</v>
      </c>
      <c r="AU141" s="215" t="s">
        <v>84</v>
      </c>
      <c r="AY141" s="17" t="s">
        <v>140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82</v>
      </c>
      <c r="BK141" s="216">
        <f>ROUND(I141*H141,2)</f>
        <v>0</v>
      </c>
      <c r="BL141" s="17" t="s">
        <v>230</v>
      </c>
      <c r="BM141" s="215" t="s">
        <v>850</v>
      </c>
    </row>
    <row r="142" s="2" customFormat="1">
      <c r="A142" s="38"/>
      <c r="B142" s="39"/>
      <c r="C142" s="40"/>
      <c r="D142" s="217" t="s">
        <v>151</v>
      </c>
      <c r="E142" s="40"/>
      <c r="F142" s="218" t="s">
        <v>851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151</v>
      </c>
      <c r="AU142" s="17" t="s">
        <v>84</v>
      </c>
    </row>
    <row r="143" s="2" customFormat="1" ht="21.75" customHeight="1">
      <c r="A143" s="38"/>
      <c r="B143" s="39"/>
      <c r="C143" s="234" t="s">
        <v>206</v>
      </c>
      <c r="D143" s="234" t="s">
        <v>162</v>
      </c>
      <c r="E143" s="235" t="s">
        <v>852</v>
      </c>
      <c r="F143" s="236" t="s">
        <v>853</v>
      </c>
      <c r="G143" s="237" t="s">
        <v>147</v>
      </c>
      <c r="H143" s="238">
        <v>0.80000000000000004</v>
      </c>
      <c r="I143" s="239"/>
      <c r="J143" s="240">
        <f>ROUND(I143*H143,2)</f>
        <v>0</v>
      </c>
      <c r="K143" s="236" t="s">
        <v>148</v>
      </c>
      <c r="L143" s="241"/>
      <c r="M143" s="242" t="s">
        <v>19</v>
      </c>
      <c r="N143" s="243" t="s">
        <v>45</v>
      </c>
      <c r="O143" s="84"/>
      <c r="P143" s="213">
        <f>O143*H143</f>
        <v>0</v>
      </c>
      <c r="Q143" s="213">
        <v>0.045830000000000003</v>
      </c>
      <c r="R143" s="213">
        <f>Q143*H143</f>
        <v>0.036664000000000002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237</v>
      </c>
      <c r="AT143" s="215" t="s">
        <v>162</v>
      </c>
      <c r="AU143" s="215" t="s">
        <v>84</v>
      </c>
      <c r="AY143" s="17" t="s">
        <v>140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82</v>
      </c>
      <c r="BK143" s="216">
        <f>ROUND(I143*H143,2)</f>
        <v>0</v>
      </c>
      <c r="BL143" s="17" t="s">
        <v>230</v>
      </c>
      <c r="BM143" s="215" t="s">
        <v>854</v>
      </c>
    </row>
    <row r="144" s="13" customFormat="1">
      <c r="A144" s="13"/>
      <c r="B144" s="222"/>
      <c r="C144" s="223"/>
      <c r="D144" s="224" t="s">
        <v>153</v>
      </c>
      <c r="E144" s="225" t="s">
        <v>19</v>
      </c>
      <c r="F144" s="226" t="s">
        <v>837</v>
      </c>
      <c r="G144" s="223"/>
      <c r="H144" s="227">
        <v>0.80000000000000004</v>
      </c>
      <c r="I144" s="228"/>
      <c r="J144" s="223"/>
      <c r="K144" s="223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153</v>
      </c>
      <c r="AU144" s="233" t="s">
        <v>84</v>
      </c>
      <c r="AV144" s="13" t="s">
        <v>84</v>
      </c>
      <c r="AW144" s="13" t="s">
        <v>36</v>
      </c>
      <c r="AX144" s="13" t="s">
        <v>82</v>
      </c>
      <c r="AY144" s="233" t="s">
        <v>140</v>
      </c>
    </row>
    <row r="145" s="2" customFormat="1" ht="16.5" customHeight="1">
      <c r="A145" s="38"/>
      <c r="B145" s="39"/>
      <c r="C145" s="234" t="s">
        <v>262</v>
      </c>
      <c r="D145" s="234" t="s">
        <v>162</v>
      </c>
      <c r="E145" s="235" t="s">
        <v>271</v>
      </c>
      <c r="F145" s="236" t="s">
        <v>272</v>
      </c>
      <c r="G145" s="237" t="s">
        <v>236</v>
      </c>
      <c r="H145" s="238">
        <v>8</v>
      </c>
      <c r="I145" s="239"/>
      <c r="J145" s="240">
        <f>ROUND(I145*H145,2)</f>
        <v>0</v>
      </c>
      <c r="K145" s="236" t="s">
        <v>19</v>
      </c>
      <c r="L145" s="241"/>
      <c r="M145" s="242" t="s">
        <v>19</v>
      </c>
      <c r="N145" s="243" t="s">
        <v>45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237</v>
      </c>
      <c r="AT145" s="215" t="s">
        <v>162</v>
      </c>
      <c r="AU145" s="215" t="s">
        <v>84</v>
      </c>
      <c r="AY145" s="17" t="s">
        <v>140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82</v>
      </c>
      <c r="BK145" s="216">
        <f>ROUND(I145*H145,2)</f>
        <v>0</v>
      </c>
      <c r="BL145" s="17" t="s">
        <v>230</v>
      </c>
      <c r="BM145" s="215" t="s">
        <v>855</v>
      </c>
    </row>
    <row r="146" s="2" customFormat="1" ht="24.15" customHeight="1">
      <c r="A146" s="38"/>
      <c r="B146" s="39"/>
      <c r="C146" s="234" t="s">
        <v>161</v>
      </c>
      <c r="D146" s="234" t="s">
        <v>162</v>
      </c>
      <c r="E146" s="235" t="s">
        <v>276</v>
      </c>
      <c r="F146" s="236" t="s">
        <v>277</v>
      </c>
      <c r="G146" s="237" t="s">
        <v>278</v>
      </c>
      <c r="H146" s="238">
        <v>0.16</v>
      </c>
      <c r="I146" s="239"/>
      <c r="J146" s="240">
        <f>ROUND(I146*H146,2)</f>
        <v>0</v>
      </c>
      <c r="K146" s="236" t="s">
        <v>148</v>
      </c>
      <c r="L146" s="241"/>
      <c r="M146" s="242" t="s">
        <v>19</v>
      </c>
      <c r="N146" s="243" t="s">
        <v>45</v>
      </c>
      <c r="O146" s="84"/>
      <c r="P146" s="213">
        <f>O146*H146</f>
        <v>0</v>
      </c>
      <c r="Q146" s="213">
        <v>0.00093999999999999997</v>
      </c>
      <c r="R146" s="213">
        <f>Q146*H146</f>
        <v>0.0001504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237</v>
      </c>
      <c r="AT146" s="215" t="s">
        <v>162</v>
      </c>
      <c r="AU146" s="215" t="s">
        <v>84</v>
      </c>
      <c r="AY146" s="17" t="s">
        <v>140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82</v>
      </c>
      <c r="BK146" s="216">
        <f>ROUND(I146*H146,2)</f>
        <v>0</v>
      </c>
      <c r="BL146" s="17" t="s">
        <v>230</v>
      </c>
      <c r="BM146" s="215" t="s">
        <v>856</v>
      </c>
    </row>
    <row r="147" s="13" customFormat="1">
      <c r="A147" s="13"/>
      <c r="B147" s="222"/>
      <c r="C147" s="223"/>
      <c r="D147" s="224" t="s">
        <v>153</v>
      </c>
      <c r="E147" s="225" t="s">
        <v>19</v>
      </c>
      <c r="F147" s="226" t="s">
        <v>622</v>
      </c>
      <c r="G147" s="223"/>
      <c r="H147" s="227">
        <v>0.16</v>
      </c>
      <c r="I147" s="228"/>
      <c r="J147" s="223"/>
      <c r="K147" s="223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153</v>
      </c>
      <c r="AU147" s="233" t="s">
        <v>84</v>
      </c>
      <c r="AV147" s="13" t="s">
        <v>84</v>
      </c>
      <c r="AW147" s="13" t="s">
        <v>36</v>
      </c>
      <c r="AX147" s="13" t="s">
        <v>82</v>
      </c>
      <c r="AY147" s="233" t="s">
        <v>140</v>
      </c>
    </row>
    <row r="148" s="2" customFormat="1" ht="49.05" customHeight="1">
      <c r="A148" s="38"/>
      <c r="B148" s="39"/>
      <c r="C148" s="204" t="s">
        <v>155</v>
      </c>
      <c r="D148" s="204" t="s">
        <v>144</v>
      </c>
      <c r="E148" s="205" t="s">
        <v>294</v>
      </c>
      <c r="F148" s="206" t="s">
        <v>295</v>
      </c>
      <c r="G148" s="207" t="s">
        <v>158</v>
      </c>
      <c r="H148" s="208">
        <v>3.6000000000000001</v>
      </c>
      <c r="I148" s="209"/>
      <c r="J148" s="210">
        <f>ROUND(I148*H148,2)</f>
        <v>0</v>
      </c>
      <c r="K148" s="206" t="s">
        <v>148</v>
      </c>
      <c r="L148" s="44"/>
      <c r="M148" s="211" t="s">
        <v>19</v>
      </c>
      <c r="N148" s="212" t="s">
        <v>45</v>
      </c>
      <c r="O148" s="84"/>
      <c r="P148" s="213">
        <f>O148*H148</f>
        <v>0</v>
      </c>
      <c r="Q148" s="213">
        <v>0.00012</v>
      </c>
      <c r="R148" s="213">
        <f>Q148*H148</f>
        <v>0.00043200000000000004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230</v>
      </c>
      <c r="AT148" s="215" t="s">
        <v>144</v>
      </c>
      <c r="AU148" s="215" t="s">
        <v>84</v>
      </c>
      <c r="AY148" s="17" t="s">
        <v>140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82</v>
      </c>
      <c r="BK148" s="216">
        <f>ROUND(I148*H148,2)</f>
        <v>0</v>
      </c>
      <c r="BL148" s="17" t="s">
        <v>230</v>
      </c>
      <c r="BM148" s="215" t="s">
        <v>857</v>
      </c>
    </row>
    <row r="149" s="2" customFormat="1">
      <c r="A149" s="38"/>
      <c r="B149" s="39"/>
      <c r="C149" s="40"/>
      <c r="D149" s="217" t="s">
        <v>151</v>
      </c>
      <c r="E149" s="40"/>
      <c r="F149" s="218" t="s">
        <v>297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151</v>
      </c>
      <c r="AU149" s="17" t="s">
        <v>84</v>
      </c>
    </row>
    <row r="150" s="13" customFormat="1">
      <c r="A150" s="13"/>
      <c r="B150" s="222"/>
      <c r="C150" s="223"/>
      <c r="D150" s="224" t="s">
        <v>153</v>
      </c>
      <c r="E150" s="225" t="s">
        <v>19</v>
      </c>
      <c r="F150" s="226" t="s">
        <v>824</v>
      </c>
      <c r="G150" s="223"/>
      <c r="H150" s="227">
        <v>3.6000000000000001</v>
      </c>
      <c r="I150" s="228"/>
      <c r="J150" s="223"/>
      <c r="K150" s="223"/>
      <c r="L150" s="229"/>
      <c r="M150" s="230"/>
      <c r="N150" s="231"/>
      <c r="O150" s="231"/>
      <c r="P150" s="231"/>
      <c r="Q150" s="231"/>
      <c r="R150" s="231"/>
      <c r="S150" s="231"/>
      <c r="T150" s="23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3" t="s">
        <v>153</v>
      </c>
      <c r="AU150" s="233" t="s">
        <v>84</v>
      </c>
      <c r="AV150" s="13" t="s">
        <v>84</v>
      </c>
      <c r="AW150" s="13" t="s">
        <v>36</v>
      </c>
      <c r="AX150" s="13" t="s">
        <v>82</v>
      </c>
      <c r="AY150" s="233" t="s">
        <v>140</v>
      </c>
    </row>
    <row r="151" s="2" customFormat="1" ht="44.25" customHeight="1">
      <c r="A151" s="38"/>
      <c r="B151" s="39"/>
      <c r="C151" s="204" t="s">
        <v>8</v>
      </c>
      <c r="D151" s="204" t="s">
        <v>144</v>
      </c>
      <c r="E151" s="205" t="s">
        <v>309</v>
      </c>
      <c r="F151" s="206" t="s">
        <v>310</v>
      </c>
      <c r="G151" s="207" t="s">
        <v>158</v>
      </c>
      <c r="H151" s="208">
        <v>3.6000000000000001</v>
      </c>
      <c r="I151" s="209"/>
      <c r="J151" s="210">
        <f>ROUND(I151*H151,2)</f>
        <v>0</v>
      </c>
      <c r="K151" s="206" t="s">
        <v>148</v>
      </c>
      <c r="L151" s="44"/>
      <c r="M151" s="211" t="s">
        <v>19</v>
      </c>
      <c r="N151" s="212" t="s">
        <v>45</v>
      </c>
      <c r="O151" s="84"/>
      <c r="P151" s="213">
        <f>O151*H151</f>
        <v>0</v>
      </c>
      <c r="Q151" s="213">
        <v>5.0000000000000002E-05</v>
      </c>
      <c r="R151" s="213">
        <f>Q151*H151</f>
        <v>0.00018000000000000001</v>
      </c>
      <c r="S151" s="213">
        <v>0</v>
      </c>
      <c r="T151" s="21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230</v>
      </c>
      <c r="AT151" s="215" t="s">
        <v>144</v>
      </c>
      <c r="AU151" s="215" t="s">
        <v>84</v>
      </c>
      <c r="AY151" s="17" t="s">
        <v>140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82</v>
      </c>
      <c r="BK151" s="216">
        <f>ROUND(I151*H151,2)</f>
        <v>0</v>
      </c>
      <c r="BL151" s="17" t="s">
        <v>230</v>
      </c>
      <c r="BM151" s="215" t="s">
        <v>858</v>
      </c>
    </row>
    <row r="152" s="2" customFormat="1">
      <c r="A152" s="38"/>
      <c r="B152" s="39"/>
      <c r="C152" s="40"/>
      <c r="D152" s="217" t="s">
        <v>151</v>
      </c>
      <c r="E152" s="40"/>
      <c r="F152" s="218" t="s">
        <v>312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151</v>
      </c>
      <c r="AU152" s="17" t="s">
        <v>84</v>
      </c>
    </row>
    <row r="153" s="13" customFormat="1">
      <c r="A153" s="13"/>
      <c r="B153" s="222"/>
      <c r="C153" s="223"/>
      <c r="D153" s="224" t="s">
        <v>153</v>
      </c>
      <c r="E153" s="225" t="s">
        <v>19</v>
      </c>
      <c r="F153" s="226" t="s">
        <v>824</v>
      </c>
      <c r="G153" s="223"/>
      <c r="H153" s="227">
        <v>3.6000000000000001</v>
      </c>
      <c r="I153" s="228"/>
      <c r="J153" s="223"/>
      <c r="K153" s="223"/>
      <c r="L153" s="229"/>
      <c r="M153" s="230"/>
      <c r="N153" s="231"/>
      <c r="O153" s="231"/>
      <c r="P153" s="231"/>
      <c r="Q153" s="231"/>
      <c r="R153" s="231"/>
      <c r="S153" s="231"/>
      <c r="T153" s="23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3" t="s">
        <v>153</v>
      </c>
      <c r="AU153" s="233" t="s">
        <v>84</v>
      </c>
      <c r="AV153" s="13" t="s">
        <v>84</v>
      </c>
      <c r="AW153" s="13" t="s">
        <v>36</v>
      </c>
      <c r="AX153" s="13" t="s">
        <v>82</v>
      </c>
      <c r="AY153" s="233" t="s">
        <v>140</v>
      </c>
    </row>
    <row r="154" s="2" customFormat="1" ht="33" customHeight="1">
      <c r="A154" s="38"/>
      <c r="B154" s="39"/>
      <c r="C154" s="204" t="s">
        <v>149</v>
      </c>
      <c r="D154" s="204" t="s">
        <v>144</v>
      </c>
      <c r="E154" s="205" t="s">
        <v>281</v>
      </c>
      <c r="F154" s="206" t="s">
        <v>282</v>
      </c>
      <c r="G154" s="207" t="s">
        <v>158</v>
      </c>
      <c r="H154" s="208">
        <v>0.84999999999999998</v>
      </c>
      <c r="I154" s="209"/>
      <c r="J154" s="210">
        <f>ROUND(I154*H154,2)</f>
        <v>0</v>
      </c>
      <c r="K154" s="206" t="s">
        <v>148</v>
      </c>
      <c r="L154" s="44"/>
      <c r="M154" s="211" t="s">
        <v>19</v>
      </c>
      <c r="N154" s="212" t="s">
        <v>45</v>
      </c>
      <c r="O154" s="84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230</v>
      </c>
      <c r="AT154" s="215" t="s">
        <v>144</v>
      </c>
      <c r="AU154" s="215" t="s">
        <v>84</v>
      </c>
      <c r="AY154" s="17" t="s">
        <v>140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82</v>
      </c>
      <c r="BK154" s="216">
        <f>ROUND(I154*H154,2)</f>
        <v>0</v>
      </c>
      <c r="BL154" s="17" t="s">
        <v>230</v>
      </c>
      <c r="BM154" s="215" t="s">
        <v>859</v>
      </c>
    </row>
    <row r="155" s="2" customFormat="1">
      <c r="A155" s="38"/>
      <c r="B155" s="39"/>
      <c r="C155" s="40"/>
      <c r="D155" s="217" t="s">
        <v>151</v>
      </c>
      <c r="E155" s="40"/>
      <c r="F155" s="218" t="s">
        <v>284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151</v>
      </c>
      <c r="AU155" s="17" t="s">
        <v>84</v>
      </c>
    </row>
    <row r="156" s="2" customFormat="1" ht="21.75" customHeight="1">
      <c r="A156" s="38"/>
      <c r="B156" s="39"/>
      <c r="C156" s="234" t="s">
        <v>246</v>
      </c>
      <c r="D156" s="234" t="s">
        <v>162</v>
      </c>
      <c r="E156" s="235" t="s">
        <v>517</v>
      </c>
      <c r="F156" s="236" t="s">
        <v>518</v>
      </c>
      <c r="G156" s="237" t="s">
        <v>158</v>
      </c>
      <c r="H156" s="238">
        <v>0.84999999999999998</v>
      </c>
      <c r="I156" s="239"/>
      <c r="J156" s="240">
        <f>ROUND(I156*H156,2)</f>
        <v>0</v>
      </c>
      <c r="K156" s="236" t="s">
        <v>148</v>
      </c>
      <c r="L156" s="241"/>
      <c r="M156" s="242" t="s">
        <v>19</v>
      </c>
      <c r="N156" s="243" t="s">
        <v>45</v>
      </c>
      <c r="O156" s="84"/>
      <c r="P156" s="213">
        <f>O156*H156</f>
        <v>0</v>
      </c>
      <c r="Q156" s="213">
        <v>0.0023999999999999998</v>
      </c>
      <c r="R156" s="213">
        <f>Q156*H156</f>
        <v>0.0020399999999999997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237</v>
      </c>
      <c r="AT156" s="215" t="s">
        <v>162</v>
      </c>
      <c r="AU156" s="215" t="s">
        <v>84</v>
      </c>
      <c r="AY156" s="17" t="s">
        <v>140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82</v>
      </c>
      <c r="BK156" s="216">
        <f>ROUND(I156*H156,2)</f>
        <v>0</v>
      </c>
      <c r="BL156" s="17" t="s">
        <v>230</v>
      </c>
      <c r="BM156" s="215" t="s">
        <v>860</v>
      </c>
    </row>
    <row r="157" s="2" customFormat="1" ht="16.5" customHeight="1">
      <c r="A157" s="38"/>
      <c r="B157" s="39"/>
      <c r="C157" s="234" t="s">
        <v>141</v>
      </c>
      <c r="D157" s="234" t="s">
        <v>162</v>
      </c>
      <c r="E157" s="235" t="s">
        <v>520</v>
      </c>
      <c r="F157" s="236" t="s">
        <v>521</v>
      </c>
      <c r="G157" s="237" t="s">
        <v>522</v>
      </c>
      <c r="H157" s="238">
        <v>0.80000000000000004</v>
      </c>
      <c r="I157" s="239"/>
      <c r="J157" s="240">
        <f>ROUND(I157*H157,2)</f>
        <v>0</v>
      </c>
      <c r="K157" s="236" t="s">
        <v>148</v>
      </c>
      <c r="L157" s="241"/>
      <c r="M157" s="242" t="s">
        <v>19</v>
      </c>
      <c r="N157" s="243" t="s">
        <v>45</v>
      </c>
      <c r="O157" s="84"/>
      <c r="P157" s="213">
        <f>O157*H157</f>
        <v>0</v>
      </c>
      <c r="Q157" s="213">
        <v>0.00020000000000000001</v>
      </c>
      <c r="R157" s="213">
        <f>Q157*H157</f>
        <v>0.00016000000000000001</v>
      </c>
      <c r="S157" s="213">
        <v>0</v>
      </c>
      <c r="T157" s="21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5" t="s">
        <v>237</v>
      </c>
      <c r="AT157" s="215" t="s">
        <v>162</v>
      </c>
      <c r="AU157" s="215" t="s">
        <v>84</v>
      </c>
      <c r="AY157" s="17" t="s">
        <v>140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82</v>
      </c>
      <c r="BK157" s="216">
        <f>ROUND(I157*H157,2)</f>
        <v>0</v>
      </c>
      <c r="BL157" s="17" t="s">
        <v>230</v>
      </c>
      <c r="BM157" s="215" t="s">
        <v>861</v>
      </c>
    </row>
    <row r="158" s="2" customFormat="1" ht="49.05" customHeight="1">
      <c r="A158" s="38"/>
      <c r="B158" s="39"/>
      <c r="C158" s="204" t="s">
        <v>331</v>
      </c>
      <c r="D158" s="204" t="s">
        <v>144</v>
      </c>
      <c r="E158" s="205" t="s">
        <v>314</v>
      </c>
      <c r="F158" s="206" t="s">
        <v>315</v>
      </c>
      <c r="G158" s="207" t="s">
        <v>198</v>
      </c>
      <c r="H158" s="208">
        <v>0.040000000000000001</v>
      </c>
      <c r="I158" s="209"/>
      <c r="J158" s="210">
        <f>ROUND(I158*H158,2)</f>
        <v>0</v>
      </c>
      <c r="K158" s="206" t="s">
        <v>148</v>
      </c>
      <c r="L158" s="44"/>
      <c r="M158" s="211" t="s">
        <v>19</v>
      </c>
      <c r="N158" s="212" t="s">
        <v>45</v>
      </c>
      <c r="O158" s="84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5" t="s">
        <v>230</v>
      </c>
      <c r="AT158" s="215" t="s">
        <v>144</v>
      </c>
      <c r="AU158" s="215" t="s">
        <v>84</v>
      </c>
      <c r="AY158" s="17" t="s">
        <v>140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82</v>
      </c>
      <c r="BK158" s="216">
        <f>ROUND(I158*H158,2)</f>
        <v>0</v>
      </c>
      <c r="BL158" s="17" t="s">
        <v>230</v>
      </c>
      <c r="BM158" s="215" t="s">
        <v>862</v>
      </c>
    </row>
    <row r="159" s="2" customFormat="1">
      <c r="A159" s="38"/>
      <c r="B159" s="39"/>
      <c r="C159" s="40"/>
      <c r="D159" s="217" t="s">
        <v>151</v>
      </c>
      <c r="E159" s="40"/>
      <c r="F159" s="218" t="s">
        <v>317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151</v>
      </c>
      <c r="AU159" s="17" t="s">
        <v>84</v>
      </c>
    </row>
    <row r="160" s="2" customFormat="1" ht="49.05" customHeight="1">
      <c r="A160" s="38"/>
      <c r="B160" s="39"/>
      <c r="C160" s="204" t="s">
        <v>237</v>
      </c>
      <c r="D160" s="204" t="s">
        <v>144</v>
      </c>
      <c r="E160" s="205" t="s">
        <v>319</v>
      </c>
      <c r="F160" s="206" t="s">
        <v>320</v>
      </c>
      <c r="G160" s="207" t="s">
        <v>198</v>
      </c>
      <c r="H160" s="208">
        <v>0.040000000000000001</v>
      </c>
      <c r="I160" s="209"/>
      <c r="J160" s="210">
        <f>ROUND(I160*H160,2)</f>
        <v>0</v>
      </c>
      <c r="K160" s="206" t="s">
        <v>148</v>
      </c>
      <c r="L160" s="44"/>
      <c r="M160" s="211" t="s">
        <v>19</v>
      </c>
      <c r="N160" s="212" t="s">
        <v>45</v>
      </c>
      <c r="O160" s="84"/>
      <c r="P160" s="213">
        <f>O160*H160</f>
        <v>0</v>
      </c>
      <c r="Q160" s="213">
        <v>0</v>
      </c>
      <c r="R160" s="213">
        <f>Q160*H160</f>
        <v>0</v>
      </c>
      <c r="S160" s="213">
        <v>0</v>
      </c>
      <c r="T160" s="21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5" t="s">
        <v>230</v>
      </c>
      <c r="AT160" s="215" t="s">
        <v>144</v>
      </c>
      <c r="AU160" s="215" t="s">
        <v>84</v>
      </c>
      <c r="AY160" s="17" t="s">
        <v>140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82</v>
      </c>
      <c r="BK160" s="216">
        <f>ROUND(I160*H160,2)</f>
        <v>0</v>
      </c>
      <c r="BL160" s="17" t="s">
        <v>230</v>
      </c>
      <c r="BM160" s="215" t="s">
        <v>863</v>
      </c>
    </row>
    <row r="161" s="2" customFormat="1">
      <c r="A161" s="38"/>
      <c r="B161" s="39"/>
      <c r="C161" s="40"/>
      <c r="D161" s="217" t="s">
        <v>151</v>
      </c>
      <c r="E161" s="40"/>
      <c r="F161" s="218" t="s">
        <v>322</v>
      </c>
      <c r="G161" s="40"/>
      <c r="H161" s="40"/>
      <c r="I161" s="219"/>
      <c r="J161" s="40"/>
      <c r="K161" s="40"/>
      <c r="L161" s="44"/>
      <c r="M161" s="220"/>
      <c r="N161" s="221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151</v>
      </c>
      <c r="AU161" s="17" t="s">
        <v>84</v>
      </c>
    </row>
    <row r="162" s="12" customFormat="1" ht="22.8" customHeight="1">
      <c r="A162" s="12"/>
      <c r="B162" s="188"/>
      <c r="C162" s="189"/>
      <c r="D162" s="190" t="s">
        <v>73</v>
      </c>
      <c r="E162" s="202" t="s">
        <v>377</v>
      </c>
      <c r="F162" s="202" t="s">
        <v>378</v>
      </c>
      <c r="G162" s="189"/>
      <c r="H162" s="189"/>
      <c r="I162" s="192"/>
      <c r="J162" s="203">
        <f>BK162</f>
        <v>0</v>
      </c>
      <c r="K162" s="189"/>
      <c r="L162" s="194"/>
      <c r="M162" s="195"/>
      <c r="N162" s="196"/>
      <c r="O162" s="196"/>
      <c r="P162" s="197">
        <f>SUM(P163:P166)</f>
        <v>0</v>
      </c>
      <c r="Q162" s="196"/>
      <c r="R162" s="197">
        <f>SUM(R163:R166)</f>
        <v>0.0007938000000000001</v>
      </c>
      <c r="S162" s="196"/>
      <c r="T162" s="198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99" t="s">
        <v>84</v>
      </c>
      <c r="AT162" s="200" t="s">
        <v>73</v>
      </c>
      <c r="AU162" s="200" t="s">
        <v>82</v>
      </c>
      <c r="AY162" s="199" t="s">
        <v>140</v>
      </c>
      <c r="BK162" s="201">
        <f>SUM(BK163:BK166)</f>
        <v>0</v>
      </c>
    </row>
    <row r="163" s="2" customFormat="1" ht="33" customHeight="1">
      <c r="A163" s="38"/>
      <c r="B163" s="39"/>
      <c r="C163" s="204" t="s">
        <v>7</v>
      </c>
      <c r="D163" s="204" t="s">
        <v>144</v>
      </c>
      <c r="E163" s="205" t="s">
        <v>380</v>
      </c>
      <c r="F163" s="206" t="s">
        <v>381</v>
      </c>
      <c r="G163" s="207" t="s">
        <v>147</v>
      </c>
      <c r="H163" s="208">
        <v>1.6200000000000001</v>
      </c>
      <c r="I163" s="209"/>
      <c r="J163" s="210">
        <f>ROUND(I163*H163,2)</f>
        <v>0</v>
      </c>
      <c r="K163" s="206" t="s">
        <v>148</v>
      </c>
      <c r="L163" s="44"/>
      <c r="M163" s="211" t="s">
        <v>19</v>
      </c>
      <c r="N163" s="212" t="s">
        <v>45</v>
      </c>
      <c r="O163" s="84"/>
      <c r="P163" s="213">
        <f>O163*H163</f>
        <v>0</v>
      </c>
      <c r="Q163" s="213">
        <v>0.00020000000000000001</v>
      </c>
      <c r="R163" s="213">
        <f>Q163*H163</f>
        <v>0.00032400000000000001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230</v>
      </c>
      <c r="AT163" s="215" t="s">
        <v>144</v>
      </c>
      <c r="AU163" s="215" t="s">
        <v>84</v>
      </c>
      <c r="AY163" s="17" t="s">
        <v>140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82</v>
      </c>
      <c r="BK163" s="216">
        <f>ROUND(I163*H163,2)</f>
        <v>0</v>
      </c>
      <c r="BL163" s="17" t="s">
        <v>230</v>
      </c>
      <c r="BM163" s="215" t="s">
        <v>864</v>
      </c>
    </row>
    <row r="164" s="2" customFormat="1">
      <c r="A164" s="38"/>
      <c r="B164" s="39"/>
      <c r="C164" s="40"/>
      <c r="D164" s="217" t="s">
        <v>151</v>
      </c>
      <c r="E164" s="40"/>
      <c r="F164" s="218" t="s">
        <v>383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151</v>
      </c>
      <c r="AU164" s="17" t="s">
        <v>84</v>
      </c>
    </row>
    <row r="165" s="2" customFormat="1" ht="37.8" customHeight="1">
      <c r="A165" s="38"/>
      <c r="B165" s="39"/>
      <c r="C165" s="204" t="s">
        <v>293</v>
      </c>
      <c r="D165" s="204" t="s">
        <v>144</v>
      </c>
      <c r="E165" s="205" t="s">
        <v>385</v>
      </c>
      <c r="F165" s="206" t="s">
        <v>386</v>
      </c>
      <c r="G165" s="207" t="s">
        <v>147</v>
      </c>
      <c r="H165" s="208">
        <v>1.6200000000000001</v>
      </c>
      <c r="I165" s="209"/>
      <c r="J165" s="210">
        <f>ROUND(I165*H165,2)</f>
        <v>0</v>
      </c>
      <c r="K165" s="206" t="s">
        <v>148</v>
      </c>
      <c r="L165" s="44"/>
      <c r="M165" s="211" t="s">
        <v>19</v>
      </c>
      <c r="N165" s="212" t="s">
        <v>45</v>
      </c>
      <c r="O165" s="84"/>
      <c r="P165" s="213">
        <f>O165*H165</f>
        <v>0</v>
      </c>
      <c r="Q165" s="213">
        <v>0.00029</v>
      </c>
      <c r="R165" s="213">
        <f>Q165*H165</f>
        <v>0.00046980000000000004</v>
      </c>
      <c r="S165" s="213">
        <v>0</v>
      </c>
      <c r="T165" s="21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5" t="s">
        <v>230</v>
      </c>
      <c r="AT165" s="215" t="s">
        <v>144</v>
      </c>
      <c r="AU165" s="215" t="s">
        <v>84</v>
      </c>
      <c r="AY165" s="17" t="s">
        <v>140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82</v>
      </c>
      <c r="BK165" s="216">
        <f>ROUND(I165*H165,2)</f>
        <v>0</v>
      </c>
      <c r="BL165" s="17" t="s">
        <v>230</v>
      </c>
      <c r="BM165" s="215" t="s">
        <v>865</v>
      </c>
    </row>
    <row r="166" s="2" customFormat="1">
      <c r="A166" s="38"/>
      <c r="B166" s="39"/>
      <c r="C166" s="40"/>
      <c r="D166" s="217" t="s">
        <v>151</v>
      </c>
      <c r="E166" s="40"/>
      <c r="F166" s="218" t="s">
        <v>388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151</v>
      </c>
      <c r="AU166" s="17" t="s">
        <v>84</v>
      </c>
    </row>
    <row r="167" s="12" customFormat="1" ht="25.92" customHeight="1">
      <c r="A167" s="12"/>
      <c r="B167" s="188"/>
      <c r="C167" s="189"/>
      <c r="D167" s="190" t="s">
        <v>73</v>
      </c>
      <c r="E167" s="191" t="s">
        <v>411</v>
      </c>
      <c r="F167" s="191" t="s">
        <v>412</v>
      </c>
      <c r="G167" s="189"/>
      <c r="H167" s="189"/>
      <c r="I167" s="192"/>
      <c r="J167" s="193">
        <f>BK167</f>
        <v>0</v>
      </c>
      <c r="K167" s="189"/>
      <c r="L167" s="194"/>
      <c r="M167" s="195"/>
      <c r="N167" s="196"/>
      <c r="O167" s="196"/>
      <c r="P167" s="197">
        <f>SUM(P168:P171)</f>
        <v>0</v>
      </c>
      <c r="Q167" s="196"/>
      <c r="R167" s="197">
        <f>SUM(R168:R171)</f>
        <v>0</v>
      </c>
      <c r="S167" s="196"/>
      <c r="T167" s="198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99" t="s">
        <v>149</v>
      </c>
      <c r="AT167" s="200" t="s">
        <v>73</v>
      </c>
      <c r="AU167" s="200" t="s">
        <v>74</v>
      </c>
      <c r="AY167" s="199" t="s">
        <v>140</v>
      </c>
      <c r="BK167" s="201">
        <f>SUM(BK168:BK171)</f>
        <v>0</v>
      </c>
    </row>
    <row r="168" s="2" customFormat="1" ht="24.15" customHeight="1">
      <c r="A168" s="38"/>
      <c r="B168" s="39"/>
      <c r="C168" s="204" t="s">
        <v>308</v>
      </c>
      <c r="D168" s="204" t="s">
        <v>144</v>
      </c>
      <c r="E168" s="205" t="s">
        <v>414</v>
      </c>
      <c r="F168" s="206" t="s">
        <v>415</v>
      </c>
      <c r="G168" s="207" t="s">
        <v>416</v>
      </c>
      <c r="H168" s="208">
        <v>3</v>
      </c>
      <c r="I168" s="209"/>
      <c r="J168" s="210">
        <f>ROUND(I168*H168,2)</f>
        <v>0</v>
      </c>
      <c r="K168" s="206" t="s">
        <v>148</v>
      </c>
      <c r="L168" s="44"/>
      <c r="M168" s="211" t="s">
        <v>19</v>
      </c>
      <c r="N168" s="212" t="s">
        <v>45</v>
      </c>
      <c r="O168" s="84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417</v>
      </c>
      <c r="AT168" s="215" t="s">
        <v>144</v>
      </c>
      <c r="AU168" s="215" t="s">
        <v>82</v>
      </c>
      <c r="AY168" s="17" t="s">
        <v>140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82</v>
      </c>
      <c r="BK168" s="216">
        <f>ROUND(I168*H168,2)</f>
        <v>0</v>
      </c>
      <c r="BL168" s="17" t="s">
        <v>417</v>
      </c>
      <c r="BM168" s="215" t="s">
        <v>866</v>
      </c>
    </row>
    <row r="169" s="2" customFormat="1">
      <c r="A169" s="38"/>
      <c r="B169" s="39"/>
      <c r="C169" s="40"/>
      <c r="D169" s="217" t="s">
        <v>151</v>
      </c>
      <c r="E169" s="40"/>
      <c r="F169" s="218" t="s">
        <v>419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151</v>
      </c>
      <c r="AU169" s="17" t="s">
        <v>82</v>
      </c>
    </row>
    <row r="170" s="14" customFormat="1">
      <c r="A170" s="14"/>
      <c r="B170" s="244"/>
      <c r="C170" s="245"/>
      <c r="D170" s="224" t="s">
        <v>153</v>
      </c>
      <c r="E170" s="246" t="s">
        <v>19</v>
      </c>
      <c r="F170" s="247" t="s">
        <v>420</v>
      </c>
      <c r="G170" s="245"/>
      <c r="H170" s="246" t="s">
        <v>19</v>
      </c>
      <c r="I170" s="248"/>
      <c r="J170" s="245"/>
      <c r="K170" s="245"/>
      <c r="L170" s="249"/>
      <c r="M170" s="250"/>
      <c r="N170" s="251"/>
      <c r="O170" s="251"/>
      <c r="P170" s="251"/>
      <c r="Q170" s="251"/>
      <c r="R170" s="251"/>
      <c r="S170" s="251"/>
      <c r="T170" s="25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3" t="s">
        <v>153</v>
      </c>
      <c r="AU170" s="253" t="s">
        <v>82</v>
      </c>
      <c r="AV170" s="14" t="s">
        <v>82</v>
      </c>
      <c r="AW170" s="14" t="s">
        <v>36</v>
      </c>
      <c r="AX170" s="14" t="s">
        <v>74</v>
      </c>
      <c r="AY170" s="253" t="s">
        <v>140</v>
      </c>
    </row>
    <row r="171" s="13" customFormat="1">
      <c r="A171" s="13"/>
      <c r="B171" s="222"/>
      <c r="C171" s="223"/>
      <c r="D171" s="224" t="s">
        <v>153</v>
      </c>
      <c r="E171" s="225" t="s">
        <v>19</v>
      </c>
      <c r="F171" s="226" t="s">
        <v>287</v>
      </c>
      <c r="G171" s="223"/>
      <c r="H171" s="227">
        <v>3</v>
      </c>
      <c r="I171" s="228"/>
      <c r="J171" s="223"/>
      <c r="K171" s="223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153</v>
      </c>
      <c r="AU171" s="233" t="s">
        <v>82</v>
      </c>
      <c r="AV171" s="13" t="s">
        <v>84</v>
      </c>
      <c r="AW171" s="13" t="s">
        <v>36</v>
      </c>
      <c r="AX171" s="13" t="s">
        <v>82</v>
      </c>
      <c r="AY171" s="233" t="s">
        <v>140</v>
      </c>
    </row>
    <row r="172" s="12" customFormat="1" ht="25.92" customHeight="1">
      <c r="A172" s="12"/>
      <c r="B172" s="188"/>
      <c r="C172" s="189"/>
      <c r="D172" s="190" t="s">
        <v>73</v>
      </c>
      <c r="E172" s="191" t="s">
        <v>422</v>
      </c>
      <c r="F172" s="191" t="s">
        <v>423</v>
      </c>
      <c r="G172" s="189"/>
      <c r="H172" s="189"/>
      <c r="I172" s="192"/>
      <c r="J172" s="193">
        <f>BK172</f>
        <v>0</v>
      </c>
      <c r="K172" s="189"/>
      <c r="L172" s="194"/>
      <c r="M172" s="195"/>
      <c r="N172" s="196"/>
      <c r="O172" s="196"/>
      <c r="P172" s="197">
        <f>P173+P176+P179</f>
        <v>0</v>
      </c>
      <c r="Q172" s="196"/>
      <c r="R172" s="197">
        <f>R173+R176+R179</f>
        <v>0</v>
      </c>
      <c r="S172" s="196"/>
      <c r="T172" s="198">
        <f>T173+T176+T179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99" t="s">
        <v>246</v>
      </c>
      <c r="AT172" s="200" t="s">
        <v>73</v>
      </c>
      <c r="AU172" s="200" t="s">
        <v>74</v>
      </c>
      <c r="AY172" s="199" t="s">
        <v>140</v>
      </c>
      <c r="BK172" s="201">
        <f>BK173+BK176+BK179</f>
        <v>0</v>
      </c>
    </row>
    <row r="173" s="12" customFormat="1" ht="22.8" customHeight="1">
      <c r="A173" s="12"/>
      <c r="B173" s="188"/>
      <c r="C173" s="189"/>
      <c r="D173" s="190" t="s">
        <v>73</v>
      </c>
      <c r="E173" s="202" t="s">
        <v>424</v>
      </c>
      <c r="F173" s="202" t="s">
        <v>425</v>
      </c>
      <c r="G173" s="189"/>
      <c r="H173" s="189"/>
      <c r="I173" s="192"/>
      <c r="J173" s="203">
        <f>BK173</f>
        <v>0</v>
      </c>
      <c r="K173" s="189"/>
      <c r="L173" s="194"/>
      <c r="M173" s="195"/>
      <c r="N173" s="196"/>
      <c r="O173" s="196"/>
      <c r="P173" s="197">
        <f>SUM(P174:P175)</f>
        <v>0</v>
      </c>
      <c r="Q173" s="196"/>
      <c r="R173" s="197">
        <f>SUM(R174:R175)</f>
        <v>0</v>
      </c>
      <c r="S173" s="196"/>
      <c r="T173" s="198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99" t="s">
        <v>246</v>
      </c>
      <c r="AT173" s="200" t="s">
        <v>73</v>
      </c>
      <c r="AU173" s="200" t="s">
        <v>82</v>
      </c>
      <c r="AY173" s="199" t="s">
        <v>140</v>
      </c>
      <c r="BK173" s="201">
        <f>SUM(BK174:BK175)</f>
        <v>0</v>
      </c>
    </row>
    <row r="174" s="2" customFormat="1" ht="16.5" customHeight="1">
      <c r="A174" s="38"/>
      <c r="B174" s="39"/>
      <c r="C174" s="204" t="s">
        <v>345</v>
      </c>
      <c r="D174" s="204" t="s">
        <v>144</v>
      </c>
      <c r="E174" s="205" t="s">
        <v>434</v>
      </c>
      <c r="F174" s="206" t="s">
        <v>435</v>
      </c>
      <c r="G174" s="207" t="s">
        <v>429</v>
      </c>
      <c r="H174" s="208">
        <v>1</v>
      </c>
      <c r="I174" s="209"/>
      <c r="J174" s="210">
        <f>ROUND(I174*H174,2)</f>
        <v>0</v>
      </c>
      <c r="K174" s="206" t="s">
        <v>148</v>
      </c>
      <c r="L174" s="44"/>
      <c r="M174" s="211" t="s">
        <v>19</v>
      </c>
      <c r="N174" s="212" t="s">
        <v>45</v>
      </c>
      <c r="O174" s="84"/>
      <c r="P174" s="213">
        <f>O174*H174</f>
        <v>0</v>
      </c>
      <c r="Q174" s="213">
        <v>0</v>
      </c>
      <c r="R174" s="213">
        <f>Q174*H174</f>
        <v>0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430</v>
      </c>
      <c r="AT174" s="215" t="s">
        <v>144</v>
      </c>
      <c r="AU174" s="215" t="s">
        <v>84</v>
      </c>
      <c r="AY174" s="17" t="s">
        <v>140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82</v>
      </c>
      <c r="BK174" s="216">
        <f>ROUND(I174*H174,2)</f>
        <v>0</v>
      </c>
      <c r="BL174" s="17" t="s">
        <v>430</v>
      </c>
      <c r="BM174" s="215" t="s">
        <v>867</v>
      </c>
    </row>
    <row r="175" s="2" customFormat="1">
      <c r="A175" s="38"/>
      <c r="B175" s="39"/>
      <c r="C175" s="40"/>
      <c r="D175" s="217" t="s">
        <v>151</v>
      </c>
      <c r="E175" s="40"/>
      <c r="F175" s="218" t="s">
        <v>437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151</v>
      </c>
      <c r="AU175" s="17" t="s">
        <v>84</v>
      </c>
    </row>
    <row r="176" s="12" customFormat="1" ht="22.8" customHeight="1">
      <c r="A176" s="12"/>
      <c r="B176" s="188"/>
      <c r="C176" s="189"/>
      <c r="D176" s="190" t="s">
        <v>73</v>
      </c>
      <c r="E176" s="202" t="s">
        <v>438</v>
      </c>
      <c r="F176" s="202" t="s">
        <v>439</v>
      </c>
      <c r="G176" s="189"/>
      <c r="H176" s="189"/>
      <c r="I176" s="192"/>
      <c r="J176" s="203">
        <f>BK176</f>
        <v>0</v>
      </c>
      <c r="K176" s="189"/>
      <c r="L176" s="194"/>
      <c r="M176" s="195"/>
      <c r="N176" s="196"/>
      <c r="O176" s="196"/>
      <c r="P176" s="197">
        <f>SUM(P177:P178)</f>
        <v>0</v>
      </c>
      <c r="Q176" s="196"/>
      <c r="R176" s="197">
        <f>SUM(R177:R178)</f>
        <v>0</v>
      </c>
      <c r="S176" s="196"/>
      <c r="T176" s="198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99" t="s">
        <v>246</v>
      </c>
      <c r="AT176" s="200" t="s">
        <v>73</v>
      </c>
      <c r="AU176" s="200" t="s">
        <v>82</v>
      </c>
      <c r="AY176" s="199" t="s">
        <v>140</v>
      </c>
      <c r="BK176" s="201">
        <f>SUM(BK177:BK178)</f>
        <v>0</v>
      </c>
    </row>
    <row r="177" s="2" customFormat="1" ht="16.5" customHeight="1">
      <c r="A177" s="38"/>
      <c r="B177" s="39"/>
      <c r="C177" s="204" t="s">
        <v>341</v>
      </c>
      <c r="D177" s="204" t="s">
        <v>144</v>
      </c>
      <c r="E177" s="205" t="s">
        <v>441</v>
      </c>
      <c r="F177" s="206" t="s">
        <v>439</v>
      </c>
      <c r="G177" s="207" t="s">
        <v>429</v>
      </c>
      <c r="H177" s="208">
        <v>1</v>
      </c>
      <c r="I177" s="209"/>
      <c r="J177" s="210">
        <f>ROUND(I177*H177,2)</f>
        <v>0</v>
      </c>
      <c r="K177" s="206" t="s">
        <v>148</v>
      </c>
      <c r="L177" s="44"/>
      <c r="M177" s="211" t="s">
        <v>19</v>
      </c>
      <c r="N177" s="212" t="s">
        <v>45</v>
      </c>
      <c r="O177" s="84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430</v>
      </c>
      <c r="AT177" s="215" t="s">
        <v>144</v>
      </c>
      <c r="AU177" s="215" t="s">
        <v>84</v>
      </c>
      <c r="AY177" s="17" t="s">
        <v>140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82</v>
      </c>
      <c r="BK177" s="216">
        <f>ROUND(I177*H177,2)</f>
        <v>0</v>
      </c>
      <c r="BL177" s="17" t="s">
        <v>430</v>
      </c>
      <c r="BM177" s="215" t="s">
        <v>868</v>
      </c>
    </row>
    <row r="178" s="2" customFormat="1">
      <c r="A178" s="38"/>
      <c r="B178" s="39"/>
      <c r="C178" s="40"/>
      <c r="D178" s="217" t="s">
        <v>151</v>
      </c>
      <c r="E178" s="40"/>
      <c r="F178" s="218" t="s">
        <v>443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151</v>
      </c>
      <c r="AU178" s="17" t="s">
        <v>84</v>
      </c>
    </row>
    <row r="179" s="12" customFormat="1" ht="22.8" customHeight="1">
      <c r="A179" s="12"/>
      <c r="B179" s="188"/>
      <c r="C179" s="189"/>
      <c r="D179" s="190" t="s">
        <v>73</v>
      </c>
      <c r="E179" s="202" t="s">
        <v>449</v>
      </c>
      <c r="F179" s="202" t="s">
        <v>450</v>
      </c>
      <c r="G179" s="189"/>
      <c r="H179" s="189"/>
      <c r="I179" s="192"/>
      <c r="J179" s="203">
        <f>BK179</f>
        <v>0</v>
      </c>
      <c r="K179" s="189"/>
      <c r="L179" s="194"/>
      <c r="M179" s="195"/>
      <c r="N179" s="196"/>
      <c r="O179" s="196"/>
      <c r="P179" s="197">
        <f>SUM(P180:P181)</f>
        <v>0</v>
      </c>
      <c r="Q179" s="196"/>
      <c r="R179" s="197">
        <f>SUM(R180:R181)</f>
        <v>0</v>
      </c>
      <c r="S179" s="196"/>
      <c r="T179" s="198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99" t="s">
        <v>246</v>
      </c>
      <c r="AT179" s="200" t="s">
        <v>73</v>
      </c>
      <c r="AU179" s="200" t="s">
        <v>82</v>
      </c>
      <c r="AY179" s="199" t="s">
        <v>140</v>
      </c>
      <c r="BK179" s="201">
        <f>SUM(BK180:BK181)</f>
        <v>0</v>
      </c>
    </row>
    <row r="180" s="2" customFormat="1" ht="16.5" customHeight="1">
      <c r="A180" s="38"/>
      <c r="B180" s="39"/>
      <c r="C180" s="204" t="s">
        <v>336</v>
      </c>
      <c r="D180" s="204" t="s">
        <v>144</v>
      </c>
      <c r="E180" s="205" t="s">
        <v>452</v>
      </c>
      <c r="F180" s="206" t="s">
        <v>453</v>
      </c>
      <c r="G180" s="207" t="s">
        <v>429</v>
      </c>
      <c r="H180" s="208">
        <v>1</v>
      </c>
      <c r="I180" s="209"/>
      <c r="J180" s="210">
        <f>ROUND(I180*H180,2)</f>
        <v>0</v>
      </c>
      <c r="K180" s="206" t="s">
        <v>148</v>
      </c>
      <c r="L180" s="44"/>
      <c r="M180" s="211" t="s">
        <v>19</v>
      </c>
      <c r="N180" s="212" t="s">
        <v>45</v>
      </c>
      <c r="O180" s="84"/>
      <c r="P180" s="213">
        <f>O180*H180</f>
        <v>0</v>
      </c>
      <c r="Q180" s="213">
        <v>0</v>
      </c>
      <c r="R180" s="213">
        <f>Q180*H180</f>
        <v>0</v>
      </c>
      <c r="S180" s="213">
        <v>0</v>
      </c>
      <c r="T180" s="21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430</v>
      </c>
      <c r="AT180" s="215" t="s">
        <v>144</v>
      </c>
      <c r="AU180" s="215" t="s">
        <v>84</v>
      </c>
      <c r="AY180" s="17" t="s">
        <v>140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82</v>
      </c>
      <c r="BK180" s="216">
        <f>ROUND(I180*H180,2)</f>
        <v>0</v>
      </c>
      <c r="BL180" s="17" t="s">
        <v>430</v>
      </c>
      <c r="BM180" s="215" t="s">
        <v>869</v>
      </c>
    </row>
    <row r="181" s="2" customFormat="1">
      <c r="A181" s="38"/>
      <c r="B181" s="39"/>
      <c r="C181" s="40"/>
      <c r="D181" s="217" t="s">
        <v>151</v>
      </c>
      <c r="E181" s="40"/>
      <c r="F181" s="218" t="s">
        <v>455</v>
      </c>
      <c r="G181" s="40"/>
      <c r="H181" s="40"/>
      <c r="I181" s="219"/>
      <c r="J181" s="40"/>
      <c r="K181" s="40"/>
      <c r="L181" s="44"/>
      <c r="M181" s="265"/>
      <c r="N181" s="266"/>
      <c r="O181" s="267"/>
      <c r="P181" s="267"/>
      <c r="Q181" s="267"/>
      <c r="R181" s="267"/>
      <c r="S181" s="267"/>
      <c r="T181" s="26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151</v>
      </c>
      <c r="AU181" s="17" t="s">
        <v>84</v>
      </c>
    </row>
    <row r="182" s="2" customFormat="1" ht="6.96" customHeight="1">
      <c r="A182" s="38"/>
      <c r="B182" s="59"/>
      <c r="C182" s="60"/>
      <c r="D182" s="60"/>
      <c r="E182" s="60"/>
      <c r="F182" s="60"/>
      <c r="G182" s="60"/>
      <c r="H182" s="60"/>
      <c r="I182" s="60"/>
      <c r="J182" s="60"/>
      <c r="K182" s="60"/>
      <c r="L182" s="44"/>
      <c r="M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</row>
  </sheetData>
  <sheetProtection sheet="1" autoFilter="0" formatColumns="0" formatRows="0" objects="1" scenarios="1" spinCount="100000" saltValue="sxgWybwQ8LPwHePDCJ7eCUFzYg96nUmfRvSlSJvn/37pPZg51YhOjG1zn9iSwBOGhbPlUeOjDBskL/sMB8OcTQ==" hashValue="eZSHymEyWDOwC1TzGux3/PguvetjmO6onW6fVbMIg/NVmv85MFTFMVYqeM0/Vqecc91xyjHzRgFp1XQ+m8beZQ==" algorithmName="SHA-512" password="CC35"/>
  <autoFilter ref="C92:K181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3_01/612325302"/>
    <hyperlink ref="F100" r:id="rId2" display="https://podminky.urs.cz/item/CS_URS_2023_01/619991001"/>
    <hyperlink ref="F102" r:id="rId3" display="https://podminky.urs.cz/item/CS_URS_2023_01/622143004"/>
    <hyperlink ref="F108" r:id="rId4" display="https://podminky.urs.cz/item/CS_URS_2023_01/949101112"/>
    <hyperlink ref="F110" r:id="rId5" display="https://podminky.urs.cz/item/CS_URS_2023_01/952901111"/>
    <hyperlink ref="F112" r:id="rId6" display="https://podminky.urs.cz/item/CS_URS_2023_01/968062354"/>
    <hyperlink ref="F117" r:id="rId7" display="https://podminky.urs.cz/item/CS_URS_2023_01/997013213"/>
    <hyperlink ref="F119" r:id="rId8" display="https://podminky.urs.cz/item/CS_URS_2023_01/997013511"/>
    <hyperlink ref="F121" r:id="rId9" display="https://podminky.urs.cz/item/CS_URS_2023_01/997013509"/>
    <hyperlink ref="F124" r:id="rId10" display="https://podminky.urs.cz/item/CS_URS_2023_01/997013631"/>
    <hyperlink ref="F127" r:id="rId11" display="https://podminky.urs.cz/item/CS_URS_2023_01/998018002"/>
    <hyperlink ref="F131" r:id="rId12" display="https://podminky.urs.cz/item/CS_URS_2023_01/764011621"/>
    <hyperlink ref="F133" r:id="rId13" display="https://podminky.urs.cz/item/CS_URS_2023_01/998764102"/>
    <hyperlink ref="F135" r:id="rId14" display="https://podminky.urs.cz/item/CS_URS_2023_01/998764181"/>
    <hyperlink ref="F138" r:id="rId15" display="https://podminky.urs.cz/item/CS_URS_2023_01/766441812"/>
    <hyperlink ref="F142" r:id="rId16" display="https://podminky.urs.cz/item/CS_URS_2023_01/766621622"/>
    <hyperlink ref="F149" r:id="rId17" display="https://podminky.urs.cz/item/CS_URS_2023_01/766629315"/>
    <hyperlink ref="F152" r:id="rId18" display="https://podminky.urs.cz/item/CS_URS_2023_01/767627309"/>
    <hyperlink ref="F155" r:id="rId19" display="https://podminky.urs.cz/item/CS_URS_2023_01/766694126"/>
    <hyperlink ref="F159" r:id="rId20" display="https://podminky.urs.cz/item/CS_URS_2023_01/998766102"/>
    <hyperlink ref="F161" r:id="rId21" display="https://podminky.urs.cz/item/CS_URS_2023_01/998766181"/>
    <hyperlink ref="F164" r:id="rId22" display="https://podminky.urs.cz/item/CS_URS_2023_01/784181103"/>
    <hyperlink ref="F166" r:id="rId23" display="https://podminky.urs.cz/item/CS_URS_2023_01/784221103"/>
    <hyperlink ref="F169" r:id="rId24" display="https://podminky.urs.cz/item/CS_URS_2023_01/HZS1292"/>
    <hyperlink ref="F175" r:id="rId25" display="https://podminky.urs.cz/item/CS_URS_2023_01/013244000"/>
    <hyperlink ref="F178" r:id="rId26" display="https://podminky.urs.cz/item/CS_URS_2023_01/030001000"/>
    <hyperlink ref="F181" r:id="rId27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2025-03-04T14:11:13Z</dcterms:created>
  <dcterms:modified xsi:type="dcterms:W3CDTF">2025-03-04T14:11:19Z</dcterms:modified>
</cp:coreProperties>
</file>