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9 VZ ERDF Kvalita ZČU – Rekonstrukce podlah UT, Univerzitní 14, Plzeň-Lang\0c PODKLADY  - PRACUJI\LV2 - pracuji\"/>
    </mc:Choice>
  </mc:AlternateContent>
  <xr:revisionPtr revIDLastSave="0" documentId="8_{D36CCF66-C3FD-47F6-A72C-263970790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D.1.1. - Architektonicko-...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_FilterDatabase" localSheetId="1" hidden="1">'D.1.1. - Architektonicko-...'!$C$88:$K$520</definedName>
    <definedName name="_xlnm._FilterDatabase" localSheetId="2" hidden="1">'VON - Vedlejší a ostatní ...'!$C$81:$K$91</definedName>
    <definedName name="_xlnm.Print_Titles" localSheetId="1">'D.1.1. - Architektonicko-...'!$88:$88</definedName>
    <definedName name="_xlnm.Print_Titles" localSheetId="0">'Rekapitulace stavby'!$52:$52</definedName>
    <definedName name="_xlnm.Print_Titles" localSheetId="3">'Seznam figur'!$9:$9</definedName>
    <definedName name="_xlnm.Print_Titles" localSheetId="2">'VON - Vedlejší a ostatní ...'!$81:$81</definedName>
    <definedName name="_xlnm.Print_Area" localSheetId="1">'D.1.1. - Architektonicko-...'!$C$4:$J$39,'D.1.1. - Architektonicko-...'!$C$45:$J$70,'D.1.1. - Architektonicko-...'!$C$76:$K$520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figur'!$C$4:$G$130</definedName>
    <definedName name="_xlnm.Print_Area" localSheetId="2">'VON - Vedlejší a ostatní ...'!$C$4:$J$39,'VON - Vedlejší a ostatní ...'!$C$45:$J$63,'VON - Vedlejší a ostatní ...'!$C$69:$K$91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/>
  <c r="BI89" i="3"/>
  <c r="BH89" i="3"/>
  <c r="BG89" i="3"/>
  <c r="BF89" i="3"/>
  <c r="T89" i="3"/>
  <c r="T88" i="3"/>
  <c r="R89" i="3"/>
  <c r="R88" i="3" s="1"/>
  <c r="P89" i="3"/>
  <c r="P88" i="3"/>
  <c r="BI85" i="3"/>
  <c r="BH85" i="3"/>
  <c r="BG85" i="3"/>
  <c r="BF85" i="3"/>
  <c r="T85" i="3"/>
  <c r="T84" i="3" s="1"/>
  <c r="T83" i="3" s="1"/>
  <c r="T82" i="3" s="1"/>
  <c r="R85" i="3"/>
  <c r="R84" i="3" s="1"/>
  <c r="R83" i="3" s="1"/>
  <c r="R82" i="3" s="1"/>
  <c r="P85" i="3"/>
  <c r="P84" i="3" s="1"/>
  <c r="P83" i="3" s="1"/>
  <c r="P82" i="3" s="1"/>
  <c r="AU56" i="1" s="1"/>
  <c r="J79" i="3"/>
  <c r="F78" i="3"/>
  <c r="F76" i="3"/>
  <c r="E74" i="3"/>
  <c r="J55" i="3"/>
  <c r="F54" i="3"/>
  <c r="F52" i="3"/>
  <c r="E50" i="3"/>
  <c r="J21" i="3"/>
  <c r="E21" i="3"/>
  <c r="J54" i="3" s="1"/>
  <c r="J20" i="3"/>
  <c r="J18" i="3"/>
  <c r="E18" i="3"/>
  <c r="F79" i="3"/>
  <c r="J17" i="3"/>
  <c r="J12" i="3"/>
  <c r="J52" i="3" s="1"/>
  <c r="E7" i="3"/>
  <c r="E72" i="3" s="1"/>
  <c r="J37" i="2"/>
  <c r="J36" i="2"/>
  <c r="AY55" i="1"/>
  <c r="J35" i="2"/>
  <c r="AX55" i="1"/>
  <c r="BI513" i="2"/>
  <c r="BH513" i="2"/>
  <c r="BG513" i="2"/>
  <c r="BF513" i="2"/>
  <c r="T513" i="2"/>
  <c r="R513" i="2"/>
  <c r="R506" i="2" s="1"/>
  <c r="P513" i="2"/>
  <c r="BI507" i="2"/>
  <c r="BH507" i="2"/>
  <c r="BG507" i="2"/>
  <c r="BF507" i="2"/>
  <c r="T507" i="2"/>
  <c r="T506" i="2" s="1"/>
  <c r="R507" i="2"/>
  <c r="P507" i="2"/>
  <c r="P506" i="2" s="1"/>
  <c r="BI502" i="2"/>
  <c r="BH502" i="2"/>
  <c r="BG502" i="2"/>
  <c r="BF502" i="2"/>
  <c r="T502" i="2"/>
  <c r="R502" i="2"/>
  <c r="P502" i="2"/>
  <c r="BI454" i="2"/>
  <c r="BH454" i="2"/>
  <c r="BG454" i="2"/>
  <c r="BF454" i="2"/>
  <c r="T454" i="2"/>
  <c r="R454" i="2"/>
  <c r="P454" i="2"/>
  <c r="BI430" i="2"/>
  <c r="BH430" i="2"/>
  <c r="BG430" i="2"/>
  <c r="BF430" i="2"/>
  <c r="T430" i="2"/>
  <c r="R430" i="2"/>
  <c r="P430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52" i="2"/>
  <c r="BH352" i="2"/>
  <c r="BG352" i="2"/>
  <c r="BF352" i="2"/>
  <c r="T352" i="2"/>
  <c r="R352" i="2"/>
  <c r="P352" i="2"/>
  <c r="BI302" i="2"/>
  <c r="BH302" i="2"/>
  <c r="BG302" i="2"/>
  <c r="BF302" i="2"/>
  <c r="T302" i="2"/>
  <c r="R302" i="2"/>
  <c r="P302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3" i="2"/>
  <c r="BH93" i="2"/>
  <c r="BG93" i="2"/>
  <c r="BF93" i="2"/>
  <c r="T93" i="2"/>
  <c r="T92" i="2" s="1"/>
  <c r="T91" i="2" s="1"/>
  <c r="R93" i="2"/>
  <c r="R92" i="2"/>
  <c r="R91" i="2" s="1"/>
  <c r="P93" i="2"/>
  <c r="P92" i="2"/>
  <c r="P91" i="2" s="1"/>
  <c r="J86" i="2"/>
  <c r="F85" i="2"/>
  <c r="F83" i="2"/>
  <c r="E81" i="2"/>
  <c r="J55" i="2"/>
  <c r="F54" i="2"/>
  <c r="F52" i="2"/>
  <c r="E50" i="2"/>
  <c r="J21" i="2"/>
  <c r="E21" i="2"/>
  <c r="J85" i="2"/>
  <c r="J20" i="2"/>
  <c r="J18" i="2"/>
  <c r="E18" i="2"/>
  <c r="F86" i="2"/>
  <c r="J17" i="2"/>
  <c r="J12" i="2"/>
  <c r="J83" i="2"/>
  <c r="E7" i="2"/>
  <c r="E79" i="2"/>
  <c r="L50" i="1"/>
  <c r="AM50" i="1"/>
  <c r="AM49" i="1"/>
  <c r="L49" i="1"/>
  <c r="AM47" i="1"/>
  <c r="L47" i="1"/>
  <c r="L45" i="1"/>
  <c r="L44" i="1"/>
  <c r="BK507" i="2"/>
  <c r="BK506" i="2" s="1"/>
  <c r="J506" i="2" s="1"/>
  <c r="J69" i="2" s="1"/>
  <c r="J454" i="2"/>
  <c r="BK227" i="2"/>
  <c r="J132" i="2"/>
  <c r="BK85" i="3"/>
  <c r="J103" i="2"/>
  <c r="J284" i="2"/>
  <c r="BK112" i="2"/>
  <c r="AS54" i="1"/>
  <c r="J277" i="2"/>
  <c r="J107" i="2"/>
  <c r="J112" i="2"/>
  <c r="J507" i="2"/>
  <c r="BK142" i="2"/>
  <c r="J290" i="2"/>
  <c r="J213" i="2"/>
  <c r="BK132" i="2"/>
  <c r="J502" i="2"/>
  <c r="J294" i="2"/>
  <c r="BK213" i="2"/>
  <c r="BK122" i="2"/>
  <c r="BK156" i="2"/>
  <c r="BK284" i="2"/>
  <c r="J160" i="2"/>
  <c r="BK93" i="2"/>
  <c r="BK352" i="2"/>
  <c r="BK502" i="2"/>
  <c r="J302" i="2"/>
  <c r="BK146" i="2"/>
  <c r="J93" i="2"/>
  <c r="BK150" i="2"/>
  <c r="BK406" i="2"/>
  <c r="J156" i="2"/>
  <c r="J100" i="2"/>
  <c r="J122" i="2"/>
  <c r="BK294" i="2"/>
  <c r="BK103" i="2"/>
  <c r="J97" i="2"/>
  <c r="BK513" i="2"/>
  <c r="BK302" i="2"/>
  <c r="J220" i="2"/>
  <c r="BK134" i="2"/>
  <c r="J513" i="2"/>
  <c r="J134" i="2"/>
  <c r="BK277" i="2"/>
  <c r="BK160" i="2"/>
  <c r="J406" i="2"/>
  <c r="J85" i="3"/>
  <c r="BK107" i="2"/>
  <c r="BK290" i="2"/>
  <c r="J142" i="2"/>
  <c r="BK100" i="2"/>
  <c r="J144" i="2"/>
  <c r="J430" i="2"/>
  <c r="J150" i="2"/>
  <c r="BK454" i="2"/>
  <c r="J89" i="3"/>
  <c r="BK140" i="2"/>
  <c r="J402" i="2"/>
  <c r="BK144" i="2"/>
  <c r="J124" i="2"/>
  <c r="J146" i="2"/>
  <c r="J352" i="2"/>
  <c r="BK220" i="2"/>
  <c r="J140" i="2"/>
  <c r="BK97" i="2"/>
  <c r="BK402" i="2"/>
  <c r="BK430" i="2"/>
  <c r="J227" i="2"/>
  <c r="BK124" i="2"/>
  <c r="BK89" i="3"/>
  <c r="BK96" i="2" l="1"/>
  <c r="J96" i="2"/>
  <c r="J63" i="2"/>
  <c r="P111" i="2"/>
  <c r="BK159" i="2"/>
  <c r="J159" i="2" s="1"/>
  <c r="J67" i="2" s="1"/>
  <c r="BK405" i="2"/>
  <c r="J405" i="2"/>
  <c r="J68" i="2"/>
  <c r="P96" i="2"/>
  <c r="P90" i="2"/>
  <c r="R111" i="2"/>
  <c r="R149" i="2"/>
  <c r="R159" i="2"/>
  <c r="R405" i="2"/>
  <c r="T96" i="2"/>
  <c r="T90" i="2" s="1"/>
  <c r="BK111" i="2"/>
  <c r="J111" i="2"/>
  <c r="J65" i="2"/>
  <c r="BK149" i="2"/>
  <c r="J149" i="2" s="1"/>
  <c r="J66" i="2" s="1"/>
  <c r="P149" i="2"/>
  <c r="T159" i="2"/>
  <c r="T405" i="2"/>
  <c r="R96" i="2"/>
  <c r="R90" i="2" s="1"/>
  <c r="T111" i="2"/>
  <c r="T149" i="2"/>
  <c r="P159" i="2"/>
  <c r="P405" i="2"/>
  <c r="BK92" i="2"/>
  <c r="J92" i="2" s="1"/>
  <c r="J62" i="2" s="1"/>
  <c r="BK84" i="3"/>
  <c r="J84" i="3"/>
  <c r="J61" i="3"/>
  <c r="BK88" i="3"/>
  <c r="J88" i="3" s="1"/>
  <c r="J62" i="3" s="1"/>
  <c r="F55" i="3"/>
  <c r="J78" i="3"/>
  <c r="J76" i="3"/>
  <c r="E48" i="3"/>
  <c r="BE85" i="3"/>
  <c r="BE89" i="3"/>
  <c r="J52" i="2"/>
  <c r="F55" i="2"/>
  <c r="BE97" i="2"/>
  <c r="BE112" i="2"/>
  <c r="BE124" i="2"/>
  <c r="BE454" i="2"/>
  <c r="J54" i="2"/>
  <c r="BE93" i="2"/>
  <c r="BE122" i="2"/>
  <c r="BE140" i="2"/>
  <c r="BE142" i="2"/>
  <c r="BE144" i="2"/>
  <c r="BE156" i="2"/>
  <c r="BE160" i="2"/>
  <c r="BE213" i="2"/>
  <c r="BE220" i="2"/>
  <c r="BE284" i="2"/>
  <c r="BE290" i="2"/>
  <c r="BE302" i="2"/>
  <c r="BE406" i="2"/>
  <c r="BE513" i="2"/>
  <c r="BE227" i="2"/>
  <c r="BE277" i="2"/>
  <c r="BE294" i="2"/>
  <c r="BE430" i="2"/>
  <c r="E48" i="2"/>
  <c r="BE100" i="2"/>
  <c r="BE103" i="2"/>
  <c r="BE107" i="2"/>
  <c r="BE132" i="2"/>
  <c r="BE134" i="2"/>
  <c r="BE146" i="2"/>
  <c r="BE150" i="2"/>
  <c r="BE352" i="2"/>
  <c r="BE402" i="2"/>
  <c r="BE502" i="2"/>
  <c r="BE507" i="2"/>
  <c r="F34" i="3"/>
  <c r="BA56" i="1" s="1"/>
  <c r="F36" i="3"/>
  <c r="BC56" i="1" s="1"/>
  <c r="F37" i="2"/>
  <c r="BD55" i="1"/>
  <c r="J34" i="2"/>
  <c r="AW55" i="1" s="1"/>
  <c r="F37" i="3"/>
  <c r="BD56" i="1" s="1"/>
  <c r="F35" i="3"/>
  <c r="BB56" i="1" s="1"/>
  <c r="J34" i="3"/>
  <c r="AW56" i="1"/>
  <c r="F34" i="2"/>
  <c r="BA55" i="1" s="1"/>
  <c r="F36" i="2"/>
  <c r="BC55" i="1" s="1"/>
  <c r="F35" i="2"/>
  <c r="BB55" i="1"/>
  <c r="T110" i="2" l="1"/>
  <c r="T89" i="2"/>
  <c r="R110" i="2"/>
  <c r="R89" i="2" s="1"/>
  <c r="P110" i="2"/>
  <c r="P89" i="2" s="1"/>
  <c r="AU55" i="1" s="1"/>
  <c r="AU54" i="1" s="1"/>
  <c r="BK110" i="2"/>
  <c r="J110" i="2"/>
  <c r="J64" i="2"/>
  <c r="BK91" i="2"/>
  <c r="J91" i="2"/>
  <c r="J61" i="2" s="1"/>
  <c r="BK83" i="3"/>
  <c r="BK82" i="3"/>
  <c r="J82" i="3"/>
  <c r="J59" i="3" s="1"/>
  <c r="J33" i="2"/>
  <c r="AV55" i="1" s="1"/>
  <c r="AT55" i="1" s="1"/>
  <c r="F33" i="2"/>
  <c r="AZ55" i="1" s="1"/>
  <c r="BA54" i="1"/>
  <c r="W30" i="1" s="1"/>
  <c r="BB54" i="1"/>
  <c r="W31" i="1" s="1"/>
  <c r="F33" i="3"/>
  <c r="AZ56" i="1"/>
  <c r="BC54" i="1"/>
  <c r="W32" i="1"/>
  <c r="BD54" i="1"/>
  <c r="W33" i="1"/>
  <c r="J33" i="3"/>
  <c r="AV56" i="1"/>
  <c r="AT56" i="1"/>
  <c r="BK90" i="2" l="1"/>
  <c r="J90" i="2"/>
  <c r="J60" i="2"/>
  <c r="J83" i="3"/>
  <c r="J60" i="3"/>
  <c r="J30" i="3"/>
  <c r="AG56" i="1" s="1"/>
  <c r="AZ54" i="1"/>
  <c r="W29" i="1" s="1"/>
  <c r="AW54" i="1"/>
  <c r="AK30" i="1" s="1"/>
  <c r="AX54" i="1"/>
  <c r="AY54" i="1"/>
  <c r="J39" i="3" l="1"/>
  <c r="BK89" i="2"/>
  <c r="J89" i="2"/>
  <c r="J59" i="2" s="1"/>
  <c r="AN56" i="1"/>
  <c r="AV54" i="1"/>
  <c r="AK29" i="1" s="1"/>
  <c r="J30" i="2" l="1"/>
  <c r="AG55" i="1"/>
  <c r="AG54" i="1"/>
  <c r="AK26" i="1" s="1"/>
  <c r="AT54" i="1"/>
  <c r="AN54" i="1" l="1"/>
  <c r="AN55" i="1"/>
  <c r="J39" i="2"/>
  <c r="AK35" i="1"/>
</calcChain>
</file>

<file path=xl/sharedStrings.xml><?xml version="1.0" encoding="utf-8"?>
<sst xmlns="http://schemas.openxmlformats.org/spreadsheetml/2006/main" count="5183" uniqueCount="602">
  <si>
    <t>Export Komplet</t>
  </si>
  <si>
    <t>VZ</t>
  </si>
  <si>
    <t>2.0</t>
  </si>
  <si>
    <t>ZAMOK</t>
  </si>
  <si>
    <t>False</t>
  </si>
  <si>
    <t>{305fe735-c211-492b-895e-5957c175ac96}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</si>
  <si>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</si>
  <si>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</si>
  <si>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</si>
  <si>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</si>
  <si>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</si>
  <si>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</si>
  <si>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</si>
  <si>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</si>
  <si>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</si>
  <si>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</si>
  <si>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</si>
  <si>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Rekonstrukce podlah UT</t>
  </si>
  <si>
    <t>KSO:</t>
  </si>
  <si>
    <t/>
  </si>
  <si>
    <t>CC-CZ:</t>
  </si>
  <si>
    <t>Místo:</t>
  </si>
  <si>
    <t>Západočeská univerzita v Plzni</t>
  </si>
  <si>
    <t>Datum:</t>
  </si>
  <si>
    <t>8. 1. 2024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</si>
  <si>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</si>
  <si>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</si>
  <si>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</si>
  <si>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</si>
  <si>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</si>
  <si>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</si>
  <si>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</si>
  <si>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</si>
  <si>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</si>
  <si>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</si>
  <si>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</si>
  <si>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</si>
  <si>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</si>
  <si>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</si>
  <si>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</si>
  <si>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</si>
  <si>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</si>
  <si>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</si>
  <si>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</si>
  <si>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</si>
  <si>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</si>
  <si>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</si>
  <si>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</si>
  <si>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</si>
  <si>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</si>
  <si>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</si>
  <si>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</si>
  <si>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</si>
  <si>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</si>
  <si>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</si>
  <si>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</si>
  <si>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</si>
  <si>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</si>
  <si>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</si>
  <si>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</si>
  <si>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</si>
  <si>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</si>
  <si>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</si>
  <si>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</si>
  <si>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</si>
  <si>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</si>
  <si>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</si>
  <si>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</si>
  <si>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</si>
  <si>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</si>
  <si>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</si>
  <si>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</si>
  <si>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</si>
  <si>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</si>
  <si>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</si>
  <si>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</si>
  <si>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</si>
  <si>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 xml:space="preserve">Architektonicko-stavební řešení </t>
  </si>
  <si>
    <t>STA</t>
  </si>
  <si>
    <t>1</t>
  </si>
  <si>
    <t>{0a98a0da-a284-4fc2-a549-7adb17f27586}</t>
  </si>
  <si>
    <t>2</t>
  </si>
  <si>
    <t>VON</t>
  </si>
  <si>
    <t>Vedlejší a ostatní rozpočtové náklady</t>
  </si>
  <si>
    <t>{8b0613ad-0578-4035-8250-815d1487397f}</t>
  </si>
  <si>
    <t>MALBA</t>
  </si>
  <si>
    <t>741,8</t>
  </si>
  <si>
    <t>PVC_ostatní</t>
  </si>
  <si>
    <t>40</t>
  </si>
  <si>
    <t>KRYCÍ LIST SOUPISU PRACÍ</t>
  </si>
  <si>
    <t>PVC_šatny</t>
  </si>
  <si>
    <t>157</t>
  </si>
  <si>
    <t>PVC_sprchy</t>
  </si>
  <si>
    <t>91</t>
  </si>
  <si>
    <t>Objekt:</t>
  </si>
  <si>
    <t xml:space="preserve">D.1.1. - Architektonicko-stavební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</si>
  <si>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</si>
  <si>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</si>
  <si>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</si>
  <si>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</si>
  <si>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</si>
  <si>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</si>
  <si>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</si>
  <si>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</si>
  <si>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</si>
  <si>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</si>
  <si>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</si>
  <si>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</si>
  <si>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</si>
  <si>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</si>
  <si>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</si>
  <si>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</si>
  <si>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</si>
  <si>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</si>
  <si>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</si>
  <si>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</si>
  <si>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</si>
  <si>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</si>
  <si>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</si>
  <si>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</si>
  <si>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</si>
  <si>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</si>
  <si>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</si>
  <si>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</si>
  <si>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</si>
  <si>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</si>
  <si>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</si>
  <si>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</si>
  <si>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95</t>
  </si>
  <si>
    <t>Různé dokončovací konstrukce a práce pozemních staveb</t>
  </si>
  <si>
    <t>K</t>
  </si>
  <si>
    <t>952901111</t>
  </si>
  <si>
    <t>Vyčištění budov bytové a občanské výstavby při výšce podlaží do 4 m</t>
  </si>
  <si>
    <t>m2</t>
  </si>
  <si>
    <t>CS ÚRS 2024 01</t>
  </si>
  <si>
    <t>4</t>
  </si>
  <si>
    <t>3</t>
  </si>
  <si>
    <t>-2045466593</t>
  </si>
  <si>
    <t>PP</t>
  </si>
  <si>
    <t>Vyčištění budov nebo objektů před předáním do užívání budov bytové nebo občanské výstavby, světlé výšky podlaží do 4 m</t>
  </si>
  <si>
    <t>Online PSC</t>
  </si>
  <si>
    <t>https://podminky.urs.cz/item/CS_URS_2024_01/952901111</t>
  </si>
  <si>
    <t>997</t>
  </si>
  <si>
    <t>Přesun sutě</t>
  </si>
  <si>
    <t>997013213</t>
  </si>
  <si>
    <t>Vnitrostaveništní doprava suti a vybouraných hmot pro budovy v přes 9 do 12 m ručně</t>
  </si>
  <si>
    <t>t</t>
  </si>
  <si>
    <t>805712999</t>
  </si>
  <si>
    <t>Vnitrostaveništní doprava suti a vybouraných hmot vodorovně do 50 m s naložením ručně pro budovy a haly výšky přes 9 do 12 m</t>
  </si>
  <si>
    <t>https://podminky.urs.cz/item/CS_URS_2024_01/997013213</t>
  </si>
  <si>
    <t>997013501</t>
  </si>
  <si>
    <t>Odvoz suti a vybouraných hmot na skládku nebo meziskládku do 1 km se složením</t>
  </si>
  <si>
    <t>1506513536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</si>
  <si>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</si>
  <si>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</si>
  <si>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</si>
  <si>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</si>
  <si>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-1832315608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</si>
  <si>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</si>
  <si>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</si>
  <si>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VV</t>
  </si>
  <si>
    <t>0,966*14 'Přepočtené koeficientem množství</t>
  </si>
  <si>
    <t>5</t>
  </si>
  <si>
    <t>997013813</t>
  </si>
  <si>
    <t>Poplatek za uložení na skládce (skládkovné) stavebního odpadu z plastických hmot kód odpadu 17 02 03</t>
  </si>
  <si>
    <t>-1742319580</t>
  </si>
  <si>
    <t>Poplatek za uložení stavebního odpadu na skládce (skládkovné) z plastických hmot zatříděného do Katalogu odpadů pod kódem 17 02 03</t>
  </si>
  <si>
    <t>https://podminky.urs.cz/item/CS_URS_2024_01/997013813</t>
  </si>
  <si>
    <t>PSV</t>
  </si>
  <si>
    <t>Práce a dodávky PSV</t>
  </si>
  <si>
    <t>725</t>
  </si>
  <si>
    <t>Zdravotechnika - zařizovací předměty</t>
  </si>
  <si>
    <t>6</t>
  </si>
  <si>
    <t>725291662</t>
  </si>
  <si>
    <t>Montáž sedačky do sprchy</t>
  </si>
  <si>
    <t>kus</t>
  </si>
  <si>
    <t>16</t>
  </si>
  <si>
    <t>792539963</t>
  </si>
  <si>
    <t>Montáž doplňků zařízení koupelen a záchodů sedačky do sprchy</t>
  </si>
  <si>
    <t>https://podminky.urs.cz/item/CS_URS_2024_01/725291662</t>
  </si>
  <si>
    <t>m.č. 118a</t>
  </si>
  <si>
    <t>m.č. 118</t>
  </si>
  <si>
    <t>m.č. 116</t>
  </si>
  <si>
    <t>Součet</t>
  </si>
  <si>
    <t>7</t>
  </si>
  <si>
    <t>M</t>
  </si>
  <si>
    <t>55147081</t>
  </si>
  <si>
    <t>sedátko sklopné do sprchy s opěrnou nohou nerez lesk 440x450x460mm</t>
  </si>
  <si>
    <t>32</t>
  </si>
  <si>
    <t>1060327171</t>
  </si>
  <si>
    <t>8</t>
  </si>
  <si>
    <t>725291670</t>
  </si>
  <si>
    <t>Montáž madla invalidního krakorcového sklopného</t>
  </si>
  <si>
    <t>-593779700</t>
  </si>
  <si>
    <t>Montáž doplňků zařízení koupelen a záchodů madla invalidního krakorcového sklopného</t>
  </si>
  <si>
    <t>https://podminky.urs.cz/item/CS_URS_2024_01/725291670</t>
  </si>
  <si>
    <t>55147115</t>
  </si>
  <si>
    <t>madlo invalidní krakorcové sklopné nerez lesk 813mm</t>
  </si>
  <si>
    <t>1601214440</t>
  </si>
  <si>
    <t>10</t>
  </si>
  <si>
    <t>725291674</t>
  </si>
  <si>
    <t>Montáž madla umyvadlového</t>
  </si>
  <si>
    <t>-1681468345</t>
  </si>
  <si>
    <t>Montáž doplňků zařízení koupelen a záchodů madla umyvadlového</t>
  </si>
  <si>
    <t>https://podminky.urs.cz/item/CS_URS_2024_01/725291674</t>
  </si>
  <si>
    <t>11</t>
  </si>
  <si>
    <t>55147215</t>
  </si>
  <si>
    <t>madlo umyvadlové pravé/levé s krytkou nerez lesk 500x305mm</t>
  </si>
  <si>
    <t>2033026215</t>
  </si>
  <si>
    <t>725-R1</t>
  </si>
  <si>
    <t>Montáž zrcadla TP</t>
  </si>
  <si>
    <t>Vlastní položka</t>
  </si>
  <si>
    <t>-1180607692</t>
  </si>
  <si>
    <t>13</t>
  </si>
  <si>
    <t>M001</t>
  </si>
  <si>
    <t>Zrcadlo sklopné pro TP</t>
  </si>
  <si>
    <t>-2098821434</t>
  </si>
  <si>
    <t>14</t>
  </si>
  <si>
    <t>998725122</t>
  </si>
  <si>
    <t>Přesun hmot tonážní pro zařizovací předměty ruční v objektech v přes 6 do 12 m</t>
  </si>
  <si>
    <t>1430575451</t>
  </si>
  <si>
    <t>Přesun hmot pro zařizovací předměty stanovený z hmotnosti přesunovaného materiálu vodorovná dopravní vzdálenost do 50 m ruční (bez užití mechanizace) v objektech výšky přes 6 do 12 m</t>
  </si>
  <si>
    <t>https://podminky.urs.cz/item/CS_URS_2024_01/998725122</t>
  </si>
  <si>
    <t>763</t>
  </si>
  <si>
    <t>Konstrukce suché výstavby</t>
  </si>
  <si>
    <t>15</t>
  </si>
  <si>
    <t>763411113</t>
  </si>
  <si>
    <t>Sanitární příčky do mokrého prostředí, kompaktní desky tl 6 mm</t>
  </si>
  <si>
    <t>1138309985</t>
  </si>
  <si>
    <t>Sanitární příčky vhodné do mokrého prostředí dělící z kompaktních desek tl. 6 mm</t>
  </si>
  <si>
    <t>https://podminky.urs.cz/item/CS_URS_2024_01/763411113</t>
  </si>
  <si>
    <t>m.č. 117a</t>
  </si>
  <si>
    <t>2,1*(5,77+0,9+0,9)</t>
  </si>
  <si>
    <t>998763332</t>
  </si>
  <si>
    <t>Přesun hmot tonážní pro konstrukce montované z desek ruční v objektech v přes 6 do 12 m</t>
  </si>
  <si>
    <t>729828150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</si>
  <si>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</si>
  <si>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https://podminky.urs.cz/item/CS_URS_2024_01/998763332</t>
  </si>
  <si>
    <t>776</t>
  </si>
  <si>
    <t>Podlahy povlakové</t>
  </si>
  <si>
    <t>17</t>
  </si>
  <si>
    <t>776111311</t>
  </si>
  <si>
    <t>Vysátí podkladu povlakových podlah</t>
  </si>
  <si>
    <t>576714330</t>
  </si>
  <si>
    <t>Příprava podkladu povlakových podlah a stěn vysátí podlah</t>
  </si>
  <si>
    <t>https://podminky.urs.cz/item/CS_URS_2024_01/776111311</t>
  </si>
  <si>
    <t>m.č. 114</t>
  </si>
  <si>
    <t>20</t>
  </si>
  <si>
    <t>m.č. 115</t>
  </si>
  <si>
    <t>Mezisoučet</t>
  </si>
  <si>
    <t>m.č. 110</t>
  </si>
  <si>
    <t>19</t>
  </si>
  <si>
    <t>m.č. 111</t>
  </si>
  <si>
    <t>m.č. 112</t>
  </si>
  <si>
    <t>m.č. 113</t>
  </si>
  <si>
    <t>m.č. 117</t>
  </si>
  <si>
    <t>18</t>
  </si>
  <si>
    <t>m.č. 119</t>
  </si>
  <si>
    <t>m.č. 110a</t>
  </si>
  <si>
    <t>m.č. 111a</t>
  </si>
  <si>
    <t>m.č. 112a</t>
  </si>
  <si>
    <t>m.č. 215</t>
  </si>
  <si>
    <t>m.č. 215a</t>
  </si>
  <si>
    <t>m.č. 215b</t>
  </si>
  <si>
    <t>m.č. 217</t>
  </si>
  <si>
    <t>m.č. 217a</t>
  </si>
  <si>
    <t>m.č. 217b</t>
  </si>
  <si>
    <t>m.č. 217c</t>
  </si>
  <si>
    <t>m.č. 218</t>
  </si>
  <si>
    <t>m.č. 218a</t>
  </si>
  <si>
    <t>776121112</t>
  </si>
  <si>
    <t>Vodou ředitelná penetrace savého podkladu povlakových podlah</t>
  </si>
  <si>
    <t>-377248556</t>
  </si>
  <si>
    <t>Příprava podkladu povlakových podlah a stěn penetrace vodou ředitelná podlah</t>
  </si>
  <si>
    <t>https://podminky.urs.cz/item/CS_URS_2024_01/776121112</t>
  </si>
  <si>
    <t xml:space="preserve">PVC_šatny </t>
  </si>
  <si>
    <t>776141112</t>
  </si>
  <si>
    <t>Stěrka podlahová nivelační pro vyrovnání podkladu povlakových podlah pevnosti 20 MPa tl přes 3 do 5 mm</t>
  </si>
  <si>
    <t>-1210721287</t>
  </si>
  <si>
    <t>Příprava podkladu povlakových podlah a stěn vyrovnání samonivelační stěrkou podlah min.pevnosti 20 MPa, tloušťky přes 3 do 5 mm</t>
  </si>
  <si>
    <t>https://podminky.urs.cz/item/CS_URS_2024_01/776141112</t>
  </si>
  <si>
    <t>776201812</t>
  </si>
  <si>
    <t>Demontáž lepených povlakových podlah s podložkou ručně</t>
  </si>
  <si>
    <t>-1751593465</t>
  </si>
  <si>
    <t>Demontáž povlakových podlahovin lepených ručně s podložkou</t>
  </si>
  <si>
    <t>https://podminky.urs.cz/item/CS_URS_2024_01/776201812</t>
  </si>
  <si>
    <t>776221111</t>
  </si>
  <si>
    <t>Lepení pásů z PVC standardním lepidlem</t>
  </si>
  <si>
    <t>717366626</t>
  </si>
  <si>
    <t>Montáž podlahovin z PVC lepením standardním lepidlem z pásů</t>
  </si>
  <si>
    <t>https://podminky.urs.cz/item/CS_URS_2024_01/776221111</t>
  </si>
  <si>
    <t>22</t>
  </si>
  <si>
    <t>284111R1</t>
  </si>
  <si>
    <t>Homogenní podlaha vhodná pro využití ve vysokém provozu, lepená,, 5 dB, R9, Bfl-s1, 34/43</t>
  </si>
  <si>
    <t>-1862920017</t>
  </si>
  <si>
    <t>197*1,25 'Přepočtené koeficientem množství</t>
  </si>
  <si>
    <t>23</t>
  </si>
  <si>
    <t>284111R2</t>
  </si>
  <si>
    <t>Bezpečnostní podlaha s embosováním pro využití ve sprchách tl. 2 mm, šířka role 2 m, lepená, R11, Cfl-s1, 34/43</t>
  </si>
  <si>
    <t>-1859499053</t>
  </si>
  <si>
    <t>91*1,25 'Přepočtené koeficientem množství</t>
  </si>
  <si>
    <t>24</t>
  </si>
  <si>
    <t>776223111</t>
  </si>
  <si>
    <t>Spoj povlakových podlahovin z PVC svařováním za tepla</t>
  </si>
  <si>
    <t>m</t>
  </si>
  <si>
    <t>736577413</t>
  </si>
  <si>
    <t>Montáž podlahovin z PVC spoj podlah svařováním za tepla (včetně frézování)</t>
  </si>
  <si>
    <t>https://podminky.urs.cz/item/CS_URS_2024_01/776223111</t>
  </si>
  <si>
    <t>PVC_sprchy/2</t>
  </si>
  <si>
    <t>PVC_ostatní/2</t>
  </si>
  <si>
    <t>PVC_šatny/2</t>
  </si>
  <si>
    <t>321,06"sokly</t>
  </si>
  <si>
    <t>25</t>
  </si>
  <si>
    <t>776411212</t>
  </si>
  <si>
    <t>Montáž tahaných obvodových soklíků z PVC výšky do 100 mm</t>
  </si>
  <si>
    <t>419543701</t>
  </si>
  <si>
    <t>Montáž soklíků tahaných (fabiony) z PVC obvodových, výšky přes 80 do 100 mm</t>
  </si>
  <si>
    <t>https://podminky.urs.cz/item/CS_URS_2024_01/776411212</t>
  </si>
  <si>
    <t>18,44</t>
  </si>
  <si>
    <t>14,59</t>
  </si>
  <si>
    <t>18,45</t>
  </si>
  <si>
    <t>18,72</t>
  </si>
  <si>
    <t>15,35</t>
  </si>
  <si>
    <t>8,15</t>
  </si>
  <si>
    <t>12,3</t>
  </si>
  <si>
    <t>13,35</t>
  </si>
  <si>
    <t>11,35</t>
  </si>
  <si>
    <t>7,6</t>
  </si>
  <si>
    <t>4,2</t>
  </si>
  <si>
    <t>7,15</t>
  </si>
  <si>
    <t>5,1</t>
  </si>
  <si>
    <t>26</t>
  </si>
  <si>
    <t>776410811</t>
  </si>
  <si>
    <t>Odstranění soklíků a lišt pryžových nebo plastových</t>
  </si>
  <si>
    <t>1014094543</t>
  </si>
  <si>
    <t>Demontáž soklíků nebo lišt pryžových nebo plastových</t>
  </si>
  <si>
    <t>https://podminky.urs.cz/item/CS_URS_2024_01/776410811</t>
  </si>
  <si>
    <t>27</t>
  </si>
  <si>
    <t>998776122</t>
  </si>
  <si>
    <t>Přesun hmot tonážní pro podlahy povlakové ruční v objektech v přes 6 do 12 m</t>
  </si>
  <si>
    <t>-873116738</t>
  </si>
  <si>
    <t>Přesun hmot pro podlahy povlakové stanovený z hmotnosti přesunovaného materiálu vodorovná dopravní vzdálenost do 50 m ruční (bez užití mechanizace) v objektech výšky přes 6 do 12 m</t>
  </si>
  <si>
    <t>https://podminky.urs.cz/item/CS_URS_2024_01/998776122</t>
  </si>
  <si>
    <t>784</t>
  </si>
  <si>
    <t>Dokončovací práce - malby a tapety</t>
  </si>
  <si>
    <t>28</t>
  </si>
  <si>
    <t>784171101</t>
  </si>
  <si>
    <t>Zakrytí vnitřních podlah včetně pozdějšího odkrytí</t>
  </si>
  <si>
    <t>471047503</t>
  </si>
  <si>
    <t>Zakrytí nemalovaných ploch (materiál ve specifikaci) včetně pozdějšího odkrytí podlah</t>
  </si>
  <si>
    <t>https://podminky.urs.cz/item/CS_URS_2024_01/784171101</t>
  </si>
  <si>
    <t>29</t>
  </si>
  <si>
    <t>58124844</t>
  </si>
  <si>
    <t>fólie pro malířské potřeby zakrývací tl 25µ 4x5m</t>
  </si>
  <si>
    <t>-1822639159</t>
  </si>
  <si>
    <t>197*1,05 'Přepočtené koeficientem množství</t>
  </si>
  <si>
    <t>30</t>
  </si>
  <si>
    <t>784181101</t>
  </si>
  <si>
    <t>Základní akrylátová jednonásobná bezbarvá penetrace podkladu v místnostech v do 3,80 m</t>
  </si>
  <si>
    <t>379454391</t>
  </si>
  <si>
    <t>Penetrace podkladu jednonásobná základní akrylátová bezbarvá v místnostech výšky do 3,80 m</t>
  </si>
  <si>
    <t>https://podminky.urs.cz/item/CS_URS_2024_01/784181101</t>
  </si>
  <si>
    <t>STROPY</t>
  </si>
  <si>
    <t>STĚNY</t>
  </si>
  <si>
    <t>3*18,44</t>
  </si>
  <si>
    <t>3*18,45</t>
  </si>
  <si>
    <t>3*18,72</t>
  </si>
  <si>
    <t>3*15,35</t>
  </si>
  <si>
    <t>31</t>
  </si>
  <si>
    <t>784221101</t>
  </si>
  <si>
    <t>Dvojnásobné bílé malby ze směsí za sucha dobře otěruvzdorných v místnostech do 3,80 m</t>
  </si>
  <si>
    <t>2123719773</t>
  </si>
  <si>
    <t>Malby z malířských směsí otěruvzdorných za sucha dvojnásobné, bílé za sucha otěruvzdorné dobře v místnostech výšky do 3,80 m</t>
  </si>
  <si>
    <t>https://podminky.urs.cz/item/CS_URS_2024_01/784221101</t>
  </si>
  <si>
    <t>HZS</t>
  </si>
  <si>
    <t>Hodinové zúčtovací sazby</t>
  </si>
  <si>
    <t>HZS2331</t>
  </si>
  <si>
    <t>Hodinová zúčtovací sazba podlahář</t>
  </si>
  <si>
    <t>hod</t>
  </si>
  <si>
    <t>512</t>
  </si>
  <si>
    <t>615435821</t>
  </si>
  <si>
    <t>Hodinové zúčtovací sazby profesí PSV úpravy povrchů a podlahy podlahář</t>
  </si>
  <si>
    <t>https://podminky.urs.cz/item/CS_URS_2024_01/HZS2331</t>
  </si>
  <si>
    <t xml:space="preserve">Příplatek za opracování podlahoviny v místě podlahových kanálků a kotvení dělících stěn </t>
  </si>
  <si>
    <t>33</t>
  </si>
  <si>
    <t>HZS2492</t>
  </si>
  <si>
    <t>Hodinová zúčtovací sazba pomocný dělník PSV</t>
  </si>
  <si>
    <t>1746746254</t>
  </si>
  <si>
    <t>Hodinové zúčtovací sazby profesí PSV zednické výpomoci a pomocné práce PSV pomocný dělník PSV</t>
  </si>
  <si>
    <t>https://podminky.urs.cz/item/CS_URS_2024_01/HZS2492</t>
  </si>
  <si>
    <t>Demontáže a montáže dělících stěn ve sprchách a prvků pro TP</t>
  </si>
  <si>
    <t xml:space="preserve">Ostatní blíže nespecifikované stavební přípomoce - bude fakturováno dle skutečnosti </t>
  </si>
  <si>
    <t>VON - Vedlejší a ostatní rozpočtové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</si>
  <si>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</si>
  <si>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</si>
  <si>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</si>
  <si>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</si>
  <si>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</si>
  <si>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</si>
  <si>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</si>
  <si>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</si>
  <si>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</si>
  <si>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</si>
  <si>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-498592284</t>
  </si>
  <si>
    <t>https://podminky.urs.cz/item/CS_URS_2024_01/030001000</t>
  </si>
  <si>
    <t>VRN7</t>
  </si>
  <si>
    <t>Provozní vlivy</t>
  </si>
  <si>
    <t>071002000</t>
  </si>
  <si>
    <t>Provoz investora, třetích osob</t>
  </si>
  <si>
    <t>-2059917105</t>
  </si>
  <si>
    <t>https://podminky.urs.cz/item/CS_URS_2024_01/071002000</t>
  </si>
  <si>
    <t>SEZNAM FIGUR</t>
  </si>
  <si>
    <t>Výměra</t>
  </si>
  <si>
    <t xml:space="preserve"> D.1.1.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</si>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</sst>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5291674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11212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71101" TargetMode="External"/><Relationship Id="rId7" Type="http://schemas.openxmlformats.org/officeDocument/2006/relationships/hyperlink" Target="https://podminky.urs.cz/item/CS_URS_2024_01/725291670" TargetMode="External"/><Relationship Id="rId12" Type="http://schemas.openxmlformats.org/officeDocument/2006/relationships/hyperlink" Target="https://podminky.urs.cz/item/CS_URS_2024_01/776111311" TargetMode="External"/><Relationship Id="rId17" Type="http://schemas.openxmlformats.org/officeDocument/2006/relationships/hyperlink" Target="https://podminky.urs.cz/item/CS_URS_2024_01/776223111" TargetMode="External"/><Relationship Id="rId25" Type="http://schemas.openxmlformats.org/officeDocument/2006/relationships/hyperlink" Target="https://podminky.urs.cz/item/CS_URS_2024_01/HZS2492" TargetMode="External"/><Relationship Id="rId2" Type="http://schemas.openxmlformats.org/officeDocument/2006/relationships/hyperlink" Target="https://podminky.urs.cz/item/CS_URS_2024_01/997013213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998776122" TargetMode="External"/><Relationship Id="rId1" Type="http://schemas.openxmlformats.org/officeDocument/2006/relationships/hyperlink" Target="https://podminky.urs.cz/item/CS_URS_2024_01/952901111" TargetMode="External"/><Relationship Id="rId6" Type="http://schemas.openxmlformats.org/officeDocument/2006/relationships/hyperlink" Target="https://podminky.urs.cz/item/CS_URS_2024_01/725291662" TargetMode="External"/><Relationship Id="rId11" Type="http://schemas.openxmlformats.org/officeDocument/2006/relationships/hyperlink" Target="https://podminky.urs.cz/item/CS_URS_2024_01/998763332" TargetMode="External"/><Relationship Id="rId24" Type="http://schemas.openxmlformats.org/officeDocument/2006/relationships/hyperlink" Target="https://podminky.urs.cz/item/CS_URS_2024_01/HZS233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4221101" TargetMode="External"/><Relationship Id="rId10" Type="http://schemas.openxmlformats.org/officeDocument/2006/relationships/hyperlink" Target="https://podminky.urs.cz/item/CS_URS_2024_01/763411113" TargetMode="External"/><Relationship Id="rId19" Type="http://schemas.openxmlformats.org/officeDocument/2006/relationships/hyperlink" Target="https://podminky.urs.cz/item/CS_URS_2024_01/77641081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25122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41811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071002000" TargetMode="External"/><Relationship Id="rId1" Type="http://schemas.openxmlformats.org/officeDocument/2006/relationships/hyperlink" Target="https://podminky.urs.cz/item/CS_URS_2024_01/03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6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.049999999999997" customHeight="1" x14ac:dyDescent="0.2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6</v>
      </c>
      <c r="BT2" s="18" t="s">
        <v>7</v>
      </c>
    </row>
    <row r="3" spans="1:74" ht="7.0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.0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1"/>
      <c r="BE5" s="284" t="s">
        <v>15</v>
      </c>
      <c r="BS5" s="18" t="s">
        <v>6</v>
      </c>
    </row>
    <row r="6" spans="1:74" ht="37.049999999999997" customHeight="1" x14ac:dyDescent="0.2">
      <c r="B6" s="21"/>
      <c r="D6" s="27" t="s">
        <v>16</v>
      </c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1"/>
      <c r="BE6" s="285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5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5"/>
      <c r="BS8" s="18" t="s">
        <v>6</v>
      </c>
    </row>
    <row r="9" spans="1:74" ht="14.4" customHeight="1" x14ac:dyDescent="0.2">
      <c r="B9" s="21"/>
      <c r="AR9" s="21"/>
      <c r="BE9" s="285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19</v>
      </c>
      <c r="AR10" s="21"/>
      <c r="BE10" s="285"/>
      <c r="BS10" s="18" t="s">
        <v>6</v>
      </c>
    </row>
    <row r="11" spans="1:74" ht="18.45" customHeight="1" x14ac:dyDescent="0.2">
      <c r="B11" s="21"/>
      <c r="E11" s="26" t="s">
        <v>22</v>
      </c>
      <c r="AK11" s="28" t="s">
        <v>27</v>
      </c>
      <c r="AN11" s="26" t="s">
        <v>19</v>
      </c>
      <c r="AR11" s="21"/>
      <c r="BE11" s="285"/>
      <c r="BS11" s="18" t="s">
        <v>6</v>
      </c>
    </row>
    <row r="12" spans="1:74" ht="7.05" customHeight="1" x14ac:dyDescent="0.2">
      <c r="B12" s="21"/>
      <c r="AR12" s="21"/>
      <c r="BE12" s="285"/>
      <c r="BS12" s="18" t="s">
        <v>6</v>
      </c>
    </row>
    <row r="13" spans="1:74" ht="12" customHeight="1" x14ac:dyDescent="0.2">
      <c r="B13" s="21"/>
      <c r="D13" s="28" t="s">
        <v>28</v>
      </c>
      <c r="AK13" s="28" t="s">
        <v>26</v>
      </c>
      <c r="AN13" s="30" t="s">
        <v>29</v>
      </c>
      <c r="AR13" s="21"/>
      <c r="BE13" s="285"/>
      <c r="BS13" s="18" t="s">
        <v>6</v>
      </c>
    </row>
    <row r="14" spans="1:74" ht="13.2" x14ac:dyDescent="0.2">
      <c r="B14" s="21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27</v>
      </c>
      <c r="AN14" s="30" t="s">
        <v>29</v>
      </c>
      <c r="AR14" s="21"/>
      <c r="BE14" s="285"/>
      <c r="BS14" s="18" t="s">
        <v>6</v>
      </c>
    </row>
    <row r="15" spans="1:74" ht="7.05" customHeight="1" x14ac:dyDescent="0.2">
      <c r="B15" s="21"/>
      <c r="AR15" s="21"/>
      <c r="BE15" s="285"/>
      <c r="BS15" s="18" t="s">
        <v>4</v>
      </c>
    </row>
    <row r="16" spans="1:74" ht="12" customHeight="1" x14ac:dyDescent="0.2">
      <c r="B16" s="21"/>
      <c r="D16" s="28" t="s">
        <v>30</v>
      </c>
      <c r="AK16" s="28" t="s">
        <v>26</v>
      </c>
      <c r="AN16" s="26" t="s">
        <v>19</v>
      </c>
      <c r="AR16" s="21"/>
      <c r="BE16" s="285"/>
      <c r="BS16" s="18" t="s">
        <v>4</v>
      </c>
    </row>
    <row r="17" spans="2:71" ht="18.45" customHeight="1" x14ac:dyDescent="0.2">
      <c r="B17" s="21"/>
      <c r="E17" s="26" t="s">
        <v>31</v>
      </c>
      <c r="AK17" s="28" t="s">
        <v>27</v>
      </c>
      <c r="AN17" s="26" t="s">
        <v>19</v>
      </c>
      <c r="AR17" s="21"/>
      <c r="BE17" s="285"/>
      <c r="BS17" s="18" t="s">
        <v>32</v>
      </c>
    </row>
    <row r="18" spans="2:71" ht="7.05" customHeight="1" x14ac:dyDescent="0.2">
      <c r="B18" s="21"/>
      <c r="AR18" s="21"/>
      <c r="BE18" s="285"/>
      <c r="BS18" s="18" t="s">
        <v>6</v>
      </c>
    </row>
    <row r="19" spans="2:71" ht="12" customHeight="1" x14ac:dyDescent="0.2">
      <c r="B19" s="21"/>
      <c r="D19" s="28" t="s">
        <v>33</v>
      </c>
      <c r="AK19" s="28" t="s">
        <v>26</v>
      </c>
      <c r="AN19" s="26" t="s">
        <v>19</v>
      </c>
      <c r="AR19" s="21"/>
      <c r="BE19" s="285"/>
      <c r="BS19" s="18" t="s">
        <v>6</v>
      </c>
    </row>
    <row r="20" spans="2:71" ht="18.45" customHeight="1" x14ac:dyDescent="0.2">
      <c r="B20" s="21"/>
      <c r="E20" s="26" t="s">
        <v>34</v>
      </c>
      <c r="AK20" s="28" t="s">
        <v>27</v>
      </c>
      <c r="AN20" s="26" t="s">
        <v>19</v>
      </c>
      <c r="AR20" s="21"/>
      <c r="BE20" s="285"/>
      <c r="BS20" s="18" t="s">
        <v>32</v>
      </c>
    </row>
    <row r="21" spans="2:71" ht="7.05" customHeight="1" x14ac:dyDescent="0.2">
      <c r="B21" s="21"/>
      <c r="AR21" s="21"/>
      <c r="BE21" s="285"/>
    </row>
    <row r="22" spans="2:71" ht="12" customHeight="1" x14ac:dyDescent="0.2">
      <c r="B22" s="21"/>
      <c r="D22" s="28" t="s">
        <v>35</v>
      </c>
      <c r="AR22" s="21"/>
      <c r="BE22" s="285"/>
    </row>
    <row r="23" spans="2:71" ht="47.25" customHeight="1" x14ac:dyDescent="0.2">
      <c r="B23" s="21"/>
      <c r="E23" s="292" t="s">
        <v>36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1"/>
      <c r="BE23" s="285"/>
    </row>
    <row r="24" spans="2:71" ht="7.05" customHeight="1" x14ac:dyDescent="0.2">
      <c r="B24" s="21"/>
      <c r="AR24" s="21"/>
      <c r="BE24" s="285"/>
    </row>
    <row r="25" spans="2:71" ht="7.0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5"/>
    </row>
    <row r="26" spans="2:71" s="1" customFormat="1" ht="25.95" customHeight="1" x14ac:dyDescent="0.2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3">
        <f>ROUND(AG54,2)</f>
        <v>0</v>
      </c>
      <c r="AL26" s="294"/>
      <c r="AM26" s="294"/>
      <c r="AN26" s="294"/>
      <c r="AO26" s="294"/>
      <c r="AR26" s="33"/>
      <c r="BE26" s="285"/>
    </row>
    <row r="27" spans="2:71" s="1" customFormat="1" ht="7.05" customHeight="1" x14ac:dyDescent="0.2">
      <c r="B27" s="33"/>
      <c r="AR27" s="33"/>
      <c r="BE27" s="285"/>
    </row>
    <row r="28" spans="2:71" s="1" customFormat="1" ht="13.2" x14ac:dyDescent="0.2">
      <c r="B28" s="33"/>
      <c r="L28" s="295" t="s">
        <v>38</v>
      </c>
      <c r="M28" s="295"/>
      <c r="N28" s="295"/>
      <c r="O28" s="295"/>
      <c r="P28" s="295"/>
      <c r="W28" s="295" t="s">
        <v>39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40</v>
      </c>
      <c r="AL28" s="295"/>
      <c r="AM28" s="295"/>
      <c r="AN28" s="295"/>
      <c r="AO28" s="295"/>
      <c r="AR28" s="33"/>
      <c r="BE28" s="285"/>
    </row>
    <row r="29" spans="2:71" s="2" customFormat="1" ht="14.4" customHeight="1" x14ac:dyDescent="0.2">
      <c r="B29" s="37"/>
      <c r="D29" s="28" t="s">
        <v>41</v>
      </c>
      <c r="F29" s="28" t="s">
        <v>42</v>
      </c>
      <c r="L29" s="298">
        <v>0.21</v>
      </c>
      <c r="M29" s="297"/>
      <c r="N29" s="297"/>
      <c r="O29" s="297"/>
      <c r="P29" s="297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K29" s="296">
        <f>ROUND(AV54, 2)</f>
        <v>0</v>
      </c>
      <c r="AL29" s="297"/>
      <c r="AM29" s="297"/>
      <c r="AN29" s="297"/>
      <c r="AO29" s="297"/>
      <c r="AR29" s="37"/>
      <c r="BE29" s="286"/>
    </row>
    <row r="30" spans="2:71" s="2" customFormat="1" ht="14.4" customHeight="1" x14ac:dyDescent="0.2">
      <c r="B30" s="37"/>
      <c r="F30" s="28" t="s">
        <v>43</v>
      </c>
      <c r="L30" s="298">
        <v>0.12</v>
      </c>
      <c r="M30" s="297"/>
      <c r="N30" s="297"/>
      <c r="O30" s="297"/>
      <c r="P30" s="297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K30" s="296">
        <f>ROUND(AW54, 2)</f>
        <v>0</v>
      </c>
      <c r="AL30" s="297"/>
      <c r="AM30" s="297"/>
      <c r="AN30" s="297"/>
      <c r="AO30" s="297"/>
      <c r="AR30" s="37"/>
      <c r="BE30" s="286"/>
    </row>
    <row r="31" spans="2:71" s="2" customFormat="1" ht="14.4" hidden="1" customHeight="1" x14ac:dyDescent="0.2">
      <c r="B31" s="37"/>
      <c r="F31" s="28" t="s">
        <v>44</v>
      </c>
      <c r="L31" s="298">
        <v>0.21</v>
      </c>
      <c r="M31" s="297"/>
      <c r="N31" s="297"/>
      <c r="O31" s="297"/>
      <c r="P31" s="297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K31" s="296">
        <v>0</v>
      </c>
      <c r="AL31" s="297"/>
      <c r="AM31" s="297"/>
      <c r="AN31" s="297"/>
      <c r="AO31" s="297"/>
      <c r="AR31" s="37"/>
      <c r="BE31" s="286"/>
    </row>
    <row r="32" spans="2:71" s="2" customFormat="1" ht="14.4" hidden="1" customHeight="1" x14ac:dyDescent="0.2">
      <c r="B32" s="37"/>
      <c r="F32" s="28" t="s">
        <v>45</v>
      </c>
      <c r="L32" s="298">
        <v>0.12</v>
      </c>
      <c r="M32" s="297"/>
      <c r="N32" s="297"/>
      <c r="O32" s="297"/>
      <c r="P32" s="297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K32" s="296">
        <v>0</v>
      </c>
      <c r="AL32" s="297"/>
      <c r="AM32" s="297"/>
      <c r="AN32" s="297"/>
      <c r="AO32" s="297"/>
      <c r="AR32" s="37"/>
      <c r="BE32" s="286"/>
    </row>
    <row r="33" spans="2:44" s="2" customFormat="1" ht="14.4" hidden="1" customHeight="1" x14ac:dyDescent="0.2">
      <c r="B33" s="37"/>
      <c r="F33" s="28" t="s">
        <v>46</v>
      </c>
      <c r="L33" s="298">
        <v>0</v>
      </c>
      <c r="M33" s="297"/>
      <c r="N33" s="297"/>
      <c r="O33" s="297"/>
      <c r="P33" s="297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K33" s="296">
        <v>0</v>
      </c>
      <c r="AL33" s="297"/>
      <c r="AM33" s="297"/>
      <c r="AN33" s="297"/>
      <c r="AO33" s="297"/>
      <c r="AR33" s="37"/>
    </row>
    <row r="34" spans="2:44" s="1" customFormat="1" ht="7.05" customHeight="1" x14ac:dyDescent="0.2">
      <c r="B34" s="33"/>
      <c r="AR34" s="33"/>
    </row>
    <row r="35" spans="2:44" s="1" customFormat="1" ht="25.95" customHeight="1" x14ac:dyDescent="0.2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99" t="s">
        <v>49</v>
      </c>
      <c r="Y35" s="300"/>
      <c r="Z35" s="300"/>
      <c r="AA35" s="300"/>
      <c r="AB35" s="300"/>
      <c r="AC35" s="40"/>
      <c r="AD35" s="40"/>
      <c r="AE35" s="40"/>
      <c r="AF35" s="40"/>
      <c r="AG35" s="40"/>
      <c r="AH35" s="40"/>
      <c r="AI35" s="40"/>
      <c r="AJ35" s="40"/>
      <c r="AK35" s="301">
        <f>SUM(AK26:AK33)</f>
        <v>0</v>
      </c>
      <c r="AL35" s="300"/>
      <c r="AM35" s="300"/>
      <c r="AN35" s="300"/>
      <c r="AO35" s="302"/>
      <c r="AP35" s="38"/>
      <c r="AQ35" s="38"/>
      <c r="AR35" s="33"/>
    </row>
    <row r="36" spans="2:44" s="1" customFormat="1" ht="7.05" customHeight="1" x14ac:dyDescent="0.2">
      <c r="B36" s="33"/>
      <c r="AR36" s="33"/>
    </row>
    <row r="37" spans="2:44" s="1" customFormat="1" ht="7.0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.0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.05" customHeight="1" x14ac:dyDescent="0.2">
      <c r="B42" s="33"/>
      <c r="C42" s="22" t="s">
        <v>50</v>
      </c>
      <c r="AR42" s="33"/>
    </row>
    <row r="43" spans="2:44" s="1" customFormat="1" ht="7.0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2024-03</v>
      </c>
      <c r="AR44" s="46"/>
    </row>
    <row r="45" spans="2:44" s="4" customFormat="1" ht="37.049999999999997" customHeight="1" x14ac:dyDescent="0.2">
      <c r="B45" s="47"/>
      <c r="C45" s="48" t="s">
        <v>16</v>
      </c>
      <c r="L45" s="319" t="str">
        <f>K6</f>
        <v>ZČU - Rekonstrukce podlah UT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R45" s="47"/>
    </row>
    <row r="46" spans="2:44" s="1" customFormat="1" ht="7.0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Západočeská univerzita v Plzni</v>
      </c>
      <c r="AI47" s="28" t="s">
        <v>23</v>
      </c>
      <c r="AM47" s="303" t="str">
        <f>IF(AN8= "","",AN8)</f>
        <v>8. 1. 2024</v>
      </c>
      <c r="AN47" s="303"/>
      <c r="AR47" s="33"/>
    </row>
    <row r="48" spans="2:44" s="1" customFormat="1" ht="7.05" customHeight="1" x14ac:dyDescent="0.2">
      <c r="B48" s="33"/>
      <c r="AR48" s="33"/>
    </row>
    <row r="49" spans="1:91" s="1" customFormat="1" ht="15.15" customHeight="1" x14ac:dyDescent="0.2">
      <c r="B49" s="33"/>
      <c r="C49" s="28" t="s">
        <v>25</v>
      </c>
      <c r="L49" s="3" t="str">
        <f>IF(E11= "","",E11)</f>
        <v>Západočeská univerzita v Plzni</v>
      </c>
      <c r="AI49" s="28" t="s">
        <v>30</v>
      </c>
      <c r="AM49" s="304" t="str">
        <f>IF(E17="","",E17)</f>
        <v xml:space="preserve"> </v>
      </c>
      <c r="AN49" s="305"/>
      <c r="AO49" s="305"/>
      <c r="AP49" s="305"/>
      <c r="AR49" s="33"/>
      <c r="AS49" s="306" t="s">
        <v>51</v>
      </c>
      <c r="AT49" s="30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 x14ac:dyDescent="0.2">
      <c r="B50" s="33"/>
      <c r="C50" s="28" t="s">
        <v>28</v>
      </c>
      <c r="L50" s="3" t="str">
        <f>IF(E14= "Vyplň údaj","",E14)</f>
        <v/>
      </c>
      <c r="AI50" s="28" t="s">
        <v>33</v>
      </c>
      <c r="AM50" s="304" t="str">
        <f>IF(E20="","",E20)</f>
        <v>Michal Jirka</v>
      </c>
      <c r="AN50" s="305"/>
      <c r="AO50" s="305"/>
      <c r="AP50" s="305"/>
      <c r="AR50" s="33"/>
      <c r="AS50" s="308"/>
      <c r="AT50" s="309"/>
      <c r="BD50" s="54"/>
    </row>
    <row r="51" spans="1:91" s="1" customFormat="1" ht="10.8" customHeight="1" x14ac:dyDescent="0.2">
      <c r="B51" s="33"/>
      <c r="AR51" s="33"/>
      <c r="AS51" s="308"/>
      <c r="AT51" s="309"/>
      <c r="BD51" s="54"/>
    </row>
    <row r="52" spans="1:91" s="1" customFormat="1" ht="29.25" customHeight="1" x14ac:dyDescent="0.2">
      <c r="B52" s="33"/>
      <c r="C52" s="315" t="s">
        <v>52</v>
      </c>
      <c r="D52" s="316"/>
      <c r="E52" s="316"/>
      <c r="F52" s="316"/>
      <c r="G52" s="316"/>
      <c r="H52" s="55"/>
      <c r="I52" s="317" t="s">
        <v>53</v>
      </c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8" t="s">
        <v>54</v>
      </c>
      <c r="AH52" s="316"/>
      <c r="AI52" s="316"/>
      <c r="AJ52" s="316"/>
      <c r="AK52" s="316"/>
      <c r="AL52" s="316"/>
      <c r="AM52" s="316"/>
      <c r="AN52" s="317" t="s">
        <v>55</v>
      </c>
      <c r="AO52" s="316"/>
      <c r="AP52" s="316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8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 x14ac:dyDescent="0.2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3">
        <f>ROUND(SUM(AG55:AG56),2)</f>
        <v>0</v>
      </c>
      <c r="AH54" s="313"/>
      <c r="AI54" s="313"/>
      <c r="AJ54" s="313"/>
      <c r="AK54" s="313"/>
      <c r="AL54" s="313"/>
      <c r="AM54" s="313"/>
      <c r="AN54" s="314">
        <f>SUM(AG54,AT54)</f>
        <v>0</v>
      </c>
      <c r="AO54" s="314"/>
      <c r="AP54" s="314"/>
      <c r="AQ54" s="65" t="s">
        <v>19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6.5" customHeight="1" x14ac:dyDescent="0.2">
      <c r="A55" s="72" t="s">
        <v>75</v>
      </c>
      <c r="B55" s="73"/>
      <c r="C55" s="74"/>
      <c r="D55" s="312" t="s">
        <v>76</v>
      </c>
      <c r="E55" s="312"/>
      <c r="F55" s="312"/>
      <c r="G55" s="312"/>
      <c r="H55" s="312"/>
      <c r="I55" s="75"/>
      <c r="J55" s="312" t="s">
        <v>77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0">
        <f>'D.1.1. - Architektonicko-...'!J30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76" t="s">
        <v>78</v>
      </c>
      <c r="AR55" s="73"/>
      <c r="AS55" s="77">
        <v>0</v>
      </c>
      <c r="AT55" s="78">
        <f>ROUND(SUM(AV55:AW55),2)</f>
        <v>0</v>
      </c>
      <c r="AU55" s="79">
        <f>'D.1.1. - Architektonicko-...'!P89</f>
        <v>0</v>
      </c>
      <c r="AV55" s="78">
        <f>'D.1.1. - Architektonicko-...'!J33</f>
        <v>0</v>
      </c>
      <c r="AW55" s="78">
        <f>'D.1.1. - Architektonicko-...'!J34</f>
        <v>0</v>
      </c>
      <c r="AX55" s="78">
        <f>'D.1.1. - Architektonicko-...'!J35</f>
        <v>0</v>
      </c>
      <c r="AY55" s="78">
        <f>'D.1.1. - Architektonicko-...'!J36</f>
        <v>0</v>
      </c>
      <c r="AZ55" s="78">
        <f>'D.1.1. - Architektonicko-...'!F33</f>
        <v>0</v>
      </c>
      <c r="BA55" s="78">
        <f>'D.1.1. - Architektonicko-...'!F34</f>
        <v>0</v>
      </c>
      <c r="BB55" s="78">
        <f>'D.1.1. - Architektonicko-...'!F35</f>
        <v>0</v>
      </c>
      <c r="BC55" s="78">
        <f>'D.1.1. - Architektonicko-...'!F36</f>
        <v>0</v>
      </c>
      <c r="BD55" s="80">
        <f>'D.1.1. - Architektonicko-...'!F37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 x14ac:dyDescent="0.2">
      <c r="A56" s="72" t="s">
        <v>75</v>
      </c>
      <c r="B56" s="73"/>
      <c r="C56" s="74"/>
      <c r="D56" s="312" t="s">
        <v>82</v>
      </c>
      <c r="E56" s="312"/>
      <c r="F56" s="312"/>
      <c r="G56" s="312"/>
      <c r="H56" s="312"/>
      <c r="I56" s="75"/>
      <c r="J56" s="312" t="s">
        <v>83</v>
      </c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0">
        <f>'VON - Vedlejší a ostatní ...'!J30</f>
        <v>0</v>
      </c>
      <c r="AH56" s="311"/>
      <c r="AI56" s="311"/>
      <c r="AJ56" s="311"/>
      <c r="AK56" s="311"/>
      <c r="AL56" s="311"/>
      <c r="AM56" s="311"/>
      <c r="AN56" s="310">
        <f>SUM(AG56,AT56)</f>
        <v>0</v>
      </c>
      <c r="AO56" s="311"/>
      <c r="AP56" s="311"/>
      <c r="AQ56" s="76" t="s">
        <v>82</v>
      </c>
      <c r="AR56" s="73"/>
      <c r="AS56" s="82">
        <v>0</v>
      </c>
      <c r="AT56" s="83">
        <f>ROUND(SUM(AV56:AW56),2)</f>
        <v>0</v>
      </c>
      <c r="AU56" s="84">
        <f>'VON - Vedlejší a ostatní ...'!P82</f>
        <v>0</v>
      </c>
      <c r="AV56" s="83">
        <f>'VON - Vedlejší a ostatní ...'!J33</f>
        <v>0</v>
      </c>
      <c r="AW56" s="83">
        <f>'VON - Vedlejší a ostatní ...'!J34</f>
        <v>0</v>
      </c>
      <c r="AX56" s="83">
        <f>'VON - Vedlejší a ostatní ...'!J35</f>
        <v>0</v>
      </c>
      <c r="AY56" s="83">
        <f>'VON - Vedlejší a ostatní ...'!J36</f>
        <v>0</v>
      </c>
      <c r="AZ56" s="83">
        <f>'VON - Vedlejší a ostatní ...'!F33</f>
        <v>0</v>
      </c>
      <c r="BA56" s="83">
        <f>'VON - Vedlejší a ostatní ...'!F34</f>
        <v>0</v>
      </c>
      <c r="BB56" s="83">
        <f>'VON - Vedlejší a ostatní ...'!F35</f>
        <v>0</v>
      </c>
      <c r="BC56" s="83">
        <f>'VON - Vedlejší a ostatní ...'!F36</f>
        <v>0</v>
      </c>
      <c r="BD56" s="85">
        <f>'VON - Vedlejší a ostatní ...'!F37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19</v>
      </c>
      <c r="CM56" s="81" t="s">
        <v>81</v>
      </c>
    </row>
    <row r="57" spans="1:91" s="1" customFormat="1" ht="30" customHeight="1" x14ac:dyDescent="0.2">
      <c r="B57" s="33"/>
      <c r="AR57" s="33"/>
    </row>
    <row r="58" spans="1:91" s="1" customFormat="1" ht="7.0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algorithmName="SHA-512" hashValue="R0vhtuORyJJFL5kaft70m7gE7xIN94kxdg6a8+LyGEXLOxJavRJA9yJJx7n2zzBMlCn4mqUGyqgsze4cBx0RaQ==" saltValue="yJXjO1hh0AxWtw2cOY+FoI1C32qAuP9hMpFOPz7HlxHhiGs2CBx+ziG8TaA3MFnNqHEKOotsTi4eV3vNL+DUc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 - Architektonicko-...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1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7.049999999999997" customHeight="1" x14ac:dyDescent="0.2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80</v>
      </c>
      <c r="AZ2" s="86" t="s">
        <v>85</v>
      </c>
      <c r="BA2" s="86" t="s">
        <v>19</v>
      </c>
      <c r="BB2" s="86" t="s">
        <v>19</v>
      </c>
      <c r="BC2" s="86" t="s">
        <v>86</v>
      </c>
      <c r="BD2" s="86" t="s">
        <v>81</v>
      </c>
    </row>
    <row r="3" spans="2:56" ht="7.0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6" t="s">
        <v>87</v>
      </c>
      <c r="BA3" s="86" t="s">
        <v>19</v>
      </c>
      <c r="BB3" s="86" t="s">
        <v>19</v>
      </c>
      <c r="BC3" s="86" t="s">
        <v>88</v>
      </c>
      <c r="BD3" s="86" t="s">
        <v>81</v>
      </c>
    </row>
    <row r="4" spans="2:56" ht="25.05" customHeight="1" x14ac:dyDescent="0.2">
      <c r="B4" s="21"/>
      <c r="D4" s="22" t="s">
        <v>89</v>
      </c>
      <c r="L4" s="21"/>
      <c r="M4" s="87" t="s">
        <v>10</v>
      </c>
      <c r="AT4" s="18" t="s">
        <v>4</v>
      </c>
      <c r="AZ4" s="86" t="s">
        <v>90</v>
      </c>
      <c r="BA4" s="86" t="s">
        <v>19</v>
      </c>
      <c r="BB4" s="86" t="s">
        <v>19</v>
      </c>
      <c r="BC4" s="86" t="s">
        <v>91</v>
      </c>
      <c r="BD4" s="86" t="s">
        <v>81</v>
      </c>
    </row>
    <row r="5" spans="2:56" ht="7.05" customHeight="1" x14ac:dyDescent="0.2">
      <c r="B5" s="21"/>
      <c r="L5" s="21"/>
      <c r="AZ5" s="86" t="s">
        <v>92</v>
      </c>
      <c r="BA5" s="86" t="s">
        <v>19</v>
      </c>
      <c r="BB5" s="86" t="s">
        <v>19</v>
      </c>
      <c r="BC5" s="86" t="s">
        <v>93</v>
      </c>
      <c r="BD5" s="86" t="s">
        <v>81</v>
      </c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22" t="str">
        <f>'Rekapitulace stavby'!K6</f>
        <v>ZČU - Rekonstrukce podlah UT</v>
      </c>
      <c r="F7" s="323"/>
      <c r="G7" s="323"/>
      <c r="H7" s="323"/>
      <c r="L7" s="21"/>
    </row>
    <row r="8" spans="2:56" s="1" customFormat="1" ht="12" customHeight="1" x14ac:dyDescent="0.2">
      <c r="B8" s="33"/>
      <c r="D8" s="28" t="s">
        <v>94</v>
      </c>
      <c r="L8" s="33"/>
    </row>
    <row r="9" spans="2:56" s="1" customFormat="1" ht="16.5" customHeight="1" x14ac:dyDescent="0.2">
      <c r="B9" s="33"/>
      <c r="E9" s="319" t="s">
        <v>95</v>
      </c>
      <c r="F9" s="321"/>
      <c r="G9" s="321"/>
      <c r="H9" s="321"/>
      <c r="L9" s="33"/>
    </row>
    <row r="10" spans="2:56" s="1" customFormat="1" x14ac:dyDescent="0.2">
      <c r="B10" s="33"/>
      <c r="L10" s="33"/>
    </row>
    <row r="11" spans="2:5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8. 1. 2024</v>
      </c>
      <c r="L12" s="33"/>
    </row>
    <row r="13" spans="2:56" s="1" customFormat="1" ht="10.8" customHeight="1" x14ac:dyDescent="0.2">
      <c r="B13" s="33"/>
      <c r="L13" s="33"/>
    </row>
    <row r="14" spans="2:56" s="1" customFormat="1" ht="12" customHeight="1" x14ac:dyDescent="0.2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 x14ac:dyDescent="0.2">
      <c r="B15" s="33"/>
      <c r="E15" s="26" t="s">
        <v>22</v>
      </c>
      <c r="I15" s="28" t="s">
        <v>27</v>
      </c>
      <c r="J15" s="26" t="s">
        <v>19</v>
      </c>
      <c r="L15" s="33"/>
    </row>
    <row r="16" spans="2:56" s="1" customFormat="1" ht="7.0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4" t="str">
        <f>'Rekapitulace stavby'!E14</f>
        <v>Vyplň údaj</v>
      </c>
      <c r="F18" s="287"/>
      <c r="G18" s="287"/>
      <c r="H18" s="287"/>
      <c r="I18" s="28" t="s">
        <v>27</v>
      </c>
      <c r="J18" s="29" t="str">
        <f>'Rekapitulace stavby'!AN14</f>
        <v>Vyplň údaj</v>
      </c>
      <c r="L18" s="33"/>
    </row>
    <row r="19" spans="2:12" s="1" customFormat="1" ht="7.0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7.0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7.0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71.25" customHeight="1" x14ac:dyDescent="0.2">
      <c r="B27" s="88"/>
      <c r="E27" s="292" t="s">
        <v>36</v>
      </c>
      <c r="F27" s="292"/>
      <c r="G27" s="292"/>
      <c r="H27" s="292"/>
      <c r="L27" s="88"/>
    </row>
    <row r="28" spans="2:12" s="1" customFormat="1" ht="7.05" customHeight="1" x14ac:dyDescent="0.2">
      <c r="B28" s="33"/>
      <c r="L28" s="33"/>
    </row>
    <row r="29" spans="2:12" s="1" customFormat="1" ht="7.0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9" t="s">
        <v>37</v>
      </c>
      <c r="J30" s="64">
        <f>ROUND(J89, 2)</f>
        <v>0</v>
      </c>
      <c r="L30" s="33"/>
    </row>
    <row r="31" spans="2:12" s="1" customFormat="1" ht="7.0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 x14ac:dyDescent="0.2">
      <c r="B33" s="33"/>
      <c r="D33" s="53" t="s">
        <v>41</v>
      </c>
      <c r="E33" s="28" t="s">
        <v>42</v>
      </c>
      <c r="F33" s="90">
        <f>ROUND((SUM(BE89:BE520)),  2)</f>
        <v>0</v>
      </c>
      <c r="I33" s="91">
        <v>0.21</v>
      </c>
      <c r="J33" s="90">
        <f>ROUND(((SUM(BE89:BE520))*I33),  2)</f>
        <v>0</v>
      </c>
      <c r="L33" s="33"/>
    </row>
    <row r="34" spans="2:12" s="1" customFormat="1" ht="14.4" customHeight="1" x14ac:dyDescent="0.2">
      <c r="B34" s="33"/>
      <c r="E34" s="28" t="s">
        <v>43</v>
      </c>
      <c r="F34" s="90">
        <f>ROUND((SUM(BF89:BF520)),  2)</f>
        <v>0</v>
      </c>
      <c r="I34" s="91">
        <v>0.12</v>
      </c>
      <c r="J34" s="90">
        <f>ROUND(((SUM(BF89:BF520))*I34),  2)</f>
        <v>0</v>
      </c>
      <c r="L34" s="33"/>
    </row>
    <row r="35" spans="2:12" s="1" customFormat="1" ht="14.4" hidden="1" customHeight="1" x14ac:dyDescent="0.2">
      <c r="B35" s="33"/>
      <c r="E35" s="28" t="s">
        <v>44</v>
      </c>
      <c r="F35" s="90">
        <f>ROUND((SUM(BG89:BG520)),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 x14ac:dyDescent="0.2">
      <c r="B36" s="33"/>
      <c r="E36" s="28" t="s">
        <v>45</v>
      </c>
      <c r="F36" s="90">
        <f>ROUND((SUM(BH89:BH520)),  2)</f>
        <v>0</v>
      </c>
      <c r="I36" s="91">
        <v>0.12</v>
      </c>
      <c r="J36" s="90">
        <f>0</f>
        <v>0</v>
      </c>
      <c r="L36" s="33"/>
    </row>
    <row r="37" spans="2:12" s="1" customFormat="1" ht="14.4" hidden="1" customHeight="1" x14ac:dyDescent="0.2">
      <c r="B37" s="33"/>
      <c r="E37" s="28" t="s">
        <v>46</v>
      </c>
      <c r="F37" s="90">
        <f>ROUND((SUM(BI89:BI520)),  2)</f>
        <v>0</v>
      </c>
      <c r="I37" s="91">
        <v>0</v>
      </c>
      <c r="J37" s="90">
        <f>0</f>
        <v>0</v>
      </c>
      <c r="L37" s="33"/>
    </row>
    <row r="38" spans="2:12" s="1" customFormat="1" ht="7.05" customHeight="1" x14ac:dyDescent="0.2">
      <c r="B38" s="33"/>
      <c r="L38" s="33"/>
    </row>
    <row r="39" spans="2:12" s="1" customFormat="1" ht="25.35" customHeight="1" x14ac:dyDescent="0.2">
      <c r="B39" s="33"/>
      <c r="C39" s="92"/>
      <c r="D39" s="93" t="s">
        <v>47</v>
      </c>
      <c r="E39" s="55"/>
      <c r="F39" s="55"/>
      <c r="G39" s="94" t="s">
        <v>48</v>
      </c>
      <c r="H39" s="95" t="s">
        <v>49</v>
      </c>
      <c r="I39" s="55"/>
      <c r="J39" s="96">
        <f>SUM(J30:J37)</f>
        <v>0</v>
      </c>
      <c r="K39" s="97"/>
      <c r="L39" s="33"/>
    </row>
    <row r="40" spans="2:12" s="1" customFormat="1" ht="14.4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.0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.05" customHeight="1" x14ac:dyDescent="0.2">
      <c r="B45" s="33"/>
      <c r="C45" s="22" t="s">
        <v>96</v>
      </c>
      <c r="L45" s="33"/>
    </row>
    <row r="46" spans="2:12" s="1" customFormat="1" ht="7.0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22" t="str">
        <f>E7</f>
        <v>ZČU - Rekonstrukce podlah UT</v>
      </c>
      <c r="F48" s="323"/>
      <c r="G48" s="323"/>
      <c r="H48" s="323"/>
      <c r="L48" s="33"/>
    </row>
    <row r="49" spans="2:47" s="1" customFormat="1" ht="12" customHeight="1" x14ac:dyDescent="0.2">
      <c r="B49" s="33"/>
      <c r="C49" s="28" t="s">
        <v>94</v>
      </c>
      <c r="L49" s="33"/>
    </row>
    <row r="50" spans="2:47" s="1" customFormat="1" ht="16.5" customHeight="1" x14ac:dyDescent="0.2">
      <c r="B50" s="33"/>
      <c r="E50" s="319" t="str">
        <f>E9</f>
        <v xml:space="preserve">D.1.1. - Architektonicko-stavební řešení </v>
      </c>
      <c r="F50" s="321"/>
      <c r="G50" s="321"/>
      <c r="H50" s="321"/>
      <c r="L50" s="33"/>
    </row>
    <row r="51" spans="2:47" s="1" customFormat="1" ht="7.0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Západočeská univerzita v Plzni</v>
      </c>
      <c r="I52" s="28" t="s">
        <v>23</v>
      </c>
      <c r="J52" s="50" t="str">
        <f>IF(J12="","",J12)</f>
        <v>8. 1. 2024</v>
      </c>
      <c r="L52" s="33"/>
    </row>
    <row r="53" spans="2:47" s="1" customFormat="1" ht="7.05" customHeight="1" x14ac:dyDescent="0.2">
      <c r="B53" s="33"/>
      <c r="L53" s="33"/>
    </row>
    <row r="54" spans="2:47" s="1" customFormat="1" ht="15.15" customHeight="1" x14ac:dyDescent="0.2">
      <c r="B54" s="33"/>
      <c r="C54" s="28" t="s">
        <v>25</v>
      </c>
      <c r="F54" s="26" t="str">
        <f>E15</f>
        <v>Západočeská univerzita v Plzni</v>
      </c>
      <c r="I54" s="28" t="s">
        <v>30</v>
      </c>
      <c r="J54" s="31" t="str">
        <f>E21</f>
        <v xml:space="preserve"> </v>
      </c>
      <c r="L54" s="33"/>
    </row>
    <row r="55" spans="2:47" s="1" customFormat="1" ht="15.15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Michal Jirka</v>
      </c>
      <c r="L55" s="33"/>
    </row>
    <row r="56" spans="2:47" s="1" customFormat="1" ht="10.199999999999999" customHeight="1" x14ac:dyDescent="0.2">
      <c r="B56" s="33"/>
      <c r="L56" s="33"/>
    </row>
    <row r="57" spans="2:47" s="1" customFormat="1" ht="29.25" customHeight="1" x14ac:dyDescent="0.2">
      <c r="B57" s="33"/>
      <c r="C57" s="98" t="s">
        <v>97</v>
      </c>
      <c r="D57" s="92"/>
      <c r="E57" s="92"/>
      <c r="F57" s="92"/>
      <c r="G57" s="92"/>
      <c r="H57" s="92"/>
      <c r="I57" s="92"/>
      <c r="J57" s="99" t="s">
        <v>98</v>
      </c>
      <c r="K57" s="92"/>
      <c r="L57" s="33"/>
    </row>
    <row r="58" spans="2:47" s="1" customFormat="1" ht="10.199999999999999" customHeight="1" x14ac:dyDescent="0.2">
      <c r="B58" s="33"/>
      <c r="L58" s="33"/>
    </row>
    <row r="59" spans="2:47" s="1" customFormat="1" ht="22.8" customHeight="1" x14ac:dyDescent="0.2">
      <c r="B59" s="33"/>
      <c r="C59" s="100" t="s">
        <v>69</v>
      </c>
      <c r="J59" s="64">
        <f>J89</f>
        <v>0</v>
      </c>
      <c r="L59" s="33"/>
      <c r="AU59" s="18" t="s">
        <v>99</v>
      </c>
    </row>
    <row r="60" spans="2:47" s="8" customFormat="1" ht="25.05" customHeight="1" x14ac:dyDescent="0.2">
      <c r="B60" s="101"/>
      <c r="D60" s="102" t="s">
        <v>100</v>
      </c>
      <c r="E60" s="103"/>
      <c r="F60" s="103"/>
      <c r="G60" s="103"/>
      <c r="H60" s="103"/>
      <c r="I60" s="103"/>
      <c r="J60" s="104">
        <f>J90</f>
        <v>0</v>
      </c>
      <c r="L60" s="101"/>
    </row>
    <row r="61" spans="2:47" s="9" customFormat="1" ht="19.95" customHeight="1" x14ac:dyDescent="0.2">
      <c r="B61" s="105"/>
      <c r="D61" s="106" t="s">
        <v>101</v>
      </c>
      <c r="E61" s="107"/>
      <c r="F61" s="107"/>
      <c r="G61" s="107"/>
      <c r="H61" s="107"/>
      <c r="I61" s="107"/>
      <c r="J61" s="108">
        <f>J91</f>
        <v>0</v>
      </c>
      <c r="L61" s="105"/>
    </row>
    <row r="62" spans="2:47" s="9" customFormat="1" ht="14.85" customHeight="1" x14ac:dyDescent="0.2">
      <c r="B62" s="105"/>
      <c r="D62" s="106" t="s">
        <v>102</v>
      </c>
      <c r="E62" s="107"/>
      <c r="F62" s="107"/>
      <c r="G62" s="107"/>
      <c r="H62" s="107"/>
      <c r="I62" s="107"/>
      <c r="J62" s="108">
        <f>J92</f>
        <v>0</v>
      </c>
      <c r="L62" s="105"/>
    </row>
    <row r="63" spans="2:47" s="9" customFormat="1" ht="19.95" customHeight="1" x14ac:dyDescent="0.2">
      <c r="B63" s="105"/>
      <c r="D63" s="106" t="s">
        <v>103</v>
      </c>
      <c r="E63" s="107"/>
      <c r="F63" s="107"/>
      <c r="G63" s="107"/>
      <c r="H63" s="107"/>
      <c r="I63" s="107"/>
      <c r="J63" s="108">
        <f>J96</f>
        <v>0</v>
      </c>
      <c r="L63" s="105"/>
    </row>
    <row r="64" spans="2:47" s="8" customFormat="1" ht="25.05" customHeight="1" x14ac:dyDescent="0.2">
      <c r="B64" s="101"/>
      <c r="D64" s="102" t="s">
        <v>104</v>
      </c>
      <c r="E64" s="103"/>
      <c r="F64" s="103"/>
      <c r="G64" s="103"/>
      <c r="H64" s="103"/>
      <c r="I64" s="103"/>
      <c r="J64" s="104">
        <f>J110</f>
        <v>0</v>
      </c>
      <c r="L64" s="101"/>
    </row>
    <row r="65" spans="2:12" s="9" customFormat="1" ht="19.95" customHeight="1" x14ac:dyDescent="0.2">
      <c r="B65" s="105"/>
      <c r="D65" s="106" t="s">
        <v>105</v>
      </c>
      <c r="E65" s="107"/>
      <c r="F65" s="107"/>
      <c r="G65" s="107"/>
      <c r="H65" s="107"/>
      <c r="I65" s="107"/>
      <c r="J65" s="108">
        <f>J111</f>
        <v>0</v>
      </c>
      <c r="L65" s="105"/>
    </row>
    <row r="66" spans="2:12" s="9" customFormat="1" ht="19.95" customHeight="1" x14ac:dyDescent="0.2">
      <c r="B66" s="105"/>
      <c r="D66" s="106" t="s">
        <v>106</v>
      </c>
      <c r="E66" s="107"/>
      <c r="F66" s="107"/>
      <c r="G66" s="107"/>
      <c r="H66" s="107"/>
      <c r="I66" s="107"/>
      <c r="J66" s="108">
        <f>J149</f>
        <v>0</v>
      </c>
      <c r="L66" s="105"/>
    </row>
    <row r="67" spans="2:12" s="9" customFormat="1" ht="19.95" customHeight="1" x14ac:dyDescent="0.2">
      <c r="B67" s="105"/>
      <c r="D67" s="106" t="s">
        <v>107</v>
      </c>
      <c r="E67" s="107"/>
      <c r="F67" s="107"/>
      <c r="G67" s="107"/>
      <c r="H67" s="107"/>
      <c r="I67" s="107"/>
      <c r="J67" s="108">
        <f>J159</f>
        <v>0</v>
      </c>
      <c r="L67" s="105"/>
    </row>
    <row r="68" spans="2:12" s="9" customFormat="1" ht="19.95" customHeight="1" x14ac:dyDescent="0.2">
      <c r="B68" s="105"/>
      <c r="D68" s="106" t="s">
        <v>108</v>
      </c>
      <c r="E68" s="107"/>
      <c r="F68" s="107"/>
      <c r="G68" s="107"/>
      <c r="H68" s="107"/>
      <c r="I68" s="107"/>
      <c r="J68" s="108">
        <f>J405</f>
        <v>0</v>
      </c>
      <c r="L68" s="105"/>
    </row>
    <row r="69" spans="2:12" s="8" customFormat="1" ht="25.05" customHeight="1" x14ac:dyDescent="0.2">
      <c r="B69" s="101"/>
      <c r="D69" s="102" t="s">
        <v>109</v>
      </c>
      <c r="E69" s="103"/>
      <c r="F69" s="103"/>
      <c r="G69" s="103"/>
      <c r="H69" s="103"/>
      <c r="I69" s="103"/>
      <c r="J69" s="104">
        <f>J506</f>
        <v>0</v>
      </c>
      <c r="L69" s="101"/>
    </row>
    <row r="70" spans="2:12" s="1" customFormat="1" ht="21.75" customHeight="1" x14ac:dyDescent="0.2">
      <c r="B70" s="33"/>
      <c r="L70" s="33"/>
    </row>
    <row r="71" spans="2:12" s="1" customFormat="1" ht="7.0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7.0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5.05" customHeight="1" x14ac:dyDescent="0.2">
      <c r="B76" s="33"/>
      <c r="C76" s="22" t="s">
        <v>110</v>
      </c>
      <c r="L76" s="33"/>
    </row>
    <row r="77" spans="2:12" s="1" customFormat="1" ht="7.0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22" t="str">
        <f>E7</f>
        <v>ZČU - Rekonstrukce podlah UT</v>
      </c>
      <c r="F79" s="323"/>
      <c r="G79" s="323"/>
      <c r="H79" s="323"/>
      <c r="L79" s="33"/>
    </row>
    <row r="80" spans="2:12" s="1" customFormat="1" ht="12" customHeight="1" x14ac:dyDescent="0.2">
      <c r="B80" s="33"/>
      <c r="C80" s="28" t="s">
        <v>94</v>
      </c>
      <c r="L80" s="33"/>
    </row>
    <row r="81" spans="2:65" s="1" customFormat="1" ht="16.5" customHeight="1" x14ac:dyDescent="0.2">
      <c r="B81" s="33"/>
      <c r="E81" s="319" t="str">
        <f>E9</f>
        <v xml:space="preserve">D.1.1. - Architektonicko-stavební řešení </v>
      </c>
      <c r="F81" s="321"/>
      <c r="G81" s="321"/>
      <c r="H81" s="321"/>
      <c r="L81" s="33"/>
    </row>
    <row r="82" spans="2:65" s="1" customFormat="1" ht="7.0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F12</f>
        <v>Západočeská univerzita v Plzni</v>
      </c>
      <c r="I83" s="28" t="s">
        <v>23</v>
      </c>
      <c r="J83" s="50" t="str">
        <f>IF(J12="","",J12)</f>
        <v>8. 1. 2024</v>
      </c>
      <c r="L83" s="33"/>
    </row>
    <row r="84" spans="2:65" s="1" customFormat="1" ht="7.05" customHeight="1" x14ac:dyDescent="0.2">
      <c r="B84" s="33"/>
      <c r="L84" s="33"/>
    </row>
    <row r="85" spans="2:65" s="1" customFormat="1" ht="15.15" customHeight="1" x14ac:dyDescent="0.2">
      <c r="B85" s="33"/>
      <c r="C85" s="28" t="s">
        <v>25</v>
      </c>
      <c r="F85" s="26" t="str">
        <f>E15</f>
        <v>Západočeská univerzita v Plzni</v>
      </c>
      <c r="I85" s="28" t="s">
        <v>30</v>
      </c>
      <c r="J85" s="31" t="str">
        <f>E21</f>
        <v xml:space="preserve"> </v>
      </c>
      <c r="L85" s="33"/>
    </row>
    <row r="86" spans="2:65" s="1" customFormat="1" ht="15.15" customHeight="1" x14ac:dyDescent="0.2">
      <c r="B86" s="33"/>
      <c r="C86" s="28" t="s">
        <v>28</v>
      </c>
      <c r="F86" s="26" t="str">
        <f>IF(E18="","",E18)</f>
        <v>Vyplň údaj</v>
      </c>
      <c r="I86" s="28" t="s">
        <v>33</v>
      </c>
      <c r="J86" s="31" t="str">
        <f>E24</f>
        <v>Michal Jirka</v>
      </c>
      <c r="L86" s="33"/>
    </row>
    <row r="87" spans="2:65" s="1" customFormat="1" ht="10.199999999999999" customHeight="1" x14ac:dyDescent="0.2">
      <c r="B87" s="33"/>
      <c r="L87" s="33"/>
    </row>
    <row r="88" spans="2:65" s="10" customFormat="1" ht="29.25" customHeight="1" x14ac:dyDescent="0.2">
      <c r="B88" s="109"/>
      <c r="C88" s="110" t="s">
        <v>111</v>
      </c>
      <c r="D88" s="111" t="s">
        <v>56</v>
      </c>
      <c r="E88" s="111" t="s">
        <v>52</v>
      </c>
      <c r="F88" s="111" t="s">
        <v>53</v>
      </c>
      <c r="G88" s="111" t="s">
        <v>112</v>
      </c>
      <c r="H88" s="111" t="s">
        <v>113</v>
      </c>
      <c r="I88" s="111" t="s">
        <v>114</v>
      </c>
      <c r="J88" s="111" t="s">
        <v>98</v>
      </c>
      <c r="K88" s="112" t="s">
        <v>115</v>
      </c>
      <c r="L88" s="109"/>
      <c r="M88" s="57" t="s">
        <v>19</v>
      </c>
      <c r="N88" s="58" t="s">
        <v>41</v>
      </c>
      <c r="O88" s="58" t="s">
        <v>116</v>
      </c>
      <c r="P88" s="58" t="s">
        <v>117</v>
      </c>
      <c r="Q88" s="58" t="s">
        <v>118</v>
      </c>
      <c r="R88" s="58" t="s">
        <v>119</v>
      </c>
      <c r="S88" s="58" t="s">
        <v>120</v>
      </c>
      <c r="T88" s="59" t="s">
        <v>121</v>
      </c>
    </row>
    <row r="89" spans="2:65" s="1" customFormat="1" ht="22.8" customHeight="1" x14ac:dyDescent="0.3">
      <c r="B89" s="33"/>
      <c r="C89" s="62" t="s">
        <v>122</v>
      </c>
      <c r="J89" s="113">
        <f>BK89</f>
        <v>0</v>
      </c>
      <c r="L89" s="33"/>
      <c r="M89" s="60"/>
      <c r="N89" s="51"/>
      <c r="O89" s="51"/>
      <c r="P89" s="114">
        <f>P90+P110+P506</f>
        <v>0</v>
      </c>
      <c r="Q89" s="51"/>
      <c r="R89" s="114">
        <f>R90+R110+R506</f>
        <v>3.8756159299999999</v>
      </c>
      <c r="S89" s="51"/>
      <c r="T89" s="115">
        <f>T90+T110+T506</f>
        <v>0.96622799999999998</v>
      </c>
      <c r="AT89" s="18" t="s">
        <v>70</v>
      </c>
      <c r="AU89" s="18" t="s">
        <v>99</v>
      </c>
      <c r="BK89" s="116">
        <f>BK90+BK110+BK506</f>
        <v>0</v>
      </c>
    </row>
    <row r="90" spans="2:65" s="11" customFormat="1" ht="25.95" customHeight="1" x14ac:dyDescent="0.25">
      <c r="B90" s="117"/>
      <c r="D90" s="118" t="s">
        <v>70</v>
      </c>
      <c r="E90" s="119" t="s">
        <v>123</v>
      </c>
      <c r="F90" s="119" t="s">
        <v>124</v>
      </c>
      <c r="I90" s="120"/>
      <c r="J90" s="121">
        <f>BK90</f>
        <v>0</v>
      </c>
      <c r="L90" s="117"/>
      <c r="M90" s="122"/>
      <c r="P90" s="123">
        <f>P91+P96</f>
        <v>0</v>
      </c>
      <c r="R90" s="123">
        <f>R91+R96</f>
        <v>1.2E-2</v>
      </c>
      <c r="T90" s="124">
        <f>T91+T96</f>
        <v>0</v>
      </c>
      <c r="AR90" s="118" t="s">
        <v>79</v>
      </c>
      <c r="AT90" s="125" t="s">
        <v>70</v>
      </c>
      <c r="AU90" s="125" t="s">
        <v>71</v>
      </c>
      <c r="AY90" s="118" t="s">
        <v>125</v>
      </c>
      <c r="BK90" s="126">
        <f>BK91+BK96</f>
        <v>0</v>
      </c>
    </row>
    <row r="91" spans="2:65" s="11" customFormat="1" ht="22.8" customHeight="1" x14ac:dyDescent="0.25">
      <c r="B91" s="117"/>
      <c r="D91" s="118" t="s">
        <v>70</v>
      </c>
      <c r="E91" s="127" t="s">
        <v>126</v>
      </c>
      <c r="F91" s="127" t="s">
        <v>127</v>
      </c>
      <c r="I91" s="120"/>
      <c r="J91" s="128">
        <f>BK91</f>
        <v>0</v>
      </c>
      <c r="L91" s="117"/>
      <c r="M91" s="122"/>
      <c r="P91" s="123">
        <f>P92</f>
        <v>0</v>
      </c>
      <c r="R91" s="123">
        <f>R92</f>
        <v>1.2E-2</v>
      </c>
      <c r="T91" s="124">
        <f>T92</f>
        <v>0</v>
      </c>
      <c r="AR91" s="118" t="s">
        <v>79</v>
      </c>
      <c r="AT91" s="125" t="s">
        <v>70</v>
      </c>
      <c r="AU91" s="125" t="s">
        <v>79</v>
      </c>
      <c r="AY91" s="118" t="s">
        <v>125</v>
      </c>
      <c r="BK91" s="126">
        <f>BK92</f>
        <v>0</v>
      </c>
    </row>
    <row r="92" spans="2:65" s="11" customFormat="1" ht="20.85" customHeight="1" x14ac:dyDescent="0.25">
      <c r="B92" s="117"/>
      <c r="D92" s="118" t="s">
        <v>70</v>
      </c>
      <c r="E92" s="127" t="s">
        <v>128</v>
      </c>
      <c r="F92" s="127" t="s">
        <v>129</v>
      </c>
      <c r="I92" s="120"/>
      <c r="J92" s="128">
        <f>BK92</f>
        <v>0</v>
      </c>
      <c r="L92" s="117"/>
      <c r="M92" s="122"/>
      <c r="P92" s="123">
        <f>SUM(P93:P95)</f>
        <v>0</v>
      </c>
      <c r="R92" s="123">
        <f>SUM(R93:R95)</f>
        <v>1.2E-2</v>
      </c>
      <c r="T92" s="124">
        <f>SUM(T93:T95)</f>
        <v>0</v>
      </c>
      <c r="AR92" s="118" t="s">
        <v>79</v>
      </c>
      <c r="AT92" s="125" t="s">
        <v>70</v>
      </c>
      <c r="AU92" s="125" t="s">
        <v>81</v>
      </c>
      <c r="AY92" s="118" t="s">
        <v>125</v>
      </c>
      <c r="BK92" s="126">
        <f>SUM(BK93:BK95)</f>
        <v>0</v>
      </c>
    </row>
    <row r="93" spans="2:65" s="1" customFormat="1" ht="24.15" customHeight="1" x14ac:dyDescent="0.2">
      <c r="B93" s="33"/>
      <c r="C93" s="129" t="s">
        <v>79</v>
      </c>
      <c r="D93" s="129" t="s">
        <v>130</v>
      </c>
      <c r="E93" s="130" t="s">
        <v>131</v>
      </c>
      <c r="F93" s="131" t="s">
        <v>132</v>
      </c>
      <c r="G93" s="132" t="s">
        <v>133</v>
      </c>
      <c r="H93" s="133">
        <v>300</v>
      </c>
      <c r="I93" s="134"/>
      <c r="J93" s="135">
        <f>ROUND(I93*H93,2)</f>
        <v>0</v>
      </c>
      <c r="K93" s="131" t="s">
        <v>134</v>
      </c>
      <c r="L93" s="33"/>
      <c r="M93" s="136" t="s">
        <v>19</v>
      </c>
      <c r="N93" s="137" t="s">
        <v>42</v>
      </c>
      <c r="P93" s="138">
        <f>O93*H93</f>
        <v>0</v>
      </c>
      <c r="Q93" s="138">
        <v>4.0000000000000003E-5</v>
      </c>
      <c r="R93" s="138">
        <f>Q93*H93</f>
        <v>1.2E-2</v>
      </c>
      <c r="S93" s="138">
        <v>0</v>
      </c>
      <c r="T93" s="139">
        <f>S93*H93</f>
        <v>0</v>
      </c>
      <c r="AR93" s="140" t="s">
        <v>135</v>
      </c>
      <c r="AT93" s="140" t="s">
        <v>130</v>
      </c>
      <c r="AU93" s="140" t="s">
        <v>136</v>
      </c>
      <c r="AY93" s="18" t="s">
        <v>125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79</v>
      </c>
      <c r="BK93" s="141">
        <f>ROUND(I93*H93,2)</f>
        <v>0</v>
      </c>
      <c r="BL93" s="18" t="s">
        <v>135</v>
      </c>
      <c r="BM93" s="140" t="s">
        <v>137</v>
      </c>
    </row>
    <row r="94" spans="2:65" s="1" customFormat="1" ht="19.2" x14ac:dyDescent="0.2">
      <c r="B94" s="33"/>
      <c r="D94" s="142" t="s">
        <v>138</v>
      </c>
      <c r="F94" s="143" t="s">
        <v>139</v>
      </c>
      <c r="I94" s="144"/>
      <c r="L94" s="33"/>
      <c r="M94" s="145"/>
      <c r="T94" s="54"/>
      <c r="AT94" s="18" t="s">
        <v>138</v>
      </c>
      <c r="AU94" s="18" t="s">
        <v>136</v>
      </c>
    </row>
    <row r="95" spans="2:65" s="1" customFormat="1" x14ac:dyDescent="0.2">
      <c r="B95" s="33"/>
      <c r="D95" s="146" t="s">
        <v>140</v>
      </c>
      <c r="F95" s="147" t="s">
        <v>141</v>
      </c>
      <c r="I95" s="144"/>
      <c r="L95" s="33"/>
      <c r="M95" s="145"/>
      <c r="T95" s="54"/>
      <c r="AT95" s="18" t="s">
        <v>140</v>
      </c>
      <c r="AU95" s="18" t="s">
        <v>136</v>
      </c>
    </row>
    <row r="96" spans="2:65" s="11" customFormat="1" ht="22.8" customHeight="1" x14ac:dyDescent="0.25">
      <c r="B96" s="117"/>
      <c r="D96" s="118" t="s">
        <v>70</v>
      </c>
      <c r="E96" s="127" t="s">
        <v>142</v>
      </c>
      <c r="F96" s="127" t="s">
        <v>143</v>
      </c>
      <c r="I96" s="120"/>
      <c r="J96" s="128">
        <f>BK96</f>
        <v>0</v>
      </c>
      <c r="L96" s="117"/>
      <c r="M96" s="122"/>
      <c r="P96" s="123">
        <f>SUM(P97:P109)</f>
        <v>0</v>
      </c>
      <c r="R96" s="123">
        <f>SUM(R97:R109)</f>
        <v>0</v>
      </c>
      <c r="T96" s="124">
        <f>SUM(T97:T109)</f>
        <v>0</v>
      </c>
      <c r="AR96" s="118" t="s">
        <v>79</v>
      </c>
      <c r="AT96" s="125" t="s">
        <v>70</v>
      </c>
      <c r="AU96" s="125" t="s">
        <v>79</v>
      </c>
      <c r="AY96" s="118" t="s">
        <v>125</v>
      </c>
      <c r="BK96" s="126">
        <f>SUM(BK97:BK109)</f>
        <v>0</v>
      </c>
    </row>
    <row r="97" spans="2:65" s="1" customFormat="1" ht="24.15" customHeight="1" x14ac:dyDescent="0.2">
      <c r="B97" s="33"/>
      <c r="C97" s="129" t="s">
        <v>81</v>
      </c>
      <c r="D97" s="129" t="s">
        <v>130</v>
      </c>
      <c r="E97" s="130" t="s">
        <v>144</v>
      </c>
      <c r="F97" s="131" t="s">
        <v>145</v>
      </c>
      <c r="G97" s="132" t="s">
        <v>146</v>
      </c>
      <c r="H97" s="133">
        <v>0.96599999999999997</v>
      </c>
      <c r="I97" s="134"/>
      <c r="J97" s="135">
        <f>ROUND(I97*H97,2)</f>
        <v>0</v>
      </c>
      <c r="K97" s="131" t="s">
        <v>134</v>
      </c>
      <c r="L97" s="33"/>
      <c r="M97" s="136" t="s">
        <v>19</v>
      </c>
      <c r="N97" s="137" t="s">
        <v>42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135</v>
      </c>
      <c r="AT97" s="140" t="s">
        <v>130</v>
      </c>
      <c r="AU97" s="140" t="s">
        <v>81</v>
      </c>
      <c r="AY97" s="18" t="s">
        <v>125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79</v>
      </c>
      <c r="BK97" s="141">
        <f>ROUND(I97*H97,2)</f>
        <v>0</v>
      </c>
      <c r="BL97" s="18" t="s">
        <v>135</v>
      </c>
      <c r="BM97" s="140" t="s">
        <v>147</v>
      </c>
    </row>
    <row r="98" spans="2:65" s="1" customFormat="1" ht="28.8" x14ac:dyDescent="0.2">
      <c r="B98" s="33"/>
      <c r="D98" s="142" t="s">
        <v>138</v>
      </c>
      <c r="F98" s="143" t="s">
        <v>148</v>
      </c>
      <c r="I98" s="144"/>
      <c r="L98" s="33"/>
      <c r="M98" s="145"/>
      <c r="T98" s="54"/>
      <c r="AT98" s="18" t="s">
        <v>138</v>
      </c>
      <c r="AU98" s="18" t="s">
        <v>81</v>
      </c>
    </row>
    <row r="99" spans="2:65" s="1" customFormat="1" x14ac:dyDescent="0.2">
      <c r="B99" s="33"/>
      <c r="D99" s="146" t="s">
        <v>140</v>
      </c>
      <c r="F99" s="147" t="s">
        <v>149</v>
      </c>
      <c r="I99" s="144"/>
      <c r="L99" s="33"/>
      <c r="M99" s="145"/>
      <c r="T99" s="54"/>
      <c r="AT99" s="18" t="s">
        <v>140</v>
      </c>
      <c r="AU99" s="18" t="s">
        <v>81</v>
      </c>
    </row>
    <row r="100" spans="2:65" s="1" customFormat="1" ht="24.15" customHeight="1" x14ac:dyDescent="0.2">
      <c r="B100" s="33"/>
      <c r="C100" s="129" t="s">
        <v>136</v>
      </c>
      <c r="D100" s="129" t="s">
        <v>130</v>
      </c>
      <c r="E100" s="130" t="s">
        <v>150</v>
      </c>
      <c r="F100" s="131" t="s">
        <v>151</v>
      </c>
      <c r="G100" s="132" t="s">
        <v>146</v>
      </c>
      <c r="H100" s="133">
        <v>0.96599999999999997</v>
      </c>
      <c r="I100" s="134"/>
      <c r="J100" s="135">
        <f>ROUND(I100*H100,2)</f>
        <v>0</v>
      </c>
      <c r="K100" s="131" t="s">
        <v>134</v>
      </c>
      <c r="L100" s="33"/>
      <c r="M100" s="136" t="s">
        <v>19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135</v>
      </c>
      <c r="AT100" s="140" t="s">
        <v>130</v>
      </c>
      <c r="AU100" s="140" t="s">
        <v>81</v>
      </c>
      <c r="AY100" s="18" t="s">
        <v>125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79</v>
      </c>
      <c r="BK100" s="141">
        <f>ROUND(I100*H100,2)</f>
        <v>0</v>
      </c>
      <c r="BL100" s="18" t="s">
        <v>135</v>
      </c>
      <c r="BM100" s="140" t="s">
        <v>152</v>
      </c>
    </row>
    <row r="101" spans="2:65" s="1" customFormat="1" ht="19.2" x14ac:dyDescent="0.2">
      <c r="B101" s="33"/>
      <c r="D101" s="142" t="s">
        <v>138</v>
      </c>
      <c r="F101" s="143" t="s">
        <v>153</v>
      </c>
      <c r="I101" s="144"/>
      <c r="L101" s="33"/>
      <c r="M101" s="145"/>
      <c r="T101" s="54"/>
      <c r="AT101" s="18" t="s">
        <v>138</v>
      </c>
      <c r="AU101" s="18" t="s">
        <v>81</v>
      </c>
    </row>
    <row r="102" spans="2:65" s="1" customFormat="1" x14ac:dyDescent="0.2">
      <c r="B102" s="33"/>
      <c r="D102" s="146" t="s">
        <v>140</v>
      </c>
      <c r="F102" s="147" t="s">
        <v>154</v>
      </c>
      <c r="I102" s="144"/>
      <c r="L102" s="33"/>
      <c r="M102" s="145"/>
      <c r="T102" s="54"/>
      <c r="AT102" s="18" t="s">
        <v>140</v>
      </c>
      <c r="AU102" s="18" t="s">
        <v>81</v>
      </c>
    </row>
    <row r="103" spans="2:65" s="1" customFormat="1" ht="24.15" customHeight="1" x14ac:dyDescent="0.2">
      <c r="B103" s="33"/>
      <c r="C103" s="129" t="s">
        <v>135</v>
      </c>
      <c r="D103" s="129" t="s">
        <v>130</v>
      </c>
      <c r="E103" s="130" t="s">
        <v>155</v>
      </c>
      <c r="F103" s="131" t="s">
        <v>156</v>
      </c>
      <c r="G103" s="132" t="s">
        <v>146</v>
      </c>
      <c r="H103" s="133">
        <v>13.523999999999999</v>
      </c>
      <c r="I103" s="134"/>
      <c r="J103" s="135">
        <f>ROUND(I103*H103,2)</f>
        <v>0</v>
      </c>
      <c r="K103" s="131" t="s">
        <v>134</v>
      </c>
      <c r="L103" s="33"/>
      <c r="M103" s="136" t="s">
        <v>19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135</v>
      </c>
      <c r="AT103" s="140" t="s">
        <v>130</v>
      </c>
      <c r="AU103" s="140" t="s">
        <v>81</v>
      </c>
      <c r="AY103" s="18" t="s">
        <v>125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79</v>
      </c>
      <c r="BK103" s="141">
        <f>ROUND(I103*H103,2)</f>
        <v>0</v>
      </c>
      <c r="BL103" s="18" t="s">
        <v>135</v>
      </c>
      <c r="BM103" s="140" t="s">
        <v>157</v>
      </c>
    </row>
    <row r="104" spans="2:65" s="1" customFormat="1" ht="28.8" x14ac:dyDescent="0.2">
      <c r="B104" s="33"/>
      <c r="D104" s="142" t="s">
        <v>138</v>
      </c>
      <c r="F104" s="143" t="s">
        <v>158</v>
      </c>
      <c r="I104" s="144"/>
      <c r="L104" s="33"/>
      <c r="M104" s="145"/>
      <c r="T104" s="54"/>
      <c r="AT104" s="18" t="s">
        <v>138</v>
      </c>
      <c r="AU104" s="18" t="s">
        <v>81</v>
      </c>
    </row>
    <row r="105" spans="2:65" s="1" customFormat="1" x14ac:dyDescent="0.2">
      <c r="B105" s="33"/>
      <c r="D105" s="146" t="s">
        <v>140</v>
      </c>
      <c r="F105" s="147" t="s">
        <v>159</v>
      </c>
      <c r="I105" s="144"/>
      <c r="L105" s="33"/>
      <c r="M105" s="145"/>
      <c r="T105" s="54"/>
      <c r="AT105" s="18" t="s">
        <v>140</v>
      </c>
      <c r="AU105" s="18" t="s">
        <v>81</v>
      </c>
    </row>
    <row r="106" spans="2:65" s="12" customFormat="1" x14ac:dyDescent="0.2">
      <c r="B106" s="148"/>
      <c r="D106" s="142" t="s">
        <v>160</v>
      </c>
      <c r="F106" s="149" t="s">
        <v>161</v>
      </c>
      <c r="H106" s="150">
        <v>13.523999999999999</v>
      </c>
      <c r="I106" s="151"/>
      <c r="L106" s="148"/>
      <c r="M106" s="152"/>
      <c r="T106" s="153"/>
      <c r="AT106" s="154" t="s">
        <v>160</v>
      </c>
      <c r="AU106" s="154" t="s">
        <v>81</v>
      </c>
      <c r="AV106" s="12" t="s">
        <v>81</v>
      </c>
      <c r="AW106" s="12" t="s">
        <v>4</v>
      </c>
      <c r="AX106" s="12" t="s">
        <v>79</v>
      </c>
      <c r="AY106" s="154" t="s">
        <v>125</v>
      </c>
    </row>
    <row r="107" spans="2:65" s="1" customFormat="1" ht="37.799999999999997" customHeight="1" x14ac:dyDescent="0.2">
      <c r="B107" s="33"/>
      <c r="C107" s="129" t="s">
        <v>162</v>
      </c>
      <c r="D107" s="129" t="s">
        <v>130</v>
      </c>
      <c r="E107" s="130" t="s">
        <v>163</v>
      </c>
      <c r="F107" s="131" t="s">
        <v>164</v>
      </c>
      <c r="G107" s="132" t="s">
        <v>146</v>
      </c>
      <c r="H107" s="133">
        <v>0.96599999999999997</v>
      </c>
      <c r="I107" s="134"/>
      <c r="J107" s="135">
        <f>ROUND(I107*H107,2)</f>
        <v>0</v>
      </c>
      <c r="K107" s="131" t="s">
        <v>134</v>
      </c>
      <c r="L107" s="33"/>
      <c r="M107" s="136" t="s">
        <v>19</v>
      </c>
      <c r="N107" s="137" t="s">
        <v>42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135</v>
      </c>
      <c r="AT107" s="140" t="s">
        <v>130</v>
      </c>
      <c r="AU107" s="140" t="s">
        <v>81</v>
      </c>
      <c r="AY107" s="18" t="s">
        <v>125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8" t="s">
        <v>79</v>
      </c>
      <c r="BK107" s="141">
        <f>ROUND(I107*H107,2)</f>
        <v>0</v>
      </c>
      <c r="BL107" s="18" t="s">
        <v>135</v>
      </c>
      <c r="BM107" s="140" t="s">
        <v>165</v>
      </c>
    </row>
    <row r="108" spans="2:65" s="1" customFormat="1" ht="28.8" x14ac:dyDescent="0.2">
      <c r="B108" s="33"/>
      <c r="D108" s="142" t="s">
        <v>138</v>
      </c>
      <c r="F108" s="143" t="s">
        <v>166</v>
      </c>
      <c r="I108" s="144"/>
      <c r="L108" s="33"/>
      <c r="M108" s="145"/>
      <c r="T108" s="54"/>
      <c r="AT108" s="18" t="s">
        <v>138</v>
      </c>
      <c r="AU108" s="18" t="s">
        <v>81</v>
      </c>
    </row>
    <row r="109" spans="2:65" s="1" customFormat="1" x14ac:dyDescent="0.2">
      <c r="B109" s="33"/>
      <c r="D109" s="146" t="s">
        <v>140</v>
      </c>
      <c r="F109" s="147" t="s">
        <v>167</v>
      </c>
      <c r="I109" s="144"/>
      <c r="L109" s="33"/>
      <c r="M109" s="145"/>
      <c r="T109" s="54"/>
      <c r="AT109" s="18" t="s">
        <v>140</v>
      </c>
      <c r="AU109" s="18" t="s">
        <v>81</v>
      </c>
    </row>
    <row r="110" spans="2:65" s="11" customFormat="1" ht="25.95" customHeight="1" x14ac:dyDescent="0.25">
      <c r="B110" s="117"/>
      <c r="D110" s="118" t="s">
        <v>70</v>
      </c>
      <c r="E110" s="119" t="s">
        <v>168</v>
      </c>
      <c r="F110" s="119" t="s">
        <v>169</v>
      </c>
      <c r="I110" s="120"/>
      <c r="J110" s="121">
        <f>BK110</f>
        <v>0</v>
      </c>
      <c r="L110" s="117"/>
      <c r="M110" s="122"/>
      <c r="P110" s="123">
        <f>P111+P149+P159+P405</f>
        <v>0</v>
      </c>
      <c r="R110" s="123">
        <f>R111+R149+R159+R405</f>
        <v>3.8636159299999999</v>
      </c>
      <c r="T110" s="124">
        <f>T111+T149+T159+T405</f>
        <v>0.96622799999999998</v>
      </c>
      <c r="AR110" s="118" t="s">
        <v>81</v>
      </c>
      <c r="AT110" s="125" t="s">
        <v>70</v>
      </c>
      <c r="AU110" s="125" t="s">
        <v>71</v>
      </c>
      <c r="AY110" s="118" t="s">
        <v>125</v>
      </c>
      <c r="BK110" s="126">
        <f>BK111+BK149+BK159+BK405</f>
        <v>0</v>
      </c>
    </row>
    <row r="111" spans="2:65" s="11" customFormat="1" ht="22.8" customHeight="1" x14ac:dyDescent="0.25">
      <c r="B111" s="117"/>
      <c r="D111" s="118" t="s">
        <v>70</v>
      </c>
      <c r="E111" s="127" t="s">
        <v>170</v>
      </c>
      <c r="F111" s="127" t="s">
        <v>171</v>
      </c>
      <c r="I111" s="120"/>
      <c r="J111" s="128">
        <f>BK111</f>
        <v>0</v>
      </c>
      <c r="L111" s="117"/>
      <c r="M111" s="122"/>
      <c r="P111" s="123">
        <f>SUM(P112:P148)</f>
        <v>0</v>
      </c>
      <c r="R111" s="123">
        <f>SUM(R112:R148)</f>
        <v>4.9500000000000002E-2</v>
      </c>
      <c r="T111" s="124">
        <f>SUM(T112:T148)</f>
        <v>0</v>
      </c>
      <c r="AR111" s="118" t="s">
        <v>81</v>
      </c>
      <c r="AT111" s="125" t="s">
        <v>70</v>
      </c>
      <c r="AU111" s="125" t="s">
        <v>79</v>
      </c>
      <c r="AY111" s="118" t="s">
        <v>125</v>
      </c>
      <c r="BK111" s="126">
        <f>SUM(BK112:BK148)</f>
        <v>0</v>
      </c>
    </row>
    <row r="112" spans="2:65" s="1" customFormat="1" ht="16.5" customHeight="1" x14ac:dyDescent="0.2">
      <c r="B112" s="33"/>
      <c r="C112" s="129" t="s">
        <v>172</v>
      </c>
      <c r="D112" s="129" t="s">
        <v>130</v>
      </c>
      <c r="E112" s="130" t="s">
        <v>173</v>
      </c>
      <c r="F112" s="131" t="s">
        <v>174</v>
      </c>
      <c r="G112" s="132" t="s">
        <v>175</v>
      </c>
      <c r="H112" s="133">
        <v>12</v>
      </c>
      <c r="I112" s="134"/>
      <c r="J112" s="135">
        <f>ROUND(I112*H112,2)</f>
        <v>0</v>
      </c>
      <c r="K112" s="131" t="s">
        <v>134</v>
      </c>
      <c r="L112" s="33"/>
      <c r="M112" s="136" t="s">
        <v>19</v>
      </c>
      <c r="N112" s="137" t="s">
        <v>42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176</v>
      </c>
      <c r="AT112" s="140" t="s">
        <v>130</v>
      </c>
      <c r="AU112" s="140" t="s">
        <v>81</v>
      </c>
      <c r="AY112" s="18" t="s">
        <v>125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79</v>
      </c>
      <c r="BK112" s="141">
        <f>ROUND(I112*H112,2)</f>
        <v>0</v>
      </c>
      <c r="BL112" s="18" t="s">
        <v>176</v>
      </c>
      <c r="BM112" s="140" t="s">
        <v>177</v>
      </c>
    </row>
    <row r="113" spans="2:65" s="1" customFormat="1" ht="19.2" x14ac:dyDescent="0.2">
      <c r="B113" s="33"/>
      <c r="D113" s="142" t="s">
        <v>138</v>
      </c>
      <c r="F113" s="143" t="s">
        <v>178</v>
      </c>
      <c r="I113" s="144"/>
      <c r="L113" s="33"/>
      <c r="M113" s="145"/>
      <c r="T113" s="54"/>
      <c r="AT113" s="18" t="s">
        <v>138</v>
      </c>
      <c r="AU113" s="18" t="s">
        <v>81</v>
      </c>
    </row>
    <row r="114" spans="2:65" s="1" customFormat="1" x14ac:dyDescent="0.2">
      <c r="B114" s="33"/>
      <c r="D114" s="146" t="s">
        <v>140</v>
      </c>
      <c r="F114" s="147" t="s">
        <v>179</v>
      </c>
      <c r="I114" s="144"/>
      <c r="L114" s="33"/>
      <c r="M114" s="145"/>
      <c r="T114" s="54"/>
      <c r="AT114" s="18" t="s">
        <v>140</v>
      </c>
      <c r="AU114" s="18" t="s">
        <v>81</v>
      </c>
    </row>
    <row r="115" spans="2:65" s="13" customFormat="1" x14ac:dyDescent="0.2">
      <c r="B115" s="155"/>
      <c r="D115" s="142" t="s">
        <v>160</v>
      </c>
      <c r="E115" s="156" t="s">
        <v>19</v>
      </c>
      <c r="F115" s="157" t="s">
        <v>180</v>
      </c>
      <c r="H115" s="156" t="s">
        <v>19</v>
      </c>
      <c r="I115" s="158"/>
      <c r="L115" s="155"/>
      <c r="M115" s="159"/>
      <c r="T115" s="160"/>
      <c r="AT115" s="156" t="s">
        <v>160</v>
      </c>
      <c r="AU115" s="156" t="s">
        <v>81</v>
      </c>
      <c r="AV115" s="13" t="s">
        <v>79</v>
      </c>
      <c r="AW115" s="13" t="s">
        <v>32</v>
      </c>
      <c r="AX115" s="13" t="s">
        <v>71</v>
      </c>
      <c r="AY115" s="156" t="s">
        <v>125</v>
      </c>
    </row>
    <row r="116" spans="2:65" s="12" customFormat="1" x14ac:dyDescent="0.2">
      <c r="B116" s="148"/>
      <c r="D116" s="142" t="s">
        <v>160</v>
      </c>
      <c r="E116" s="154" t="s">
        <v>19</v>
      </c>
      <c r="F116" s="149" t="s">
        <v>81</v>
      </c>
      <c r="H116" s="150">
        <v>2</v>
      </c>
      <c r="I116" s="151"/>
      <c r="L116" s="148"/>
      <c r="M116" s="152"/>
      <c r="T116" s="153"/>
      <c r="AT116" s="154" t="s">
        <v>160</v>
      </c>
      <c r="AU116" s="154" t="s">
        <v>81</v>
      </c>
      <c r="AV116" s="12" t="s">
        <v>81</v>
      </c>
      <c r="AW116" s="12" t="s">
        <v>32</v>
      </c>
      <c r="AX116" s="12" t="s">
        <v>71</v>
      </c>
      <c r="AY116" s="154" t="s">
        <v>125</v>
      </c>
    </row>
    <row r="117" spans="2:65" s="13" customFormat="1" x14ac:dyDescent="0.2">
      <c r="B117" s="155"/>
      <c r="D117" s="142" t="s">
        <v>160</v>
      </c>
      <c r="E117" s="156" t="s">
        <v>19</v>
      </c>
      <c r="F117" s="157" t="s">
        <v>181</v>
      </c>
      <c r="H117" s="156" t="s">
        <v>19</v>
      </c>
      <c r="I117" s="158"/>
      <c r="L117" s="155"/>
      <c r="M117" s="159"/>
      <c r="T117" s="160"/>
      <c r="AT117" s="156" t="s">
        <v>160</v>
      </c>
      <c r="AU117" s="156" t="s">
        <v>81</v>
      </c>
      <c r="AV117" s="13" t="s">
        <v>79</v>
      </c>
      <c r="AW117" s="13" t="s">
        <v>32</v>
      </c>
      <c r="AX117" s="13" t="s">
        <v>71</v>
      </c>
      <c r="AY117" s="156" t="s">
        <v>125</v>
      </c>
    </row>
    <row r="118" spans="2:65" s="12" customFormat="1" x14ac:dyDescent="0.2">
      <c r="B118" s="148"/>
      <c r="D118" s="142" t="s">
        <v>160</v>
      </c>
      <c r="E118" s="154" t="s">
        <v>19</v>
      </c>
      <c r="F118" s="149" t="s">
        <v>135</v>
      </c>
      <c r="H118" s="150">
        <v>4</v>
      </c>
      <c r="I118" s="151"/>
      <c r="L118" s="148"/>
      <c r="M118" s="152"/>
      <c r="T118" s="153"/>
      <c r="AT118" s="154" t="s">
        <v>160</v>
      </c>
      <c r="AU118" s="154" t="s">
        <v>81</v>
      </c>
      <c r="AV118" s="12" t="s">
        <v>81</v>
      </c>
      <c r="AW118" s="12" t="s">
        <v>32</v>
      </c>
      <c r="AX118" s="12" t="s">
        <v>71</v>
      </c>
      <c r="AY118" s="154" t="s">
        <v>125</v>
      </c>
    </row>
    <row r="119" spans="2:65" s="13" customFormat="1" x14ac:dyDescent="0.2">
      <c r="B119" s="155"/>
      <c r="D119" s="142" t="s">
        <v>160</v>
      </c>
      <c r="E119" s="156" t="s">
        <v>19</v>
      </c>
      <c r="F119" s="157" t="s">
        <v>182</v>
      </c>
      <c r="H119" s="156" t="s">
        <v>19</v>
      </c>
      <c r="I119" s="158"/>
      <c r="L119" s="155"/>
      <c r="M119" s="159"/>
      <c r="T119" s="160"/>
      <c r="AT119" s="156" t="s">
        <v>160</v>
      </c>
      <c r="AU119" s="156" t="s">
        <v>81</v>
      </c>
      <c r="AV119" s="13" t="s">
        <v>79</v>
      </c>
      <c r="AW119" s="13" t="s">
        <v>32</v>
      </c>
      <c r="AX119" s="13" t="s">
        <v>71</v>
      </c>
      <c r="AY119" s="156" t="s">
        <v>125</v>
      </c>
    </row>
    <row r="120" spans="2:65" s="12" customFormat="1" x14ac:dyDescent="0.2">
      <c r="B120" s="148"/>
      <c r="D120" s="142" t="s">
        <v>160</v>
      </c>
      <c r="E120" s="154" t="s">
        <v>19</v>
      </c>
      <c r="F120" s="149" t="s">
        <v>172</v>
      </c>
      <c r="H120" s="150">
        <v>6</v>
      </c>
      <c r="I120" s="151"/>
      <c r="L120" s="148"/>
      <c r="M120" s="152"/>
      <c r="T120" s="153"/>
      <c r="AT120" s="154" t="s">
        <v>160</v>
      </c>
      <c r="AU120" s="154" t="s">
        <v>81</v>
      </c>
      <c r="AV120" s="12" t="s">
        <v>81</v>
      </c>
      <c r="AW120" s="12" t="s">
        <v>32</v>
      </c>
      <c r="AX120" s="12" t="s">
        <v>71</v>
      </c>
      <c r="AY120" s="154" t="s">
        <v>125</v>
      </c>
    </row>
    <row r="121" spans="2:65" s="14" customFormat="1" x14ac:dyDescent="0.2">
      <c r="B121" s="161"/>
      <c r="D121" s="142" t="s">
        <v>160</v>
      </c>
      <c r="E121" s="162" t="s">
        <v>19</v>
      </c>
      <c r="F121" s="163" t="s">
        <v>183</v>
      </c>
      <c r="H121" s="164">
        <v>12</v>
      </c>
      <c r="I121" s="165"/>
      <c r="L121" s="161"/>
      <c r="M121" s="166"/>
      <c r="T121" s="167"/>
      <c r="AT121" s="162" t="s">
        <v>160</v>
      </c>
      <c r="AU121" s="162" t="s">
        <v>81</v>
      </c>
      <c r="AV121" s="14" t="s">
        <v>135</v>
      </c>
      <c r="AW121" s="14" t="s">
        <v>32</v>
      </c>
      <c r="AX121" s="14" t="s">
        <v>79</v>
      </c>
      <c r="AY121" s="162" t="s">
        <v>125</v>
      </c>
    </row>
    <row r="122" spans="2:65" s="1" customFormat="1" ht="24.15" customHeight="1" x14ac:dyDescent="0.2">
      <c r="B122" s="33"/>
      <c r="C122" s="168" t="s">
        <v>184</v>
      </c>
      <c r="D122" s="168" t="s">
        <v>185</v>
      </c>
      <c r="E122" s="169" t="s">
        <v>186</v>
      </c>
      <c r="F122" s="170" t="s">
        <v>187</v>
      </c>
      <c r="G122" s="171" t="s">
        <v>175</v>
      </c>
      <c r="H122" s="172">
        <v>12</v>
      </c>
      <c r="I122" s="173"/>
      <c r="J122" s="174">
        <f>ROUND(I122*H122,2)</f>
        <v>0</v>
      </c>
      <c r="K122" s="170" t="s">
        <v>134</v>
      </c>
      <c r="L122" s="175"/>
      <c r="M122" s="176" t="s">
        <v>19</v>
      </c>
      <c r="N122" s="177" t="s">
        <v>42</v>
      </c>
      <c r="P122" s="138">
        <f>O122*H122</f>
        <v>0</v>
      </c>
      <c r="Q122" s="138">
        <v>3.0000000000000001E-3</v>
      </c>
      <c r="R122" s="138">
        <f>Q122*H122</f>
        <v>3.6000000000000004E-2</v>
      </c>
      <c r="S122" s="138">
        <v>0</v>
      </c>
      <c r="T122" s="139">
        <f>S122*H122</f>
        <v>0</v>
      </c>
      <c r="AR122" s="140" t="s">
        <v>188</v>
      </c>
      <c r="AT122" s="140" t="s">
        <v>185</v>
      </c>
      <c r="AU122" s="140" t="s">
        <v>81</v>
      </c>
      <c r="AY122" s="18" t="s">
        <v>125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79</v>
      </c>
      <c r="BK122" s="141">
        <f>ROUND(I122*H122,2)</f>
        <v>0</v>
      </c>
      <c r="BL122" s="18" t="s">
        <v>176</v>
      </c>
      <c r="BM122" s="140" t="s">
        <v>189</v>
      </c>
    </row>
    <row r="123" spans="2:65" s="1" customFormat="1" ht="19.2" x14ac:dyDescent="0.2">
      <c r="B123" s="33"/>
      <c r="D123" s="142" t="s">
        <v>138</v>
      </c>
      <c r="F123" s="143" t="s">
        <v>187</v>
      </c>
      <c r="I123" s="144"/>
      <c r="L123" s="33"/>
      <c r="M123" s="145"/>
      <c r="T123" s="54"/>
      <c r="AT123" s="18" t="s">
        <v>138</v>
      </c>
      <c r="AU123" s="18" t="s">
        <v>81</v>
      </c>
    </row>
    <row r="124" spans="2:65" s="1" customFormat="1" ht="16.5" customHeight="1" x14ac:dyDescent="0.2">
      <c r="B124" s="33"/>
      <c r="C124" s="129" t="s">
        <v>190</v>
      </c>
      <c r="D124" s="129" t="s">
        <v>130</v>
      </c>
      <c r="E124" s="130" t="s">
        <v>191</v>
      </c>
      <c r="F124" s="131" t="s">
        <v>192</v>
      </c>
      <c r="G124" s="132" t="s">
        <v>175</v>
      </c>
      <c r="H124" s="133">
        <v>10</v>
      </c>
      <c r="I124" s="134"/>
      <c r="J124" s="135">
        <f>ROUND(I124*H124,2)</f>
        <v>0</v>
      </c>
      <c r="K124" s="131" t="s">
        <v>134</v>
      </c>
      <c r="L124" s="33"/>
      <c r="M124" s="136" t="s">
        <v>19</v>
      </c>
      <c r="N124" s="137" t="s">
        <v>42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176</v>
      </c>
      <c r="AT124" s="140" t="s">
        <v>130</v>
      </c>
      <c r="AU124" s="140" t="s">
        <v>81</v>
      </c>
      <c r="AY124" s="18" t="s">
        <v>125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8" t="s">
        <v>79</v>
      </c>
      <c r="BK124" s="141">
        <f>ROUND(I124*H124,2)</f>
        <v>0</v>
      </c>
      <c r="BL124" s="18" t="s">
        <v>176</v>
      </c>
      <c r="BM124" s="140" t="s">
        <v>193</v>
      </c>
    </row>
    <row r="125" spans="2:65" s="1" customFormat="1" ht="19.2" x14ac:dyDescent="0.2">
      <c r="B125" s="33"/>
      <c r="D125" s="142" t="s">
        <v>138</v>
      </c>
      <c r="F125" s="143" t="s">
        <v>194</v>
      </c>
      <c r="I125" s="144"/>
      <c r="L125" s="33"/>
      <c r="M125" s="145"/>
      <c r="T125" s="54"/>
      <c r="AT125" s="18" t="s">
        <v>138</v>
      </c>
      <c r="AU125" s="18" t="s">
        <v>81</v>
      </c>
    </row>
    <row r="126" spans="2:65" s="1" customFormat="1" x14ac:dyDescent="0.2">
      <c r="B126" s="33"/>
      <c r="D126" s="146" t="s">
        <v>140</v>
      </c>
      <c r="F126" s="147" t="s">
        <v>195</v>
      </c>
      <c r="I126" s="144"/>
      <c r="L126" s="33"/>
      <c r="M126" s="145"/>
      <c r="T126" s="54"/>
      <c r="AT126" s="18" t="s">
        <v>140</v>
      </c>
      <c r="AU126" s="18" t="s">
        <v>81</v>
      </c>
    </row>
    <row r="127" spans="2:65" s="13" customFormat="1" x14ac:dyDescent="0.2">
      <c r="B127" s="155"/>
      <c r="D127" s="142" t="s">
        <v>160</v>
      </c>
      <c r="E127" s="156" t="s">
        <v>19</v>
      </c>
      <c r="F127" s="157" t="s">
        <v>181</v>
      </c>
      <c r="H127" s="156" t="s">
        <v>19</v>
      </c>
      <c r="I127" s="158"/>
      <c r="L127" s="155"/>
      <c r="M127" s="159"/>
      <c r="T127" s="160"/>
      <c r="AT127" s="156" t="s">
        <v>160</v>
      </c>
      <c r="AU127" s="156" t="s">
        <v>81</v>
      </c>
      <c r="AV127" s="13" t="s">
        <v>79</v>
      </c>
      <c r="AW127" s="13" t="s">
        <v>32</v>
      </c>
      <c r="AX127" s="13" t="s">
        <v>71</v>
      </c>
      <c r="AY127" s="156" t="s">
        <v>125</v>
      </c>
    </row>
    <row r="128" spans="2:65" s="12" customFormat="1" x14ac:dyDescent="0.2">
      <c r="B128" s="148"/>
      <c r="D128" s="142" t="s">
        <v>160</v>
      </c>
      <c r="E128" s="154" t="s">
        <v>19</v>
      </c>
      <c r="F128" s="149" t="s">
        <v>135</v>
      </c>
      <c r="H128" s="150">
        <v>4</v>
      </c>
      <c r="I128" s="151"/>
      <c r="L128" s="148"/>
      <c r="M128" s="152"/>
      <c r="T128" s="153"/>
      <c r="AT128" s="154" t="s">
        <v>160</v>
      </c>
      <c r="AU128" s="154" t="s">
        <v>81</v>
      </c>
      <c r="AV128" s="12" t="s">
        <v>81</v>
      </c>
      <c r="AW128" s="12" t="s">
        <v>32</v>
      </c>
      <c r="AX128" s="12" t="s">
        <v>71</v>
      </c>
      <c r="AY128" s="154" t="s">
        <v>125</v>
      </c>
    </row>
    <row r="129" spans="2:65" s="13" customFormat="1" x14ac:dyDescent="0.2">
      <c r="B129" s="155"/>
      <c r="D129" s="142" t="s">
        <v>160</v>
      </c>
      <c r="E129" s="156" t="s">
        <v>19</v>
      </c>
      <c r="F129" s="157" t="s">
        <v>182</v>
      </c>
      <c r="H129" s="156" t="s">
        <v>19</v>
      </c>
      <c r="I129" s="158"/>
      <c r="L129" s="155"/>
      <c r="M129" s="159"/>
      <c r="T129" s="160"/>
      <c r="AT129" s="156" t="s">
        <v>160</v>
      </c>
      <c r="AU129" s="156" t="s">
        <v>81</v>
      </c>
      <c r="AV129" s="13" t="s">
        <v>79</v>
      </c>
      <c r="AW129" s="13" t="s">
        <v>32</v>
      </c>
      <c r="AX129" s="13" t="s">
        <v>71</v>
      </c>
      <c r="AY129" s="156" t="s">
        <v>125</v>
      </c>
    </row>
    <row r="130" spans="2:65" s="12" customFormat="1" x14ac:dyDescent="0.2">
      <c r="B130" s="148"/>
      <c r="D130" s="142" t="s">
        <v>160</v>
      </c>
      <c r="E130" s="154" t="s">
        <v>19</v>
      </c>
      <c r="F130" s="149" t="s">
        <v>172</v>
      </c>
      <c r="H130" s="150">
        <v>6</v>
      </c>
      <c r="I130" s="151"/>
      <c r="L130" s="148"/>
      <c r="M130" s="152"/>
      <c r="T130" s="153"/>
      <c r="AT130" s="154" t="s">
        <v>160</v>
      </c>
      <c r="AU130" s="154" t="s">
        <v>81</v>
      </c>
      <c r="AV130" s="12" t="s">
        <v>81</v>
      </c>
      <c r="AW130" s="12" t="s">
        <v>32</v>
      </c>
      <c r="AX130" s="12" t="s">
        <v>71</v>
      </c>
      <c r="AY130" s="154" t="s">
        <v>125</v>
      </c>
    </row>
    <row r="131" spans="2:65" s="14" customFormat="1" x14ac:dyDescent="0.2">
      <c r="B131" s="161"/>
      <c r="D131" s="142" t="s">
        <v>160</v>
      </c>
      <c r="E131" s="162" t="s">
        <v>19</v>
      </c>
      <c r="F131" s="163" t="s">
        <v>183</v>
      </c>
      <c r="H131" s="164">
        <v>10</v>
      </c>
      <c r="I131" s="165"/>
      <c r="L131" s="161"/>
      <c r="M131" s="166"/>
      <c r="T131" s="167"/>
      <c r="AT131" s="162" t="s">
        <v>160</v>
      </c>
      <c r="AU131" s="162" t="s">
        <v>81</v>
      </c>
      <c r="AV131" s="14" t="s">
        <v>135</v>
      </c>
      <c r="AW131" s="14" t="s">
        <v>32</v>
      </c>
      <c r="AX131" s="14" t="s">
        <v>79</v>
      </c>
      <c r="AY131" s="162" t="s">
        <v>125</v>
      </c>
    </row>
    <row r="132" spans="2:65" s="1" customFormat="1" ht="21.75" customHeight="1" x14ac:dyDescent="0.2">
      <c r="B132" s="33"/>
      <c r="C132" s="168" t="s">
        <v>126</v>
      </c>
      <c r="D132" s="168" t="s">
        <v>185</v>
      </c>
      <c r="E132" s="169" t="s">
        <v>196</v>
      </c>
      <c r="F132" s="170" t="s">
        <v>197</v>
      </c>
      <c r="G132" s="171" t="s">
        <v>175</v>
      </c>
      <c r="H132" s="172">
        <v>10</v>
      </c>
      <c r="I132" s="173"/>
      <c r="J132" s="174">
        <f>ROUND(I132*H132,2)</f>
        <v>0</v>
      </c>
      <c r="K132" s="170" t="s">
        <v>134</v>
      </c>
      <c r="L132" s="175"/>
      <c r="M132" s="176" t="s">
        <v>19</v>
      </c>
      <c r="N132" s="177" t="s">
        <v>42</v>
      </c>
      <c r="P132" s="138">
        <f>O132*H132</f>
        <v>0</v>
      </c>
      <c r="Q132" s="138">
        <v>8.4999999999999995E-4</v>
      </c>
      <c r="R132" s="138">
        <f>Q132*H132</f>
        <v>8.4999999999999989E-3</v>
      </c>
      <c r="S132" s="138">
        <v>0</v>
      </c>
      <c r="T132" s="139">
        <f>S132*H132</f>
        <v>0</v>
      </c>
      <c r="AR132" s="140" t="s">
        <v>188</v>
      </c>
      <c r="AT132" s="140" t="s">
        <v>185</v>
      </c>
      <c r="AU132" s="140" t="s">
        <v>81</v>
      </c>
      <c r="AY132" s="18" t="s">
        <v>125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8" t="s">
        <v>79</v>
      </c>
      <c r="BK132" s="141">
        <f>ROUND(I132*H132,2)</f>
        <v>0</v>
      </c>
      <c r="BL132" s="18" t="s">
        <v>176</v>
      </c>
      <c r="BM132" s="140" t="s">
        <v>198</v>
      </c>
    </row>
    <row r="133" spans="2:65" s="1" customFormat="1" x14ac:dyDescent="0.2">
      <c r="B133" s="33"/>
      <c r="D133" s="142" t="s">
        <v>138</v>
      </c>
      <c r="F133" s="143" t="s">
        <v>197</v>
      </c>
      <c r="I133" s="144"/>
      <c r="L133" s="33"/>
      <c r="M133" s="145"/>
      <c r="T133" s="54"/>
      <c r="AT133" s="18" t="s">
        <v>138</v>
      </c>
      <c r="AU133" s="18" t="s">
        <v>81</v>
      </c>
    </row>
    <row r="134" spans="2:65" s="1" customFormat="1" ht="16.5" customHeight="1" x14ac:dyDescent="0.2">
      <c r="B134" s="33"/>
      <c r="C134" s="129" t="s">
        <v>199</v>
      </c>
      <c r="D134" s="129" t="s">
        <v>130</v>
      </c>
      <c r="E134" s="130" t="s">
        <v>200</v>
      </c>
      <c r="F134" s="131" t="s">
        <v>201</v>
      </c>
      <c r="G134" s="132" t="s">
        <v>175</v>
      </c>
      <c r="H134" s="133">
        <v>5</v>
      </c>
      <c r="I134" s="134"/>
      <c r="J134" s="135">
        <f>ROUND(I134*H134,2)</f>
        <v>0</v>
      </c>
      <c r="K134" s="131" t="s">
        <v>134</v>
      </c>
      <c r="L134" s="33"/>
      <c r="M134" s="136" t="s">
        <v>19</v>
      </c>
      <c r="N134" s="137" t="s">
        <v>42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176</v>
      </c>
      <c r="AT134" s="140" t="s">
        <v>130</v>
      </c>
      <c r="AU134" s="140" t="s">
        <v>81</v>
      </c>
      <c r="AY134" s="18" t="s">
        <v>125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79</v>
      </c>
      <c r="BK134" s="141">
        <f>ROUND(I134*H134,2)</f>
        <v>0</v>
      </c>
      <c r="BL134" s="18" t="s">
        <v>176</v>
      </c>
      <c r="BM134" s="140" t="s">
        <v>202</v>
      </c>
    </row>
    <row r="135" spans="2:65" s="1" customFormat="1" ht="19.2" x14ac:dyDescent="0.2">
      <c r="B135" s="33"/>
      <c r="D135" s="142" t="s">
        <v>138</v>
      </c>
      <c r="F135" s="143" t="s">
        <v>203</v>
      </c>
      <c r="I135" s="144"/>
      <c r="L135" s="33"/>
      <c r="M135" s="145"/>
      <c r="T135" s="54"/>
      <c r="AT135" s="18" t="s">
        <v>138</v>
      </c>
      <c r="AU135" s="18" t="s">
        <v>81</v>
      </c>
    </row>
    <row r="136" spans="2:65" s="1" customFormat="1" x14ac:dyDescent="0.2">
      <c r="B136" s="33"/>
      <c r="D136" s="146" t="s">
        <v>140</v>
      </c>
      <c r="F136" s="147" t="s">
        <v>204</v>
      </c>
      <c r="I136" s="144"/>
      <c r="L136" s="33"/>
      <c r="M136" s="145"/>
      <c r="T136" s="54"/>
      <c r="AT136" s="18" t="s">
        <v>140</v>
      </c>
      <c r="AU136" s="18" t="s">
        <v>81</v>
      </c>
    </row>
    <row r="137" spans="2:65" s="13" customFormat="1" x14ac:dyDescent="0.2">
      <c r="B137" s="155"/>
      <c r="D137" s="142" t="s">
        <v>160</v>
      </c>
      <c r="E137" s="156" t="s">
        <v>19</v>
      </c>
      <c r="F137" s="157" t="s">
        <v>180</v>
      </c>
      <c r="H137" s="156" t="s">
        <v>19</v>
      </c>
      <c r="I137" s="158"/>
      <c r="L137" s="155"/>
      <c r="M137" s="159"/>
      <c r="T137" s="160"/>
      <c r="AT137" s="156" t="s">
        <v>160</v>
      </c>
      <c r="AU137" s="156" t="s">
        <v>81</v>
      </c>
      <c r="AV137" s="13" t="s">
        <v>79</v>
      </c>
      <c r="AW137" s="13" t="s">
        <v>32</v>
      </c>
      <c r="AX137" s="13" t="s">
        <v>71</v>
      </c>
      <c r="AY137" s="156" t="s">
        <v>125</v>
      </c>
    </row>
    <row r="138" spans="2:65" s="12" customFormat="1" x14ac:dyDescent="0.2">
      <c r="B138" s="148"/>
      <c r="D138" s="142" t="s">
        <v>160</v>
      </c>
      <c r="E138" s="154" t="s">
        <v>19</v>
      </c>
      <c r="F138" s="149" t="s">
        <v>162</v>
      </c>
      <c r="H138" s="150">
        <v>5</v>
      </c>
      <c r="I138" s="151"/>
      <c r="L138" s="148"/>
      <c r="M138" s="152"/>
      <c r="T138" s="153"/>
      <c r="AT138" s="154" t="s">
        <v>160</v>
      </c>
      <c r="AU138" s="154" t="s">
        <v>81</v>
      </c>
      <c r="AV138" s="12" t="s">
        <v>81</v>
      </c>
      <c r="AW138" s="12" t="s">
        <v>32</v>
      </c>
      <c r="AX138" s="12" t="s">
        <v>71</v>
      </c>
      <c r="AY138" s="154" t="s">
        <v>125</v>
      </c>
    </row>
    <row r="139" spans="2:65" s="14" customFormat="1" x14ac:dyDescent="0.2">
      <c r="B139" s="161"/>
      <c r="D139" s="142" t="s">
        <v>160</v>
      </c>
      <c r="E139" s="162" t="s">
        <v>19</v>
      </c>
      <c r="F139" s="163" t="s">
        <v>183</v>
      </c>
      <c r="H139" s="164">
        <v>5</v>
      </c>
      <c r="I139" s="165"/>
      <c r="L139" s="161"/>
      <c r="M139" s="166"/>
      <c r="T139" s="167"/>
      <c r="AT139" s="162" t="s">
        <v>160</v>
      </c>
      <c r="AU139" s="162" t="s">
        <v>81</v>
      </c>
      <c r="AV139" s="14" t="s">
        <v>135</v>
      </c>
      <c r="AW139" s="14" t="s">
        <v>32</v>
      </c>
      <c r="AX139" s="14" t="s">
        <v>79</v>
      </c>
      <c r="AY139" s="162" t="s">
        <v>125</v>
      </c>
    </row>
    <row r="140" spans="2:65" s="1" customFormat="1" ht="24.15" customHeight="1" x14ac:dyDescent="0.2">
      <c r="B140" s="33"/>
      <c r="C140" s="168" t="s">
        <v>205</v>
      </c>
      <c r="D140" s="168" t="s">
        <v>185</v>
      </c>
      <c r="E140" s="169" t="s">
        <v>206</v>
      </c>
      <c r="F140" s="170" t="s">
        <v>207</v>
      </c>
      <c r="G140" s="171" t="s">
        <v>175</v>
      </c>
      <c r="H140" s="172">
        <v>5</v>
      </c>
      <c r="I140" s="173"/>
      <c r="J140" s="174">
        <f>ROUND(I140*H140,2)</f>
        <v>0</v>
      </c>
      <c r="K140" s="170" t="s">
        <v>134</v>
      </c>
      <c r="L140" s="175"/>
      <c r="M140" s="176" t="s">
        <v>19</v>
      </c>
      <c r="N140" s="177" t="s">
        <v>42</v>
      </c>
      <c r="P140" s="138">
        <f>O140*H140</f>
        <v>0</v>
      </c>
      <c r="Q140" s="138">
        <v>1E-3</v>
      </c>
      <c r="R140" s="138">
        <f>Q140*H140</f>
        <v>5.0000000000000001E-3</v>
      </c>
      <c r="S140" s="138">
        <v>0</v>
      </c>
      <c r="T140" s="139">
        <f>S140*H140</f>
        <v>0</v>
      </c>
      <c r="AR140" s="140" t="s">
        <v>188</v>
      </c>
      <c r="AT140" s="140" t="s">
        <v>185</v>
      </c>
      <c r="AU140" s="140" t="s">
        <v>81</v>
      </c>
      <c r="AY140" s="18" t="s">
        <v>125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79</v>
      </c>
      <c r="BK140" s="141">
        <f>ROUND(I140*H140,2)</f>
        <v>0</v>
      </c>
      <c r="BL140" s="18" t="s">
        <v>176</v>
      </c>
      <c r="BM140" s="140" t="s">
        <v>208</v>
      </c>
    </row>
    <row r="141" spans="2:65" s="1" customFormat="1" ht="19.2" x14ac:dyDescent="0.2">
      <c r="B141" s="33"/>
      <c r="D141" s="142" t="s">
        <v>138</v>
      </c>
      <c r="F141" s="143" t="s">
        <v>207</v>
      </c>
      <c r="I141" s="144"/>
      <c r="L141" s="33"/>
      <c r="M141" s="145"/>
      <c r="T141" s="54"/>
      <c r="AT141" s="18" t="s">
        <v>138</v>
      </c>
      <c r="AU141" s="18" t="s">
        <v>81</v>
      </c>
    </row>
    <row r="142" spans="2:65" s="1" customFormat="1" ht="16.5" customHeight="1" x14ac:dyDescent="0.2">
      <c r="B142" s="33"/>
      <c r="C142" s="129" t="s">
        <v>8</v>
      </c>
      <c r="D142" s="129" t="s">
        <v>130</v>
      </c>
      <c r="E142" s="130" t="s">
        <v>209</v>
      </c>
      <c r="F142" s="131" t="s">
        <v>210</v>
      </c>
      <c r="G142" s="132" t="s">
        <v>175</v>
      </c>
      <c r="H142" s="133">
        <v>2</v>
      </c>
      <c r="I142" s="134"/>
      <c r="J142" s="135">
        <f>ROUND(I142*H142,2)</f>
        <v>0</v>
      </c>
      <c r="K142" s="131" t="s">
        <v>211</v>
      </c>
      <c r="L142" s="33"/>
      <c r="M142" s="136" t="s">
        <v>19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176</v>
      </c>
      <c r="AT142" s="140" t="s">
        <v>130</v>
      </c>
      <c r="AU142" s="140" t="s">
        <v>81</v>
      </c>
      <c r="AY142" s="18" t="s">
        <v>125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79</v>
      </c>
      <c r="BK142" s="141">
        <f>ROUND(I142*H142,2)</f>
        <v>0</v>
      </c>
      <c r="BL142" s="18" t="s">
        <v>176</v>
      </c>
      <c r="BM142" s="140" t="s">
        <v>212</v>
      </c>
    </row>
    <row r="143" spans="2:65" s="1" customFormat="1" x14ac:dyDescent="0.2">
      <c r="B143" s="33"/>
      <c r="D143" s="142" t="s">
        <v>138</v>
      </c>
      <c r="F143" s="143" t="s">
        <v>210</v>
      </c>
      <c r="I143" s="144"/>
      <c r="L143" s="33"/>
      <c r="M143" s="145"/>
      <c r="T143" s="54"/>
      <c r="AT143" s="18" t="s">
        <v>138</v>
      </c>
      <c r="AU143" s="18" t="s">
        <v>81</v>
      </c>
    </row>
    <row r="144" spans="2:65" s="1" customFormat="1" ht="16.5" customHeight="1" x14ac:dyDescent="0.2">
      <c r="B144" s="33"/>
      <c r="C144" s="168" t="s">
        <v>213</v>
      </c>
      <c r="D144" s="168" t="s">
        <v>185</v>
      </c>
      <c r="E144" s="169" t="s">
        <v>214</v>
      </c>
      <c r="F144" s="170" t="s">
        <v>215</v>
      </c>
      <c r="G144" s="171" t="s">
        <v>175</v>
      </c>
      <c r="H144" s="172">
        <v>2</v>
      </c>
      <c r="I144" s="173"/>
      <c r="J144" s="174">
        <f>ROUND(I144*H144,2)</f>
        <v>0</v>
      </c>
      <c r="K144" s="170" t="s">
        <v>211</v>
      </c>
      <c r="L144" s="175"/>
      <c r="M144" s="176" t="s">
        <v>19</v>
      </c>
      <c r="N144" s="177" t="s">
        <v>42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188</v>
      </c>
      <c r="AT144" s="140" t="s">
        <v>185</v>
      </c>
      <c r="AU144" s="140" t="s">
        <v>81</v>
      </c>
      <c r="AY144" s="18" t="s">
        <v>125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8" t="s">
        <v>79</v>
      </c>
      <c r="BK144" s="141">
        <f>ROUND(I144*H144,2)</f>
        <v>0</v>
      </c>
      <c r="BL144" s="18" t="s">
        <v>176</v>
      </c>
      <c r="BM144" s="140" t="s">
        <v>216</v>
      </c>
    </row>
    <row r="145" spans="2:65" s="1" customFormat="1" x14ac:dyDescent="0.2">
      <c r="B145" s="33"/>
      <c r="D145" s="142" t="s">
        <v>138</v>
      </c>
      <c r="F145" s="143" t="s">
        <v>215</v>
      </c>
      <c r="I145" s="144"/>
      <c r="L145" s="33"/>
      <c r="M145" s="145"/>
      <c r="T145" s="54"/>
      <c r="AT145" s="18" t="s">
        <v>138</v>
      </c>
      <c r="AU145" s="18" t="s">
        <v>81</v>
      </c>
    </row>
    <row r="146" spans="2:65" s="1" customFormat="1" ht="24.15" customHeight="1" x14ac:dyDescent="0.2">
      <c r="B146" s="33"/>
      <c r="C146" s="129" t="s">
        <v>217</v>
      </c>
      <c r="D146" s="129" t="s">
        <v>130</v>
      </c>
      <c r="E146" s="130" t="s">
        <v>218</v>
      </c>
      <c r="F146" s="131" t="s">
        <v>219</v>
      </c>
      <c r="G146" s="132" t="s">
        <v>146</v>
      </c>
      <c r="H146" s="133">
        <v>0.05</v>
      </c>
      <c r="I146" s="134"/>
      <c r="J146" s="135">
        <f>ROUND(I146*H146,2)</f>
        <v>0</v>
      </c>
      <c r="K146" s="131" t="s">
        <v>134</v>
      </c>
      <c r="L146" s="33"/>
      <c r="M146" s="136" t="s">
        <v>19</v>
      </c>
      <c r="N146" s="137" t="s">
        <v>42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176</v>
      </c>
      <c r="AT146" s="140" t="s">
        <v>130</v>
      </c>
      <c r="AU146" s="140" t="s">
        <v>81</v>
      </c>
      <c r="AY146" s="18" t="s">
        <v>125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79</v>
      </c>
      <c r="BK146" s="141">
        <f>ROUND(I146*H146,2)</f>
        <v>0</v>
      </c>
      <c r="BL146" s="18" t="s">
        <v>176</v>
      </c>
      <c r="BM146" s="140" t="s">
        <v>220</v>
      </c>
    </row>
    <row r="147" spans="2:65" s="1" customFormat="1" ht="38.4" x14ac:dyDescent="0.2">
      <c r="B147" s="33"/>
      <c r="D147" s="142" t="s">
        <v>138</v>
      </c>
      <c r="F147" s="143" t="s">
        <v>221</v>
      </c>
      <c r="I147" s="144"/>
      <c r="L147" s="33"/>
      <c r="M147" s="145"/>
      <c r="T147" s="54"/>
      <c r="AT147" s="18" t="s">
        <v>138</v>
      </c>
      <c r="AU147" s="18" t="s">
        <v>81</v>
      </c>
    </row>
    <row r="148" spans="2:65" s="1" customFormat="1" x14ac:dyDescent="0.2">
      <c r="B148" s="33"/>
      <c r="D148" s="146" t="s">
        <v>140</v>
      </c>
      <c r="F148" s="147" t="s">
        <v>222</v>
      </c>
      <c r="I148" s="144"/>
      <c r="L148" s="33"/>
      <c r="M148" s="145"/>
      <c r="T148" s="54"/>
      <c r="AT148" s="18" t="s">
        <v>140</v>
      </c>
      <c r="AU148" s="18" t="s">
        <v>81</v>
      </c>
    </row>
    <row r="149" spans="2:65" s="11" customFormat="1" ht="22.8" customHeight="1" x14ac:dyDescent="0.25">
      <c r="B149" s="117"/>
      <c r="D149" s="118" t="s">
        <v>70</v>
      </c>
      <c r="E149" s="127" t="s">
        <v>223</v>
      </c>
      <c r="F149" s="127" t="s">
        <v>224</v>
      </c>
      <c r="I149" s="120"/>
      <c r="J149" s="128">
        <f>BK149</f>
        <v>0</v>
      </c>
      <c r="L149" s="117"/>
      <c r="M149" s="122"/>
      <c r="P149" s="123">
        <f>SUM(P150:P158)</f>
        <v>0</v>
      </c>
      <c r="R149" s="123">
        <f>SUM(R150:R158)</f>
        <v>0.15753927000000001</v>
      </c>
      <c r="T149" s="124">
        <f>SUM(T150:T158)</f>
        <v>0</v>
      </c>
      <c r="AR149" s="118" t="s">
        <v>81</v>
      </c>
      <c r="AT149" s="125" t="s">
        <v>70</v>
      </c>
      <c r="AU149" s="125" t="s">
        <v>79</v>
      </c>
      <c r="AY149" s="118" t="s">
        <v>125</v>
      </c>
      <c r="BK149" s="126">
        <f>SUM(BK150:BK158)</f>
        <v>0</v>
      </c>
    </row>
    <row r="150" spans="2:65" s="1" customFormat="1" ht="24.15" customHeight="1" x14ac:dyDescent="0.2">
      <c r="B150" s="33"/>
      <c r="C150" s="129" t="s">
        <v>225</v>
      </c>
      <c r="D150" s="129" t="s">
        <v>130</v>
      </c>
      <c r="E150" s="130" t="s">
        <v>226</v>
      </c>
      <c r="F150" s="131" t="s">
        <v>227</v>
      </c>
      <c r="G150" s="132" t="s">
        <v>133</v>
      </c>
      <c r="H150" s="133">
        <v>15.897</v>
      </c>
      <c r="I150" s="134"/>
      <c r="J150" s="135">
        <f>ROUND(I150*H150,2)</f>
        <v>0</v>
      </c>
      <c r="K150" s="131" t="s">
        <v>134</v>
      </c>
      <c r="L150" s="33"/>
      <c r="M150" s="136" t="s">
        <v>19</v>
      </c>
      <c r="N150" s="137" t="s">
        <v>42</v>
      </c>
      <c r="P150" s="138">
        <f>O150*H150</f>
        <v>0</v>
      </c>
      <c r="Q150" s="138">
        <v>9.9100000000000004E-3</v>
      </c>
      <c r="R150" s="138">
        <f>Q150*H150</f>
        <v>0.15753927000000001</v>
      </c>
      <c r="S150" s="138">
        <v>0</v>
      </c>
      <c r="T150" s="139">
        <f>S150*H150</f>
        <v>0</v>
      </c>
      <c r="AR150" s="140" t="s">
        <v>176</v>
      </c>
      <c r="AT150" s="140" t="s">
        <v>130</v>
      </c>
      <c r="AU150" s="140" t="s">
        <v>81</v>
      </c>
      <c r="AY150" s="18" t="s">
        <v>125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79</v>
      </c>
      <c r="BK150" s="141">
        <f>ROUND(I150*H150,2)</f>
        <v>0</v>
      </c>
      <c r="BL150" s="18" t="s">
        <v>176</v>
      </c>
      <c r="BM150" s="140" t="s">
        <v>228</v>
      </c>
    </row>
    <row r="151" spans="2:65" s="1" customFormat="1" ht="19.2" x14ac:dyDescent="0.2">
      <c r="B151" s="33"/>
      <c r="D151" s="142" t="s">
        <v>138</v>
      </c>
      <c r="F151" s="143" t="s">
        <v>229</v>
      </c>
      <c r="I151" s="144"/>
      <c r="L151" s="33"/>
      <c r="M151" s="145"/>
      <c r="T151" s="54"/>
      <c r="AT151" s="18" t="s">
        <v>138</v>
      </c>
      <c r="AU151" s="18" t="s">
        <v>81</v>
      </c>
    </row>
    <row r="152" spans="2:65" s="1" customFormat="1" x14ac:dyDescent="0.2">
      <c r="B152" s="33"/>
      <c r="D152" s="146" t="s">
        <v>140</v>
      </c>
      <c r="F152" s="147" t="s">
        <v>230</v>
      </c>
      <c r="I152" s="144"/>
      <c r="L152" s="33"/>
      <c r="M152" s="145"/>
      <c r="T152" s="54"/>
      <c r="AT152" s="18" t="s">
        <v>140</v>
      </c>
      <c r="AU152" s="18" t="s">
        <v>81</v>
      </c>
    </row>
    <row r="153" spans="2:65" s="13" customFormat="1" x14ac:dyDescent="0.2">
      <c r="B153" s="155"/>
      <c r="D153" s="142" t="s">
        <v>160</v>
      </c>
      <c r="E153" s="156" t="s">
        <v>19</v>
      </c>
      <c r="F153" s="157" t="s">
        <v>231</v>
      </c>
      <c r="H153" s="156" t="s">
        <v>19</v>
      </c>
      <c r="I153" s="158"/>
      <c r="L153" s="155"/>
      <c r="M153" s="159"/>
      <c r="T153" s="160"/>
      <c r="AT153" s="156" t="s">
        <v>160</v>
      </c>
      <c r="AU153" s="156" t="s">
        <v>81</v>
      </c>
      <c r="AV153" s="13" t="s">
        <v>79</v>
      </c>
      <c r="AW153" s="13" t="s">
        <v>32</v>
      </c>
      <c r="AX153" s="13" t="s">
        <v>71</v>
      </c>
      <c r="AY153" s="156" t="s">
        <v>125</v>
      </c>
    </row>
    <row r="154" spans="2:65" s="12" customFormat="1" x14ac:dyDescent="0.2">
      <c r="B154" s="148"/>
      <c r="D154" s="142" t="s">
        <v>160</v>
      </c>
      <c r="E154" s="154" t="s">
        <v>19</v>
      </c>
      <c r="F154" s="149" t="s">
        <v>232</v>
      </c>
      <c r="H154" s="150">
        <v>15.897</v>
      </c>
      <c r="I154" s="151"/>
      <c r="L154" s="148"/>
      <c r="M154" s="152"/>
      <c r="T154" s="153"/>
      <c r="AT154" s="154" t="s">
        <v>160</v>
      </c>
      <c r="AU154" s="154" t="s">
        <v>81</v>
      </c>
      <c r="AV154" s="12" t="s">
        <v>81</v>
      </c>
      <c r="AW154" s="12" t="s">
        <v>32</v>
      </c>
      <c r="AX154" s="12" t="s">
        <v>71</v>
      </c>
      <c r="AY154" s="154" t="s">
        <v>125</v>
      </c>
    </row>
    <row r="155" spans="2:65" s="14" customFormat="1" x14ac:dyDescent="0.2">
      <c r="B155" s="161"/>
      <c r="D155" s="142" t="s">
        <v>160</v>
      </c>
      <c r="E155" s="162" t="s">
        <v>19</v>
      </c>
      <c r="F155" s="163" t="s">
        <v>183</v>
      </c>
      <c r="H155" s="164">
        <v>15.897</v>
      </c>
      <c r="I155" s="165"/>
      <c r="L155" s="161"/>
      <c r="M155" s="166"/>
      <c r="T155" s="167"/>
      <c r="AT155" s="162" t="s">
        <v>160</v>
      </c>
      <c r="AU155" s="162" t="s">
        <v>81</v>
      </c>
      <c r="AV155" s="14" t="s">
        <v>135</v>
      </c>
      <c r="AW155" s="14" t="s">
        <v>32</v>
      </c>
      <c r="AX155" s="14" t="s">
        <v>79</v>
      </c>
      <c r="AY155" s="162" t="s">
        <v>125</v>
      </c>
    </row>
    <row r="156" spans="2:65" s="1" customFormat="1" ht="24.15" customHeight="1" x14ac:dyDescent="0.2">
      <c r="B156" s="33"/>
      <c r="C156" s="129" t="s">
        <v>176</v>
      </c>
      <c r="D156" s="129" t="s">
        <v>130</v>
      </c>
      <c r="E156" s="130" t="s">
        <v>233</v>
      </c>
      <c r="F156" s="131" t="s">
        <v>234</v>
      </c>
      <c r="G156" s="132" t="s">
        <v>146</v>
      </c>
      <c r="H156" s="133">
        <v>0.158</v>
      </c>
      <c r="I156" s="134"/>
      <c r="J156" s="135">
        <f>ROUND(I156*H156,2)</f>
        <v>0</v>
      </c>
      <c r="K156" s="131" t="s">
        <v>134</v>
      </c>
      <c r="L156" s="33"/>
      <c r="M156" s="136" t="s">
        <v>19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176</v>
      </c>
      <c r="AT156" s="140" t="s">
        <v>130</v>
      </c>
      <c r="AU156" s="140" t="s">
        <v>81</v>
      </c>
      <c r="AY156" s="18" t="s">
        <v>125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8" t="s">
        <v>79</v>
      </c>
      <c r="BK156" s="141">
        <f>ROUND(I156*H156,2)</f>
        <v>0</v>
      </c>
      <c r="BL156" s="18" t="s">
        <v>176</v>
      </c>
      <c r="BM156" s="140" t="s">
        <v>235</v>
      </c>
    </row>
    <row r="157" spans="2:65" s="1" customFormat="1" ht="48" x14ac:dyDescent="0.2">
      <c r="B157" s="33"/>
      <c r="D157" s="142" t="s">
        <v>138</v>
      </c>
      <c r="F157" s="143" t="s">
        <v>236</v>
      </c>
      <c r="I157" s="144"/>
      <c r="L157" s="33"/>
      <c r="M157" s="145"/>
      <c r="T157" s="54"/>
      <c r="AT157" s="18" t="s">
        <v>138</v>
      </c>
      <c r="AU157" s="18" t="s">
        <v>81</v>
      </c>
    </row>
    <row r="158" spans="2:65" s="1" customFormat="1" x14ac:dyDescent="0.2">
      <c r="B158" s="33"/>
      <c r="D158" s="146" t="s">
        <v>140</v>
      </c>
      <c r="F158" s="147" t="s">
        <v>237</v>
      </c>
      <c r="I158" s="144"/>
      <c r="L158" s="33"/>
      <c r="M158" s="145"/>
      <c r="T158" s="54"/>
      <c r="AT158" s="18" t="s">
        <v>140</v>
      </c>
      <c r="AU158" s="18" t="s">
        <v>81</v>
      </c>
    </row>
    <row r="159" spans="2:65" s="11" customFormat="1" ht="22.8" customHeight="1" x14ac:dyDescent="0.25">
      <c r="B159" s="117"/>
      <c r="D159" s="118" t="s">
        <v>70</v>
      </c>
      <c r="E159" s="127" t="s">
        <v>238</v>
      </c>
      <c r="F159" s="127" t="s">
        <v>239</v>
      </c>
      <c r="I159" s="120"/>
      <c r="J159" s="128">
        <f>BK159</f>
        <v>0</v>
      </c>
      <c r="L159" s="117"/>
      <c r="M159" s="122"/>
      <c r="P159" s="123">
        <f>SUM(P160:P404)</f>
        <v>0</v>
      </c>
      <c r="R159" s="123">
        <f>SUM(R160:R404)</f>
        <v>3.2951717</v>
      </c>
      <c r="T159" s="124">
        <f>SUM(T160:T404)</f>
        <v>0.960318</v>
      </c>
      <c r="AR159" s="118" t="s">
        <v>81</v>
      </c>
      <c r="AT159" s="125" t="s">
        <v>70</v>
      </c>
      <c r="AU159" s="125" t="s">
        <v>79</v>
      </c>
      <c r="AY159" s="118" t="s">
        <v>125</v>
      </c>
      <c r="BK159" s="126">
        <f>SUM(BK160:BK404)</f>
        <v>0</v>
      </c>
    </row>
    <row r="160" spans="2:65" s="1" customFormat="1" ht="16.5" customHeight="1" x14ac:dyDescent="0.2">
      <c r="B160" s="33"/>
      <c r="C160" s="129" t="s">
        <v>240</v>
      </c>
      <c r="D160" s="129" t="s">
        <v>130</v>
      </c>
      <c r="E160" s="130" t="s">
        <v>241</v>
      </c>
      <c r="F160" s="131" t="s">
        <v>242</v>
      </c>
      <c r="G160" s="132" t="s">
        <v>133</v>
      </c>
      <c r="H160" s="133">
        <v>288</v>
      </c>
      <c r="I160" s="134"/>
      <c r="J160" s="135">
        <f>ROUND(I160*H160,2)</f>
        <v>0</v>
      </c>
      <c r="K160" s="131" t="s">
        <v>134</v>
      </c>
      <c r="L160" s="33"/>
      <c r="M160" s="136" t="s">
        <v>19</v>
      </c>
      <c r="N160" s="137" t="s">
        <v>42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176</v>
      </c>
      <c r="AT160" s="140" t="s">
        <v>130</v>
      </c>
      <c r="AU160" s="140" t="s">
        <v>81</v>
      </c>
      <c r="AY160" s="18" t="s">
        <v>125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8" t="s">
        <v>79</v>
      </c>
      <c r="BK160" s="141">
        <f>ROUND(I160*H160,2)</f>
        <v>0</v>
      </c>
      <c r="BL160" s="18" t="s">
        <v>176</v>
      </c>
      <c r="BM160" s="140" t="s">
        <v>243</v>
      </c>
    </row>
    <row r="161" spans="2:51" s="1" customFormat="1" x14ac:dyDescent="0.2">
      <c r="B161" s="33"/>
      <c r="D161" s="142" t="s">
        <v>138</v>
      </c>
      <c r="F161" s="143" t="s">
        <v>244</v>
      </c>
      <c r="I161" s="144"/>
      <c r="L161" s="33"/>
      <c r="M161" s="145"/>
      <c r="T161" s="54"/>
      <c r="AT161" s="18" t="s">
        <v>138</v>
      </c>
      <c r="AU161" s="18" t="s">
        <v>81</v>
      </c>
    </row>
    <row r="162" spans="2:51" s="1" customFormat="1" x14ac:dyDescent="0.2">
      <c r="B162" s="33"/>
      <c r="D162" s="146" t="s">
        <v>140</v>
      </c>
      <c r="F162" s="147" t="s">
        <v>245</v>
      </c>
      <c r="I162" s="144"/>
      <c r="L162" s="33"/>
      <c r="M162" s="145"/>
      <c r="T162" s="54"/>
      <c r="AT162" s="18" t="s">
        <v>140</v>
      </c>
      <c r="AU162" s="18" t="s">
        <v>81</v>
      </c>
    </row>
    <row r="163" spans="2:51" s="13" customFormat="1" x14ac:dyDescent="0.2">
      <c r="B163" s="155"/>
      <c r="D163" s="142" t="s">
        <v>160</v>
      </c>
      <c r="E163" s="156" t="s">
        <v>19</v>
      </c>
      <c r="F163" s="157" t="s">
        <v>246</v>
      </c>
      <c r="H163" s="156" t="s">
        <v>19</v>
      </c>
      <c r="I163" s="158"/>
      <c r="L163" s="155"/>
      <c r="M163" s="159"/>
      <c r="T163" s="160"/>
      <c r="AT163" s="156" t="s">
        <v>160</v>
      </c>
      <c r="AU163" s="156" t="s">
        <v>81</v>
      </c>
      <c r="AV163" s="13" t="s">
        <v>79</v>
      </c>
      <c r="AW163" s="13" t="s">
        <v>32</v>
      </c>
      <c r="AX163" s="13" t="s">
        <v>71</v>
      </c>
      <c r="AY163" s="156" t="s">
        <v>125</v>
      </c>
    </row>
    <row r="164" spans="2:51" s="12" customFormat="1" x14ac:dyDescent="0.2">
      <c r="B164" s="148"/>
      <c r="D164" s="142" t="s">
        <v>160</v>
      </c>
      <c r="E164" s="154" t="s">
        <v>19</v>
      </c>
      <c r="F164" s="149" t="s">
        <v>247</v>
      </c>
      <c r="H164" s="150">
        <v>20</v>
      </c>
      <c r="I164" s="151"/>
      <c r="L164" s="148"/>
      <c r="M164" s="152"/>
      <c r="T164" s="153"/>
      <c r="AT164" s="154" t="s">
        <v>160</v>
      </c>
      <c r="AU164" s="154" t="s">
        <v>81</v>
      </c>
      <c r="AV164" s="12" t="s">
        <v>81</v>
      </c>
      <c r="AW164" s="12" t="s">
        <v>32</v>
      </c>
      <c r="AX164" s="12" t="s">
        <v>71</v>
      </c>
      <c r="AY164" s="154" t="s">
        <v>125</v>
      </c>
    </row>
    <row r="165" spans="2:51" s="13" customFormat="1" x14ac:dyDescent="0.2">
      <c r="B165" s="155"/>
      <c r="D165" s="142" t="s">
        <v>160</v>
      </c>
      <c r="E165" s="156" t="s">
        <v>19</v>
      </c>
      <c r="F165" s="157" t="s">
        <v>248</v>
      </c>
      <c r="H165" s="156" t="s">
        <v>19</v>
      </c>
      <c r="I165" s="158"/>
      <c r="L165" s="155"/>
      <c r="M165" s="159"/>
      <c r="T165" s="160"/>
      <c r="AT165" s="156" t="s">
        <v>160</v>
      </c>
      <c r="AU165" s="156" t="s">
        <v>81</v>
      </c>
      <c r="AV165" s="13" t="s">
        <v>79</v>
      </c>
      <c r="AW165" s="13" t="s">
        <v>32</v>
      </c>
      <c r="AX165" s="13" t="s">
        <v>71</v>
      </c>
      <c r="AY165" s="156" t="s">
        <v>125</v>
      </c>
    </row>
    <row r="166" spans="2:51" s="12" customFormat="1" x14ac:dyDescent="0.2">
      <c r="B166" s="148"/>
      <c r="D166" s="142" t="s">
        <v>160</v>
      </c>
      <c r="E166" s="154" t="s">
        <v>19</v>
      </c>
      <c r="F166" s="149" t="s">
        <v>247</v>
      </c>
      <c r="H166" s="150">
        <v>20</v>
      </c>
      <c r="I166" s="151"/>
      <c r="L166" s="148"/>
      <c r="M166" s="152"/>
      <c r="T166" s="153"/>
      <c r="AT166" s="154" t="s">
        <v>160</v>
      </c>
      <c r="AU166" s="154" t="s">
        <v>81</v>
      </c>
      <c r="AV166" s="12" t="s">
        <v>81</v>
      </c>
      <c r="AW166" s="12" t="s">
        <v>32</v>
      </c>
      <c r="AX166" s="12" t="s">
        <v>71</v>
      </c>
      <c r="AY166" s="154" t="s">
        <v>125</v>
      </c>
    </row>
    <row r="167" spans="2:51" s="15" customFormat="1" x14ac:dyDescent="0.2">
      <c r="B167" s="178"/>
      <c r="D167" s="142" t="s">
        <v>160</v>
      </c>
      <c r="E167" s="179" t="s">
        <v>87</v>
      </c>
      <c r="F167" s="180" t="s">
        <v>249</v>
      </c>
      <c r="H167" s="181">
        <v>40</v>
      </c>
      <c r="I167" s="182"/>
      <c r="L167" s="178"/>
      <c r="M167" s="183"/>
      <c r="T167" s="184"/>
      <c r="AT167" s="179" t="s">
        <v>160</v>
      </c>
      <c r="AU167" s="179" t="s">
        <v>81</v>
      </c>
      <c r="AV167" s="15" t="s">
        <v>136</v>
      </c>
      <c r="AW167" s="15" t="s">
        <v>32</v>
      </c>
      <c r="AX167" s="15" t="s">
        <v>71</v>
      </c>
      <c r="AY167" s="179" t="s">
        <v>125</v>
      </c>
    </row>
    <row r="168" spans="2:51" s="13" customFormat="1" x14ac:dyDescent="0.2">
      <c r="B168" s="155"/>
      <c r="D168" s="142" t="s">
        <v>160</v>
      </c>
      <c r="E168" s="156" t="s">
        <v>19</v>
      </c>
      <c r="F168" s="157" t="s">
        <v>250</v>
      </c>
      <c r="H168" s="156" t="s">
        <v>19</v>
      </c>
      <c r="I168" s="158"/>
      <c r="L168" s="155"/>
      <c r="M168" s="159"/>
      <c r="T168" s="160"/>
      <c r="AT168" s="156" t="s">
        <v>160</v>
      </c>
      <c r="AU168" s="156" t="s">
        <v>81</v>
      </c>
      <c r="AV168" s="13" t="s">
        <v>79</v>
      </c>
      <c r="AW168" s="13" t="s">
        <v>32</v>
      </c>
      <c r="AX168" s="13" t="s">
        <v>71</v>
      </c>
      <c r="AY168" s="156" t="s">
        <v>125</v>
      </c>
    </row>
    <row r="169" spans="2:51" s="12" customFormat="1" x14ac:dyDescent="0.2">
      <c r="B169" s="148"/>
      <c r="D169" s="142" t="s">
        <v>160</v>
      </c>
      <c r="E169" s="154" t="s">
        <v>19</v>
      </c>
      <c r="F169" s="149" t="s">
        <v>251</v>
      </c>
      <c r="H169" s="150">
        <v>19</v>
      </c>
      <c r="I169" s="151"/>
      <c r="L169" s="148"/>
      <c r="M169" s="152"/>
      <c r="T169" s="153"/>
      <c r="AT169" s="154" t="s">
        <v>160</v>
      </c>
      <c r="AU169" s="154" t="s">
        <v>81</v>
      </c>
      <c r="AV169" s="12" t="s">
        <v>81</v>
      </c>
      <c r="AW169" s="12" t="s">
        <v>32</v>
      </c>
      <c r="AX169" s="12" t="s">
        <v>71</v>
      </c>
      <c r="AY169" s="154" t="s">
        <v>125</v>
      </c>
    </row>
    <row r="170" spans="2:51" s="13" customFormat="1" x14ac:dyDescent="0.2">
      <c r="B170" s="155"/>
      <c r="D170" s="142" t="s">
        <v>160</v>
      </c>
      <c r="E170" s="156" t="s">
        <v>19</v>
      </c>
      <c r="F170" s="157" t="s">
        <v>252</v>
      </c>
      <c r="H170" s="156" t="s">
        <v>19</v>
      </c>
      <c r="I170" s="158"/>
      <c r="L170" s="155"/>
      <c r="M170" s="159"/>
      <c r="T170" s="160"/>
      <c r="AT170" s="156" t="s">
        <v>160</v>
      </c>
      <c r="AU170" s="156" t="s">
        <v>81</v>
      </c>
      <c r="AV170" s="13" t="s">
        <v>79</v>
      </c>
      <c r="AW170" s="13" t="s">
        <v>32</v>
      </c>
      <c r="AX170" s="13" t="s">
        <v>71</v>
      </c>
      <c r="AY170" s="156" t="s">
        <v>125</v>
      </c>
    </row>
    <row r="171" spans="2:51" s="12" customFormat="1" x14ac:dyDescent="0.2">
      <c r="B171" s="148"/>
      <c r="D171" s="142" t="s">
        <v>160</v>
      </c>
      <c r="E171" s="154" t="s">
        <v>19</v>
      </c>
      <c r="F171" s="149" t="s">
        <v>247</v>
      </c>
      <c r="H171" s="150">
        <v>20</v>
      </c>
      <c r="I171" s="151"/>
      <c r="L171" s="148"/>
      <c r="M171" s="152"/>
      <c r="T171" s="153"/>
      <c r="AT171" s="154" t="s">
        <v>160</v>
      </c>
      <c r="AU171" s="154" t="s">
        <v>81</v>
      </c>
      <c r="AV171" s="12" t="s">
        <v>81</v>
      </c>
      <c r="AW171" s="12" t="s">
        <v>32</v>
      </c>
      <c r="AX171" s="12" t="s">
        <v>71</v>
      </c>
      <c r="AY171" s="154" t="s">
        <v>125</v>
      </c>
    </row>
    <row r="172" spans="2:51" s="13" customFormat="1" x14ac:dyDescent="0.2">
      <c r="B172" s="155"/>
      <c r="D172" s="142" t="s">
        <v>160</v>
      </c>
      <c r="E172" s="156" t="s">
        <v>19</v>
      </c>
      <c r="F172" s="157" t="s">
        <v>253</v>
      </c>
      <c r="H172" s="156" t="s">
        <v>19</v>
      </c>
      <c r="I172" s="158"/>
      <c r="L172" s="155"/>
      <c r="M172" s="159"/>
      <c r="T172" s="160"/>
      <c r="AT172" s="156" t="s">
        <v>160</v>
      </c>
      <c r="AU172" s="156" t="s">
        <v>81</v>
      </c>
      <c r="AV172" s="13" t="s">
        <v>79</v>
      </c>
      <c r="AW172" s="13" t="s">
        <v>32</v>
      </c>
      <c r="AX172" s="13" t="s">
        <v>71</v>
      </c>
      <c r="AY172" s="156" t="s">
        <v>125</v>
      </c>
    </row>
    <row r="173" spans="2:51" s="12" customFormat="1" x14ac:dyDescent="0.2">
      <c r="B173" s="148"/>
      <c r="D173" s="142" t="s">
        <v>160</v>
      </c>
      <c r="E173" s="154" t="s">
        <v>19</v>
      </c>
      <c r="F173" s="149" t="s">
        <v>247</v>
      </c>
      <c r="H173" s="150">
        <v>20</v>
      </c>
      <c r="I173" s="151"/>
      <c r="L173" s="148"/>
      <c r="M173" s="152"/>
      <c r="T173" s="153"/>
      <c r="AT173" s="154" t="s">
        <v>160</v>
      </c>
      <c r="AU173" s="154" t="s">
        <v>81</v>
      </c>
      <c r="AV173" s="12" t="s">
        <v>81</v>
      </c>
      <c r="AW173" s="12" t="s">
        <v>32</v>
      </c>
      <c r="AX173" s="12" t="s">
        <v>71</v>
      </c>
      <c r="AY173" s="154" t="s">
        <v>125</v>
      </c>
    </row>
    <row r="174" spans="2:51" s="13" customFormat="1" x14ac:dyDescent="0.2">
      <c r="B174" s="155"/>
      <c r="D174" s="142" t="s">
        <v>160</v>
      </c>
      <c r="E174" s="156" t="s">
        <v>19</v>
      </c>
      <c r="F174" s="157" t="s">
        <v>254</v>
      </c>
      <c r="H174" s="156" t="s">
        <v>19</v>
      </c>
      <c r="I174" s="158"/>
      <c r="L174" s="155"/>
      <c r="M174" s="159"/>
      <c r="T174" s="160"/>
      <c r="AT174" s="156" t="s">
        <v>160</v>
      </c>
      <c r="AU174" s="156" t="s">
        <v>81</v>
      </c>
      <c r="AV174" s="13" t="s">
        <v>79</v>
      </c>
      <c r="AW174" s="13" t="s">
        <v>32</v>
      </c>
      <c r="AX174" s="13" t="s">
        <v>71</v>
      </c>
      <c r="AY174" s="156" t="s">
        <v>125</v>
      </c>
    </row>
    <row r="175" spans="2:51" s="12" customFormat="1" x14ac:dyDescent="0.2">
      <c r="B175" s="148"/>
      <c r="D175" s="142" t="s">
        <v>160</v>
      </c>
      <c r="E175" s="154" t="s">
        <v>19</v>
      </c>
      <c r="F175" s="149" t="s">
        <v>247</v>
      </c>
      <c r="H175" s="150">
        <v>20</v>
      </c>
      <c r="I175" s="151"/>
      <c r="L175" s="148"/>
      <c r="M175" s="152"/>
      <c r="T175" s="153"/>
      <c r="AT175" s="154" t="s">
        <v>160</v>
      </c>
      <c r="AU175" s="154" t="s">
        <v>81</v>
      </c>
      <c r="AV175" s="12" t="s">
        <v>81</v>
      </c>
      <c r="AW175" s="12" t="s">
        <v>32</v>
      </c>
      <c r="AX175" s="12" t="s">
        <v>71</v>
      </c>
      <c r="AY175" s="154" t="s">
        <v>125</v>
      </c>
    </row>
    <row r="176" spans="2:51" s="13" customFormat="1" x14ac:dyDescent="0.2">
      <c r="B176" s="155"/>
      <c r="D176" s="142" t="s">
        <v>160</v>
      </c>
      <c r="E176" s="156" t="s">
        <v>19</v>
      </c>
      <c r="F176" s="157" t="s">
        <v>182</v>
      </c>
      <c r="H176" s="156" t="s">
        <v>19</v>
      </c>
      <c r="I176" s="158"/>
      <c r="L176" s="155"/>
      <c r="M176" s="159"/>
      <c r="T176" s="160"/>
      <c r="AT176" s="156" t="s">
        <v>160</v>
      </c>
      <c r="AU176" s="156" t="s">
        <v>81</v>
      </c>
      <c r="AV176" s="13" t="s">
        <v>79</v>
      </c>
      <c r="AW176" s="13" t="s">
        <v>32</v>
      </c>
      <c r="AX176" s="13" t="s">
        <v>71</v>
      </c>
      <c r="AY176" s="156" t="s">
        <v>125</v>
      </c>
    </row>
    <row r="177" spans="2:51" s="12" customFormat="1" x14ac:dyDescent="0.2">
      <c r="B177" s="148"/>
      <c r="D177" s="142" t="s">
        <v>160</v>
      </c>
      <c r="E177" s="154" t="s">
        <v>19</v>
      </c>
      <c r="F177" s="149" t="s">
        <v>247</v>
      </c>
      <c r="H177" s="150">
        <v>20</v>
      </c>
      <c r="I177" s="151"/>
      <c r="L177" s="148"/>
      <c r="M177" s="152"/>
      <c r="T177" s="153"/>
      <c r="AT177" s="154" t="s">
        <v>160</v>
      </c>
      <c r="AU177" s="154" t="s">
        <v>81</v>
      </c>
      <c r="AV177" s="12" t="s">
        <v>81</v>
      </c>
      <c r="AW177" s="12" t="s">
        <v>32</v>
      </c>
      <c r="AX177" s="12" t="s">
        <v>71</v>
      </c>
      <c r="AY177" s="154" t="s">
        <v>125</v>
      </c>
    </row>
    <row r="178" spans="2:51" s="13" customFormat="1" x14ac:dyDescent="0.2">
      <c r="B178" s="155"/>
      <c r="D178" s="142" t="s">
        <v>160</v>
      </c>
      <c r="E178" s="156" t="s">
        <v>19</v>
      </c>
      <c r="F178" s="157" t="s">
        <v>255</v>
      </c>
      <c r="H178" s="156" t="s">
        <v>19</v>
      </c>
      <c r="I178" s="158"/>
      <c r="L178" s="155"/>
      <c r="M178" s="159"/>
      <c r="T178" s="160"/>
      <c r="AT178" s="156" t="s">
        <v>160</v>
      </c>
      <c r="AU178" s="156" t="s">
        <v>81</v>
      </c>
      <c r="AV178" s="13" t="s">
        <v>79</v>
      </c>
      <c r="AW178" s="13" t="s">
        <v>32</v>
      </c>
      <c r="AX178" s="13" t="s">
        <v>71</v>
      </c>
      <c r="AY178" s="156" t="s">
        <v>125</v>
      </c>
    </row>
    <row r="179" spans="2:51" s="12" customFormat="1" x14ac:dyDescent="0.2">
      <c r="B179" s="148"/>
      <c r="D179" s="142" t="s">
        <v>160</v>
      </c>
      <c r="E179" s="154" t="s">
        <v>19</v>
      </c>
      <c r="F179" s="149" t="s">
        <v>247</v>
      </c>
      <c r="H179" s="150">
        <v>20</v>
      </c>
      <c r="I179" s="151"/>
      <c r="L179" s="148"/>
      <c r="M179" s="152"/>
      <c r="T179" s="153"/>
      <c r="AT179" s="154" t="s">
        <v>160</v>
      </c>
      <c r="AU179" s="154" t="s">
        <v>81</v>
      </c>
      <c r="AV179" s="12" t="s">
        <v>81</v>
      </c>
      <c r="AW179" s="12" t="s">
        <v>32</v>
      </c>
      <c r="AX179" s="12" t="s">
        <v>71</v>
      </c>
      <c r="AY179" s="154" t="s">
        <v>125</v>
      </c>
    </row>
    <row r="180" spans="2:51" s="13" customFormat="1" x14ac:dyDescent="0.2">
      <c r="B180" s="155"/>
      <c r="D180" s="142" t="s">
        <v>160</v>
      </c>
      <c r="E180" s="156" t="s">
        <v>19</v>
      </c>
      <c r="F180" s="157" t="s">
        <v>181</v>
      </c>
      <c r="H180" s="156" t="s">
        <v>19</v>
      </c>
      <c r="I180" s="158"/>
      <c r="L180" s="155"/>
      <c r="M180" s="159"/>
      <c r="T180" s="160"/>
      <c r="AT180" s="156" t="s">
        <v>160</v>
      </c>
      <c r="AU180" s="156" t="s">
        <v>81</v>
      </c>
      <c r="AV180" s="13" t="s">
        <v>79</v>
      </c>
      <c r="AW180" s="13" t="s">
        <v>32</v>
      </c>
      <c r="AX180" s="13" t="s">
        <v>71</v>
      </c>
      <c r="AY180" s="156" t="s">
        <v>125</v>
      </c>
    </row>
    <row r="181" spans="2:51" s="12" customFormat="1" x14ac:dyDescent="0.2">
      <c r="B181" s="148"/>
      <c r="D181" s="142" t="s">
        <v>160</v>
      </c>
      <c r="E181" s="154" t="s">
        <v>19</v>
      </c>
      <c r="F181" s="149" t="s">
        <v>256</v>
      </c>
      <c r="H181" s="150">
        <v>18</v>
      </c>
      <c r="I181" s="151"/>
      <c r="L181" s="148"/>
      <c r="M181" s="152"/>
      <c r="T181" s="153"/>
      <c r="AT181" s="154" t="s">
        <v>160</v>
      </c>
      <c r="AU181" s="154" t="s">
        <v>81</v>
      </c>
      <c r="AV181" s="12" t="s">
        <v>81</v>
      </c>
      <c r="AW181" s="12" t="s">
        <v>32</v>
      </c>
      <c r="AX181" s="12" t="s">
        <v>71</v>
      </c>
      <c r="AY181" s="154" t="s">
        <v>125</v>
      </c>
    </row>
    <row r="182" spans="2:51" s="13" customFormat="1" x14ac:dyDescent="0.2">
      <c r="B182" s="155"/>
      <c r="D182" s="142" t="s">
        <v>160</v>
      </c>
      <c r="E182" s="156" t="s">
        <v>19</v>
      </c>
      <c r="F182" s="157" t="s">
        <v>257</v>
      </c>
      <c r="H182" s="156" t="s">
        <v>19</v>
      </c>
      <c r="I182" s="158"/>
      <c r="L182" s="155"/>
      <c r="M182" s="159"/>
      <c r="T182" s="160"/>
      <c r="AT182" s="156" t="s">
        <v>160</v>
      </c>
      <c r="AU182" s="156" t="s">
        <v>81</v>
      </c>
      <c r="AV182" s="13" t="s">
        <v>79</v>
      </c>
      <c r="AW182" s="13" t="s">
        <v>32</v>
      </c>
      <c r="AX182" s="13" t="s">
        <v>71</v>
      </c>
      <c r="AY182" s="156" t="s">
        <v>125</v>
      </c>
    </row>
    <row r="183" spans="2:51" s="12" customFormat="1" x14ac:dyDescent="0.2">
      <c r="B183" s="148"/>
      <c r="D183" s="142" t="s">
        <v>160</v>
      </c>
      <c r="E183" s="154" t="s">
        <v>19</v>
      </c>
      <c r="F183" s="149" t="s">
        <v>247</v>
      </c>
      <c r="H183" s="150">
        <v>20</v>
      </c>
      <c r="I183" s="151"/>
      <c r="L183" s="148"/>
      <c r="M183" s="152"/>
      <c r="T183" s="153"/>
      <c r="AT183" s="154" t="s">
        <v>160</v>
      </c>
      <c r="AU183" s="154" t="s">
        <v>81</v>
      </c>
      <c r="AV183" s="12" t="s">
        <v>81</v>
      </c>
      <c r="AW183" s="12" t="s">
        <v>32</v>
      </c>
      <c r="AX183" s="12" t="s">
        <v>71</v>
      </c>
      <c r="AY183" s="154" t="s">
        <v>125</v>
      </c>
    </row>
    <row r="184" spans="2:51" s="15" customFormat="1" x14ac:dyDescent="0.2">
      <c r="B184" s="178"/>
      <c r="D184" s="142" t="s">
        <v>160</v>
      </c>
      <c r="E184" s="179" t="s">
        <v>90</v>
      </c>
      <c r="F184" s="180" t="s">
        <v>249</v>
      </c>
      <c r="H184" s="181">
        <v>157</v>
      </c>
      <c r="I184" s="182"/>
      <c r="L184" s="178"/>
      <c r="M184" s="183"/>
      <c r="T184" s="184"/>
      <c r="AT184" s="179" t="s">
        <v>160</v>
      </c>
      <c r="AU184" s="179" t="s">
        <v>81</v>
      </c>
      <c r="AV184" s="15" t="s">
        <v>136</v>
      </c>
      <c r="AW184" s="15" t="s">
        <v>32</v>
      </c>
      <c r="AX184" s="15" t="s">
        <v>71</v>
      </c>
      <c r="AY184" s="179" t="s">
        <v>125</v>
      </c>
    </row>
    <row r="185" spans="2:51" s="13" customFormat="1" x14ac:dyDescent="0.2">
      <c r="B185" s="155"/>
      <c r="D185" s="142" t="s">
        <v>160</v>
      </c>
      <c r="E185" s="156" t="s">
        <v>19</v>
      </c>
      <c r="F185" s="157" t="s">
        <v>258</v>
      </c>
      <c r="H185" s="156" t="s">
        <v>19</v>
      </c>
      <c r="I185" s="158"/>
      <c r="L185" s="155"/>
      <c r="M185" s="159"/>
      <c r="T185" s="160"/>
      <c r="AT185" s="156" t="s">
        <v>160</v>
      </c>
      <c r="AU185" s="156" t="s">
        <v>81</v>
      </c>
      <c r="AV185" s="13" t="s">
        <v>79</v>
      </c>
      <c r="AW185" s="13" t="s">
        <v>32</v>
      </c>
      <c r="AX185" s="13" t="s">
        <v>71</v>
      </c>
      <c r="AY185" s="156" t="s">
        <v>125</v>
      </c>
    </row>
    <row r="186" spans="2:51" s="12" customFormat="1" x14ac:dyDescent="0.2">
      <c r="B186" s="148"/>
      <c r="D186" s="142" t="s">
        <v>160</v>
      </c>
      <c r="E186" s="154" t="s">
        <v>19</v>
      </c>
      <c r="F186" s="149" t="s">
        <v>126</v>
      </c>
      <c r="H186" s="150">
        <v>9</v>
      </c>
      <c r="I186" s="151"/>
      <c r="L186" s="148"/>
      <c r="M186" s="152"/>
      <c r="T186" s="153"/>
      <c r="AT186" s="154" t="s">
        <v>160</v>
      </c>
      <c r="AU186" s="154" t="s">
        <v>81</v>
      </c>
      <c r="AV186" s="12" t="s">
        <v>81</v>
      </c>
      <c r="AW186" s="12" t="s">
        <v>32</v>
      </c>
      <c r="AX186" s="12" t="s">
        <v>71</v>
      </c>
      <c r="AY186" s="154" t="s">
        <v>125</v>
      </c>
    </row>
    <row r="187" spans="2:51" s="13" customFormat="1" x14ac:dyDescent="0.2">
      <c r="B187" s="155"/>
      <c r="D187" s="142" t="s">
        <v>160</v>
      </c>
      <c r="E187" s="156" t="s">
        <v>19</v>
      </c>
      <c r="F187" s="157" t="s">
        <v>259</v>
      </c>
      <c r="H187" s="156" t="s">
        <v>19</v>
      </c>
      <c r="I187" s="158"/>
      <c r="L187" s="155"/>
      <c r="M187" s="159"/>
      <c r="T187" s="160"/>
      <c r="AT187" s="156" t="s">
        <v>160</v>
      </c>
      <c r="AU187" s="156" t="s">
        <v>81</v>
      </c>
      <c r="AV187" s="13" t="s">
        <v>79</v>
      </c>
      <c r="AW187" s="13" t="s">
        <v>32</v>
      </c>
      <c r="AX187" s="13" t="s">
        <v>71</v>
      </c>
      <c r="AY187" s="156" t="s">
        <v>125</v>
      </c>
    </row>
    <row r="188" spans="2:51" s="12" customFormat="1" x14ac:dyDescent="0.2">
      <c r="B188" s="148"/>
      <c r="D188" s="142" t="s">
        <v>160</v>
      </c>
      <c r="E188" s="154" t="s">
        <v>19</v>
      </c>
      <c r="F188" s="149" t="s">
        <v>251</v>
      </c>
      <c r="H188" s="150">
        <v>19</v>
      </c>
      <c r="I188" s="151"/>
      <c r="L188" s="148"/>
      <c r="M188" s="152"/>
      <c r="T188" s="153"/>
      <c r="AT188" s="154" t="s">
        <v>160</v>
      </c>
      <c r="AU188" s="154" t="s">
        <v>81</v>
      </c>
      <c r="AV188" s="12" t="s">
        <v>81</v>
      </c>
      <c r="AW188" s="12" t="s">
        <v>32</v>
      </c>
      <c r="AX188" s="12" t="s">
        <v>71</v>
      </c>
      <c r="AY188" s="154" t="s">
        <v>125</v>
      </c>
    </row>
    <row r="189" spans="2:51" s="13" customFormat="1" x14ac:dyDescent="0.2">
      <c r="B189" s="155"/>
      <c r="D189" s="142" t="s">
        <v>160</v>
      </c>
      <c r="E189" s="156" t="s">
        <v>19</v>
      </c>
      <c r="F189" s="157" t="s">
        <v>260</v>
      </c>
      <c r="H189" s="156" t="s">
        <v>19</v>
      </c>
      <c r="I189" s="158"/>
      <c r="L189" s="155"/>
      <c r="M189" s="159"/>
      <c r="T189" s="160"/>
      <c r="AT189" s="156" t="s">
        <v>160</v>
      </c>
      <c r="AU189" s="156" t="s">
        <v>81</v>
      </c>
      <c r="AV189" s="13" t="s">
        <v>79</v>
      </c>
      <c r="AW189" s="13" t="s">
        <v>32</v>
      </c>
      <c r="AX189" s="13" t="s">
        <v>71</v>
      </c>
      <c r="AY189" s="156" t="s">
        <v>125</v>
      </c>
    </row>
    <row r="190" spans="2:51" s="12" customFormat="1" x14ac:dyDescent="0.2">
      <c r="B190" s="148"/>
      <c r="D190" s="142" t="s">
        <v>160</v>
      </c>
      <c r="E190" s="154" t="s">
        <v>19</v>
      </c>
      <c r="F190" s="149" t="s">
        <v>126</v>
      </c>
      <c r="H190" s="150">
        <v>9</v>
      </c>
      <c r="I190" s="151"/>
      <c r="L190" s="148"/>
      <c r="M190" s="152"/>
      <c r="T190" s="153"/>
      <c r="AT190" s="154" t="s">
        <v>160</v>
      </c>
      <c r="AU190" s="154" t="s">
        <v>81</v>
      </c>
      <c r="AV190" s="12" t="s">
        <v>81</v>
      </c>
      <c r="AW190" s="12" t="s">
        <v>32</v>
      </c>
      <c r="AX190" s="12" t="s">
        <v>71</v>
      </c>
      <c r="AY190" s="154" t="s">
        <v>125</v>
      </c>
    </row>
    <row r="191" spans="2:51" s="13" customFormat="1" x14ac:dyDescent="0.2">
      <c r="B191" s="155"/>
      <c r="D191" s="142" t="s">
        <v>160</v>
      </c>
      <c r="E191" s="156" t="s">
        <v>19</v>
      </c>
      <c r="F191" s="157" t="s">
        <v>231</v>
      </c>
      <c r="H191" s="156" t="s">
        <v>19</v>
      </c>
      <c r="I191" s="158"/>
      <c r="L191" s="155"/>
      <c r="M191" s="159"/>
      <c r="T191" s="160"/>
      <c r="AT191" s="156" t="s">
        <v>160</v>
      </c>
      <c r="AU191" s="156" t="s">
        <v>81</v>
      </c>
      <c r="AV191" s="13" t="s">
        <v>79</v>
      </c>
      <c r="AW191" s="13" t="s">
        <v>32</v>
      </c>
      <c r="AX191" s="13" t="s">
        <v>71</v>
      </c>
      <c r="AY191" s="156" t="s">
        <v>125</v>
      </c>
    </row>
    <row r="192" spans="2:51" s="12" customFormat="1" x14ac:dyDescent="0.2">
      <c r="B192" s="148"/>
      <c r="D192" s="142" t="s">
        <v>160</v>
      </c>
      <c r="E192" s="154" t="s">
        <v>19</v>
      </c>
      <c r="F192" s="149" t="s">
        <v>251</v>
      </c>
      <c r="H192" s="150">
        <v>19</v>
      </c>
      <c r="I192" s="151"/>
      <c r="L192" s="148"/>
      <c r="M192" s="152"/>
      <c r="T192" s="153"/>
      <c r="AT192" s="154" t="s">
        <v>160</v>
      </c>
      <c r="AU192" s="154" t="s">
        <v>81</v>
      </c>
      <c r="AV192" s="12" t="s">
        <v>81</v>
      </c>
      <c r="AW192" s="12" t="s">
        <v>32</v>
      </c>
      <c r="AX192" s="12" t="s">
        <v>71</v>
      </c>
      <c r="AY192" s="154" t="s">
        <v>125</v>
      </c>
    </row>
    <row r="193" spans="2:51" s="13" customFormat="1" x14ac:dyDescent="0.2">
      <c r="B193" s="155"/>
      <c r="D193" s="142" t="s">
        <v>160</v>
      </c>
      <c r="E193" s="156" t="s">
        <v>19</v>
      </c>
      <c r="F193" s="157" t="s">
        <v>261</v>
      </c>
      <c r="H193" s="156" t="s">
        <v>19</v>
      </c>
      <c r="I193" s="158"/>
      <c r="L193" s="155"/>
      <c r="M193" s="159"/>
      <c r="T193" s="160"/>
      <c r="AT193" s="156" t="s">
        <v>160</v>
      </c>
      <c r="AU193" s="156" t="s">
        <v>81</v>
      </c>
      <c r="AV193" s="13" t="s">
        <v>79</v>
      </c>
      <c r="AW193" s="13" t="s">
        <v>32</v>
      </c>
      <c r="AX193" s="13" t="s">
        <v>71</v>
      </c>
      <c r="AY193" s="156" t="s">
        <v>125</v>
      </c>
    </row>
    <row r="194" spans="2:51" s="12" customFormat="1" x14ac:dyDescent="0.2">
      <c r="B194" s="148"/>
      <c r="D194" s="142" t="s">
        <v>160</v>
      </c>
      <c r="E194" s="154" t="s">
        <v>19</v>
      </c>
      <c r="F194" s="149" t="s">
        <v>136</v>
      </c>
      <c r="H194" s="150">
        <v>3</v>
      </c>
      <c r="I194" s="151"/>
      <c r="L194" s="148"/>
      <c r="M194" s="152"/>
      <c r="T194" s="153"/>
      <c r="AT194" s="154" t="s">
        <v>160</v>
      </c>
      <c r="AU194" s="154" t="s">
        <v>81</v>
      </c>
      <c r="AV194" s="12" t="s">
        <v>81</v>
      </c>
      <c r="AW194" s="12" t="s">
        <v>32</v>
      </c>
      <c r="AX194" s="12" t="s">
        <v>71</v>
      </c>
      <c r="AY194" s="154" t="s">
        <v>125</v>
      </c>
    </row>
    <row r="195" spans="2:51" s="13" customFormat="1" x14ac:dyDescent="0.2">
      <c r="B195" s="155"/>
      <c r="D195" s="142" t="s">
        <v>160</v>
      </c>
      <c r="E195" s="156" t="s">
        <v>19</v>
      </c>
      <c r="F195" s="157" t="s">
        <v>262</v>
      </c>
      <c r="H195" s="156" t="s">
        <v>19</v>
      </c>
      <c r="I195" s="158"/>
      <c r="L195" s="155"/>
      <c r="M195" s="159"/>
      <c r="T195" s="160"/>
      <c r="AT195" s="156" t="s">
        <v>160</v>
      </c>
      <c r="AU195" s="156" t="s">
        <v>81</v>
      </c>
      <c r="AV195" s="13" t="s">
        <v>79</v>
      </c>
      <c r="AW195" s="13" t="s">
        <v>32</v>
      </c>
      <c r="AX195" s="13" t="s">
        <v>71</v>
      </c>
      <c r="AY195" s="156" t="s">
        <v>125</v>
      </c>
    </row>
    <row r="196" spans="2:51" s="12" customFormat="1" x14ac:dyDescent="0.2">
      <c r="B196" s="148"/>
      <c r="D196" s="142" t="s">
        <v>160</v>
      </c>
      <c r="E196" s="154" t="s">
        <v>19</v>
      </c>
      <c r="F196" s="149" t="s">
        <v>126</v>
      </c>
      <c r="H196" s="150">
        <v>9</v>
      </c>
      <c r="I196" s="151"/>
      <c r="L196" s="148"/>
      <c r="M196" s="152"/>
      <c r="T196" s="153"/>
      <c r="AT196" s="154" t="s">
        <v>160</v>
      </c>
      <c r="AU196" s="154" t="s">
        <v>81</v>
      </c>
      <c r="AV196" s="12" t="s">
        <v>81</v>
      </c>
      <c r="AW196" s="12" t="s">
        <v>32</v>
      </c>
      <c r="AX196" s="12" t="s">
        <v>71</v>
      </c>
      <c r="AY196" s="154" t="s">
        <v>125</v>
      </c>
    </row>
    <row r="197" spans="2:51" s="13" customFormat="1" x14ac:dyDescent="0.2">
      <c r="B197" s="155"/>
      <c r="D197" s="142" t="s">
        <v>160</v>
      </c>
      <c r="E197" s="156" t="s">
        <v>19</v>
      </c>
      <c r="F197" s="157" t="s">
        <v>263</v>
      </c>
      <c r="H197" s="156" t="s">
        <v>19</v>
      </c>
      <c r="I197" s="158"/>
      <c r="L197" s="155"/>
      <c r="M197" s="159"/>
      <c r="T197" s="160"/>
      <c r="AT197" s="156" t="s">
        <v>160</v>
      </c>
      <c r="AU197" s="156" t="s">
        <v>81</v>
      </c>
      <c r="AV197" s="13" t="s">
        <v>79</v>
      </c>
      <c r="AW197" s="13" t="s">
        <v>32</v>
      </c>
      <c r="AX197" s="13" t="s">
        <v>71</v>
      </c>
      <c r="AY197" s="156" t="s">
        <v>125</v>
      </c>
    </row>
    <row r="198" spans="2:51" s="12" customFormat="1" x14ac:dyDescent="0.2">
      <c r="B198" s="148"/>
      <c r="D198" s="142" t="s">
        <v>160</v>
      </c>
      <c r="E198" s="154" t="s">
        <v>19</v>
      </c>
      <c r="F198" s="149" t="s">
        <v>184</v>
      </c>
      <c r="H198" s="150">
        <v>7</v>
      </c>
      <c r="I198" s="151"/>
      <c r="L198" s="148"/>
      <c r="M198" s="152"/>
      <c r="T198" s="153"/>
      <c r="AT198" s="154" t="s">
        <v>160</v>
      </c>
      <c r="AU198" s="154" t="s">
        <v>81</v>
      </c>
      <c r="AV198" s="12" t="s">
        <v>81</v>
      </c>
      <c r="AW198" s="12" t="s">
        <v>32</v>
      </c>
      <c r="AX198" s="12" t="s">
        <v>71</v>
      </c>
      <c r="AY198" s="154" t="s">
        <v>125</v>
      </c>
    </row>
    <row r="199" spans="2:51" s="13" customFormat="1" x14ac:dyDescent="0.2">
      <c r="B199" s="155"/>
      <c r="D199" s="142" t="s">
        <v>160</v>
      </c>
      <c r="E199" s="156" t="s">
        <v>19</v>
      </c>
      <c r="F199" s="157" t="s">
        <v>264</v>
      </c>
      <c r="H199" s="156" t="s">
        <v>19</v>
      </c>
      <c r="I199" s="158"/>
      <c r="L199" s="155"/>
      <c r="M199" s="159"/>
      <c r="T199" s="160"/>
      <c r="AT199" s="156" t="s">
        <v>160</v>
      </c>
      <c r="AU199" s="156" t="s">
        <v>81</v>
      </c>
      <c r="AV199" s="13" t="s">
        <v>79</v>
      </c>
      <c r="AW199" s="13" t="s">
        <v>32</v>
      </c>
      <c r="AX199" s="13" t="s">
        <v>71</v>
      </c>
      <c r="AY199" s="156" t="s">
        <v>125</v>
      </c>
    </row>
    <row r="200" spans="2:51" s="12" customFormat="1" x14ac:dyDescent="0.2">
      <c r="B200" s="148"/>
      <c r="D200" s="142" t="s">
        <v>160</v>
      </c>
      <c r="E200" s="154" t="s">
        <v>19</v>
      </c>
      <c r="F200" s="149" t="s">
        <v>172</v>
      </c>
      <c r="H200" s="150">
        <v>6</v>
      </c>
      <c r="I200" s="151"/>
      <c r="L200" s="148"/>
      <c r="M200" s="152"/>
      <c r="T200" s="153"/>
      <c r="AT200" s="154" t="s">
        <v>160</v>
      </c>
      <c r="AU200" s="154" t="s">
        <v>81</v>
      </c>
      <c r="AV200" s="12" t="s">
        <v>81</v>
      </c>
      <c r="AW200" s="12" t="s">
        <v>32</v>
      </c>
      <c r="AX200" s="12" t="s">
        <v>71</v>
      </c>
      <c r="AY200" s="154" t="s">
        <v>125</v>
      </c>
    </row>
    <row r="201" spans="2:51" s="13" customFormat="1" x14ac:dyDescent="0.2">
      <c r="B201" s="155"/>
      <c r="D201" s="142" t="s">
        <v>160</v>
      </c>
      <c r="E201" s="156" t="s">
        <v>19</v>
      </c>
      <c r="F201" s="157" t="s">
        <v>265</v>
      </c>
      <c r="H201" s="156" t="s">
        <v>19</v>
      </c>
      <c r="I201" s="158"/>
      <c r="L201" s="155"/>
      <c r="M201" s="159"/>
      <c r="T201" s="160"/>
      <c r="AT201" s="156" t="s">
        <v>160</v>
      </c>
      <c r="AU201" s="156" t="s">
        <v>81</v>
      </c>
      <c r="AV201" s="13" t="s">
        <v>79</v>
      </c>
      <c r="AW201" s="13" t="s">
        <v>32</v>
      </c>
      <c r="AX201" s="13" t="s">
        <v>71</v>
      </c>
      <c r="AY201" s="156" t="s">
        <v>125</v>
      </c>
    </row>
    <row r="202" spans="2:51" s="12" customFormat="1" x14ac:dyDescent="0.2">
      <c r="B202" s="148"/>
      <c r="D202" s="142" t="s">
        <v>160</v>
      </c>
      <c r="E202" s="154" t="s">
        <v>19</v>
      </c>
      <c r="F202" s="149" t="s">
        <v>135</v>
      </c>
      <c r="H202" s="150">
        <v>4</v>
      </c>
      <c r="I202" s="151"/>
      <c r="L202" s="148"/>
      <c r="M202" s="152"/>
      <c r="T202" s="153"/>
      <c r="AT202" s="154" t="s">
        <v>160</v>
      </c>
      <c r="AU202" s="154" t="s">
        <v>81</v>
      </c>
      <c r="AV202" s="12" t="s">
        <v>81</v>
      </c>
      <c r="AW202" s="12" t="s">
        <v>32</v>
      </c>
      <c r="AX202" s="12" t="s">
        <v>71</v>
      </c>
      <c r="AY202" s="154" t="s">
        <v>125</v>
      </c>
    </row>
    <row r="203" spans="2:51" s="13" customFormat="1" x14ac:dyDescent="0.2">
      <c r="B203" s="155"/>
      <c r="D203" s="142" t="s">
        <v>160</v>
      </c>
      <c r="E203" s="156" t="s">
        <v>19</v>
      </c>
      <c r="F203" s="157" t="s">
        <v>266</v>
      </c>
      <c r="H203" s="156" t="s">
        <v>19</v>
      </c>
      <c r="I203" s="158"/>
      <c r="L203" s="155"/>
      <c r="M203" s="159"/>
      <c r="T203" s="160"/>
      <c r="AT203" s="156" t="s">
        <v>160</v>
      </c>
      <c r="AU203" s="156" t="s">
        <v>81</v>
      </c>
      <c r="AV203" s="13" t="s">
        <v>79</v>
      </c>
      <c r="AW203" s="13" t="s">
        <v>32</v>
      </c>
      <c r="AX203" s="13" t="s">
        <v>71</v>
      </c>
      <c r="AY203" s="156" t="s">
        <v>125</v>
      </c>
    </row>
    <row r="204" spans="2:51" s="12" customFormat="1" x14ac:dyDescent="0.2">
      <c r="B204" s="148"/>
      <c r="D204" s="142" t="s">
        <v>160</v>
      </c>
      <c r="E204" s="154" t="s">
        <v>19</v>
      </c>
      <c r="F204" s="149" t="s">
        <v>79</v>
      </c>
      <c r="H204" s="150">
        <v>1</v>
      </c>
      <c r="I204" s="151"/>
      <c r="L204" s="148"/>
      <c r="M204" s="152"/>
      <c r="T204" s="153"/>
      <c r="AT204" s="154" t="s">
        <v>160</v>
      </c>
      <c r="AU204" s="154" t="s">
        <v>81</v>
      </c>
      <c r="AV204" s="12" t="s">
        <v>81</v>
      </c>
      <c r="AW204" s="12" t="s">
        <v>32</v>
      </c>
      <c r="AX204" s="12" t="s">
        <v>71</v>
      </c>
      <c r="AY204" s="154" t="s">
        <v>125</v>
      </c>
    </row>
    <row r="205" spans="2:51" s="13" customFormat="1" x14ac:dyDescent="0.2">
      <c r="B205" s="155"/>
      <c r="D205" s="142" t="s">
        <v>160</v>
      </c>
      <c r="E205" s="156" t="s">
        <v>19</v>
      </c>
      <c r="F205" s="157" t="s">
        <v>267</v>
      </c>
      <c r="H205" s="156" t="s">
        <v>19</v>
      </c>
      <c r="I205" s="158"/>
      <c r="L205" s="155"/>
      <c r="M205" s="159"/>
      <c r="T205" s="160"/>
      <c r="AT205" s="156" t="s">
        <v>160</v>
      </c>
      <c r="AU205" s="156" t="s">
        <v>81</v>
      </c>
      <c r="AV205" s="13" t="s">
        <v>79</v>
      </c>
      <c r="AW205" s="13" t="s">
        <v>32</v>
      </c>
      <c r="AX205" s="13" t="s">
        <v>71</v>
      </c>
      <c r="AY205" s="156" t="s">
        <v>125</v>
      </c>
    </row>
    <row r="206" spans="2:51" s="12" customFormat="1" x14ac:dyDescent="0.2">
      <c r="B206" s="148"/>
      <c r="D206" s="142" t="s">
        <v>160</v>
      </c>
      <c r="E206" s="154" t="s">
        <v>19</v>
      </c>
      <c r="F206" s="149" t="s">
        <v>79</v>
      </c>
      <c r="H206" s="150">
        <v>1</v>
      </c>
      <c r="I206" s="151"/>
      <c r="L206" s="148"/>
      <c r="M206" s="152"/>
      <c r="T206" s="153"/>
      <c r="AT206" s="154" t="s">
        <v>160</v>
      </c>
      <c r="AU206" s="154" t="s">
        <v>81</v>
      </c>
      <c r="AV206" s="12" t="s">
        <v>81</v>
      </c>
      <c r="AW206" s="12" t="s">
        <v>32</v>
      </c>
      <c r="AX206" s="12" t="s">
        <v>71</v>
      </c>
      <c r="AY206" s="154" t="s">
        <v>125</v>
      </c>
    </row>
    <row r="207" spans="2:51" s="13" customFormat="1" x14ac:dyDescent="0.2">
      <c r="B207" s="155"/>
      <c r="D207" s="142" t="s">
        <v>160</v>
      </c>
      <c r="E207" s="156" t="s">
        <v>19</v>
      </c>
      <c r="F207" s="157" t="s">
        <v>268</v>
      </c>
      <c r="H207" s="156" t="s">
        <v>19</v>
      </c>
      <c r="I207" s="158"/>
      <c r="L207" s="155"/>
      <c r="M207" s="159"/>
      <c r="T207" s="160"/>
      <c r="AT207" s="156" t="s">
        <v>160</v>
      </c>
      <c r="AU207" s="156" t="s">
        <v>81</v>
      </c>
      <c r="AV207" s="13" t="s">
        <v>79</v>
      </c>
      <c r="AW207" s="13" t="s">
        <v>32</v>
      </c>
      <c r="AX207" s="13" t="s">
        <v>71</v>
      </c>
      <c r="AY207" s="156" t="s">
        <v>125</v>
      </c>
    </row>
    <row r="208" spans="2:51" s="12" customFormat="1" x14ac:dyDescent="0.2">
      <c r="B208" s="148"/>
      <c r="D208" s="142" t="s">
        <v>160</v>
      </c>
      <c r="E208" s="154" t="s">
        <v>19</v>
      </c>
      <c r="F208" s="149" t="s">
        <v>136</v>
      </c>
      <c r="H208" s="150">
        <v>3</v>
      </c>
      <c r="I208" s="151"/>
      <c r="L208" s="148"/>
      <c r="M208" s="152"/>
      <c r="T208" s="153"/>
      <c r="AT208" s="154" t="s">
        <v>160</v>
      </c>
      <c r="AU208" s="154" t="s">
        <v>81</v>
      </c>
      <c r="AV208" s="12" t="s">
        <v>81</v>
      </c>
      <c r="AW208" s="12" t="s">
        <v>32</v>
      </c>
      <c r="AX208" s="12" t="s">
        <v>71</v>
      </c>
      <c r="AY208" s="154" t="s">
        <v>125</v>
      </c>
    </row>
    <row r="209" spans="2:65" s="13" customFormat="1" x14ac:dyDescent="0.2">
      <c r="B209" s="155"/>
      <c r="D209" s="142" t="s">
        <v>160</v>
      </c>
      <c r="E209" s="156" t="s">
        <v>19</v>
      </c>
      <c r="F209" s="157" t="s">
        <v>269</v>
      </c>
      <c r="H209" s="156" t="s">
        <v>19</v>
      </c>
      <c r="I209" s="158"/>
      <c r="L209" s="155"/>
      <c r="M209" s="159"/>
      <c r="T209" s="160"/>
      <c r="AT209" s="156" t="s">
        <v>160</v>
      </c>
      <c r="AU209" s="156" t="s">
        <v>81</v>
      </c>
      <c r="AV209" s="13" t="s">
        <v>79</v>
      </c>
      <c r="AW209" s="13" t="s">
        <v>32</v>
      </c>
      <c r="AX209" s="13" t="s">
        <v>71</v>
      </c>
      <c r="AY209" s="156" t="s">
        <v>125</v>
      </c>
    </row>
    <row r="210" spans="2:65" s="12" customFormat="1" x14ac:dyDescent="0.2">
      <c r="B210" s="148"/>
      <c r="D210" s="142" t="s">
        <v>160</v>
      </c>
      <c r="E210" s="154" t="s">
        <v>19</v>
      </c>
      <c r="F210" s="149" t="s">
        <v>79</v>
      </c>
      <c r="H210" s="150">
        <v>1</v>
      </c>
      <c r="I210" s="151"/>
      <c r="L210" s="148"/>
      <c r="M210" s="152"/>
      <c r="T210" s="153"/>
      <c r="AT210" s="154" t="s">
        <v>160</v>
      </c>
      <c r="AU210" s="154" t="s">
        <v>81</v>
      </c>
      <c r="AV210" s="12" t="s">
        <v>81</v>
      </c>
      <c r="AW210" s="12" t="s">
        <v>32</v>
      </c>
      <c r="AX210" s="12" t="s">
        <v>71</v>
      </c>
      <c r="AY210" s="154" t="s">
        <v>125</v>
      </c>
    </row>
    <row r="211" spans="2:65" s="15" customFormat="1" x14ac:dyDescent="0.2">
      <c r="B211" s="178"/>
      <c r="D211" s="142" t="s">
        <v>160</v>
      </c>
      <c r="E211" s="179" t="s">
        <v>92</v>
      </c>
      <c r="F211" s="180" t="s">
        <v>249</v>
      </c>
      <c r="H211" s="181">
        <v>91</v>
      </c>
      <c r="I211" s="182"/>
      <c r="L211" s="178"/>
      <c r="M211" s="183"/>
      <c r="T211" s="184"/>
      <c r="AT211" s="179" t="s">
        <v>160</v>
      </c>
      <c r="AU211" s="179" t="s">
        <v>81</v>
      </c>
      <c r="AV211" s="15" t="s">
        <v>136</v>
      </c>
      <c r="AW211" s="15" t="s">
        <v>32</v>
      </c>
      <c r="AX211" s="15" t="s">
        <v>71</v>
      </c>
      <c r="AY211" s="179" t="s">
        <v>125</v>
      </c>
    </row>
    <row r="212" spans="2:65" s="14" customFormat="1" x14ac:dyDescent="0.2">
      <c r="B212" s="161"/>
      <c r="D212" s="142" t="s">
        <v>160</v>
      </c>
      <c r="E212" s="162" t="s">
        <v>19</v>
      </c>
      <c r="F212" s="163" t="s">
        <v>183</v>
      </c>
      <c r="H212" s="164">
        <v>288</v>
      </c>
      <c r="I212" s="165"/>
      <c r="L212" s="161"/>
      <c r="M212" s="166"/>
      <c r="T212" s="167"/>
      <c r="AT212" s="162" t="s">
        <v>160</v>
      </c>
      <c r="AU212" s="162" t="s">
        <v>81</v>
      </c>
      <c r="AV212" s="14" t="s">
        <v>135</v>
      </c>
      <c r="AW212" s="14" t="s">
        <v>32</v>
      </c>
      <c r="AX212" s="14" t="s">
        <v>79</v>
      </c>
      <c r="AY212" s="162" t="s">
        <v>125</v>
      </c>
    </row>
    <row r="213" spans="2:65" s="1" customFormat="1" ht="24.15" customHeight="1" x14ac:dyDescent="0.2">
      <c r="B213" s="33"/>
      <c r="C213" s="129" t="s">
        <v>256</v>
      </c>
      <c r="D213" s="129" t="s">
        <v>130</v>
      </c>
      <c r="E213" s="130" t="s">
        <v>270</v>
      </c>
      <c r="F213" s="131" t="s">
        <v>271</v>
      </c>
      <c r="G213" s="132" t="s">
        <v>133</v>
      </c>
      <c r="H213" s="133">
        <v>288</v>
      </c>
      <c r="I213" s="134"/>
      <c r="J213" s="135">
        <f>ROUND(I213*H213,2)</f>
        <v>0</v>
      </c>
      <c r="K213" s="131" t="s">
        <v>134</v>
      </c>
      <c r="L213" s="33"/>
      <c r="M213" s="136" t="s">
        <v>19</v>
      </c>
      <c r="N213" s="137" t="s">
        <v>42</v>
      </c>
      <c r="P213" s="138">
        <f>O213*H213</f>
        <v>0</v>
      </c>
      <c r="Q213" s="138">
        <v>3.0000000000000001E-5</v>
      </c>
      <c r="R213" s="138">
        <f>Q213*H213</f>
        <v>8.6400000000000001E-3</v>
      </c>
      <c r="S213" s="138">
        <v>0</v>
      </c>
      <c r="T213" s="139">
        <f>S213*H213</f>
        <v>0</v>
      </c>
      <c r="AR213" s="140" t="s">
        <v>176</v>
      </c>
      <c r="AT213" s="140" t="s">
        <v>130</v>
      </c>
      <c r="AU213" s="140" t="s">
        <v>81</v>
      </c>
      <c r="AY213" s="18" t="s">
        <v>125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8" t="s">
        <v>79</v>
      </c>
      <c r="BK213" s="141">
        <f>ROUND(I213*H213,2)</f>
        <v>0</v>
      </c>
      <c r="BL213" s="18" t="s">
        <v>176</v>
      </c>
      <c r="BM213" s="140" t="s">
        <v>272</v>
      </c>
    </row>
    <row r="214" spans="2:65" s="1" customFormat="1" ht="19.2" x14ac:dyDescent="0.2">
      <c r="B214" s="33"/>
      <c r="D214" s="142" t="s">
        <v>138</v>
      </c>
      <c r="F214" s="143" t="s">
        <v>273</v>
      </c>
      <c r="I214" s="144"/>
      <c r="L214" s="33"/>
      <c r="M214" s="145"/>
      <c r="T214" s="54"/>
      <c r="AT214" s="18" t="s">
        <v>138</v>
      </c>
      <c r="AU214" s="18" t="s">
        <v>81</v>
      </c>
    </row>
    <row r="215" spans="2:65" s="1" customFormat="1" x14ac:dyDescent="0.2">
      <c r="B215" s="33"/>
      <c r="D215" s="146" t="s">
        <v>140</v>
      </c>
      <c r="F215" s="147" t="s">
        <v>274</v>
      </c>
      <c r="I215" s="144"/>
      <c r="L215" s="33"/>
      <c r="M215" s="145"/>
      <c r="T215" s="54"/>
      <c r="AT215" s="18" t="s">
        <v>140</v>
      </c>
      <c r="AU215" s="18" t="s">
        <v>81</v>
      </c>
    </row>
    <row r="216" spans="2:65" s="12" customFormat="1" x14ac:dyDescent="0.2">
      <c r="B216" s="148"/>
      <c r="D216" s="142" t="s">
        <v>160</v>
      </c>
      <c r="E216" s="154" t="s">
        <v>19</v>
      </c>
      <c r="F216" s="149" t="s">
        <v>87</v>
      </c>
      <c r="H216" s="150">
        <v>40</v>
      </c>
      <c r="I216" s="151"/>
      <c r="L216" s="148"/>
      <c r="M216" s="152"/>
      <c r="T216" s="153"/>
      <c r="AT216" s="154" t="s">
        <v>160</v>
      </c>
      <c r="AU216" s="154" t="s">
        <v>81</v>
      </c>
      <c r="AV216" s="12" t="s">
        <v>81</v>
      </c>
      <c r="AW216" s="12" t="s">
        <v>32</v>
      </c>
      <c r="AX216" s="12" t="s">
        <v>71</v>
      </c>
      <c r="AY216" s="154" t="s">
        <v>125</v>
      </c>
    </row>
    <row r="217" spans="2:65" s="12" customFormat="1" x14ac:dyDescent="0.2">
      <c r="B217" s="148"/>
      <c r="D217" s="142" t="s">
        <v>160</v>
      </c>
      <c r="E217" s="154" t="s">
        <v>19</v>
      </c>
      <c r="F217" s="149" t="s">
        <v>275</v>
      </c>
      <c r="H217" s="150">
        <v>157</v>
      </c>
      <c r="I217" s="151"/>
      <c r="L217" s="148"/>
      <c r="M217" s="152"/>
      <c r="T217" s="153"/>
      <c r="AT217" s="154" t="s">
        <v>160</v>
      </c>
      <c r="AU217" s="154" t="s">
        <v>81</v>
      </c>
      <c r="AV217" s="12" t="s">
        <v>81</v>
      </c>
      <c r="AW217" s="12" t="s">
        <v>32</v>
      </c>
      <c r="AX217" s="12" t="s">
        <v>71</v>
      </c>
      <c r="AY217" s="154" t="s">
        <v>125</v>
      </c>
    </row>
    <row r="218" spans="2:65" s="12" customFormat="1" x14ac:dyDescent="0.2">
      <c r="B218" s="148"/>
      <c r="D218" s="142" t="s">
        <v>160</v>
      </c>
      <c r="E218" s="154" t="s">
        <v>19</v>
      </c>
      <c r="F218" s="149" t="s">
        <v>92</v>
      </c>
      <c r="H218" s="150">
        <v>91</v>
      </c>
      <c r="I218" s="151"/>
      <c r="L218" s="148"/>
      <c r="M218" s="152"/>
      <c r="T218" s="153"/>
      <c r="AT218" s="154" t="s">
        <v>160</v>
      </c>
      <c r="AU218" s="154" t="s">
        <v>81</v>
      </c>
      <c r="AV218" s="12" t="s">
        <v>81</v>
      </c>
      <c r="AW218" s="12" t="s">
        <v>32</v>
      </c>
      <c r="AX218" s="12" t="s">
        <v>71</v>
      </c>
      <c r="AY218" s="154" t="s">
        <v>125</v>
      </c>
    </row>
    <row r="219" spans="2:65" s="14" customFormat="1" x14ac:dyDescent="0.2">
      <c r="B219" s="161"/>
      <c r="D219" s="142" t="s">
        <v>160</v>
      </c>
      <c r="E219" s="162" t="s">
        <v>19</v>
      </c>
      <c r="F219" s="163" t="s">
        <v>183</v>
      </c>
      <c r="H219" s="164">
        <v>288</v>
      </c>
      <c r="I219" s="165"/>
      <c r="L219" s="161"/>
      <c r="M219" s="166"/>
      <c r="T219" s="167"/>
      <c r="AT219" s="162" t="s">
        <v>160</v>
      </c>
      <c r="AU219" s="162" t="s">
        <v>81</v>
      </c>
      <c r="AV219" s="14" t="s">
        <v>135</v>
      </c>
      <c r="AW219" s="14" t="s">
        <v>32</v>
      </c>
      <c r="AX219" s="14" t="s">
        <v>79</v>
      </c>
      <c r="AY219" s="162" t="s">
        <v>125</v>
      </c>
    </row>
    <row r="220" spans="2:65" s="1" customFormat="1" ht="33" customHeight="1" x14ac:dyDescent="0.2">
      <c r="B220" s="33"/>
      <c r="C220" s="129" t="s">
        <v>251</v>
      </c>
      <c r="D220" s="129" t="s">
        <v>130</v>
      </c>
      <c r="E220" s="130" t="s">
        <v>276</v>
      </c>
      <c r="F220" s="131" t="s">
        <v>277</v>
      </c>
      <c r="G220" s="132" t="s">
        <v>133</v>
      </c>
      <c r="H220" s="133">
        <v>288</v>
      </c>
      <c r="I220" s="134"/>
      <c r="J220" s="135">
        <f>ROUND(I220*H220,2)</f>
        <v>0</v>
      </c>
      <c r="K220" s="131" t="s">
        <v>134</v>
      </c>
      <c r="L220" s="33"/>
      <c r="M220" s="136" t="s">
        <v>19</v>
      </c>
      <c r="N220" s="137" t="s">
        <v>42</v>
      </c>
      <c r="P220" s="138">
        <f>O220*H220</f>
        <v>0</v>
      </c>
      <c r="Q220" s="138">
        <v>7.5799999999999999E-3</v>
      </c>
      <c r="R220" s="138">
        <f>Q220*H220</f>
        <v>2.1830400000000001</v>
      </c>
      <c r="S220" s="138">
        <v>0</v>
      </c>
      <c r="T220" s="139">
        <f>S220*H220</f>
        <v>0</v>
      </c>
      <c r="AR220" s="140" t="s">
        <v>176</v>
      </c>
      <c r="AT220" s="140" t="s">
        <v>130</v>
      </c>
      <c r="AU220" s="140" t="s">
        <v>81</v>
      </c>
      <c r="AY220" s="18" t="s">
        <v>125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8" t="s">
        <v>79</v>
      </c>
      <c r="BK220" s="141">
        <f>ROUND(I220*H220,2)</f>
        <v>0</v>
      </c>
      <c r="BL220" s="18" t="s">
        <v>176</v>
      </c>
      <c r="BM220" s="140" t="s">
        <v>278</v>
      </c>
    </row>
    <row r="221" spans="2:65" s="1" customFormat="1" ht="28.8" x14ac:dyDescent="0.2">
      <c r="B221" s="33"/>
      <c r="D221" s="142" t="s">
        <v>138</v>
      </c>
      <c r="F221" s="143" t="s">
        <v>279</v>
      </c>
      <c r="I221" s="144"/>
      <c r="L221" s="33"/>
      <c r="M221" s="145"/>
      <c r="T221" s="54"/>
      <c r="AT221" s="18" t="s">
        <v>138</v>
      </c>
      <c r="AU221" s="18" t="s">
        <v>81</v>
      </c>
    </row>
    <row r="222" spans="2:65" s="1" customFormat="1" x14ac:dyDescent="0.2">
      <c r="B222" s="33"/>
      <c r="D222" s="146" t="s">
        <v>140</v>
      </c>
      <c r="F222" s="147" t="s">
        <v>280</v>
      </c>
      <c r="I222" s="144"/>
      <c r="L222" s="33"/>
      <c r="M222" s="145"/>
      <c r="T222" s="54"/>
      <c r="AT222" s="18" t="s">
        <v>140</v>
      </c>
      <c r="AU222" s="18" t="s">
        <v>81</v>
      </c>
    </row>
    <row r="223" spans="2:65" s="12" customFormat="1" x14ac:dyDescent="0.2">
      <c r="B223" s="148"/>
      <c r="D223" s="142" t="s">
        <v>160</v>
      </c>
      <c r="E223" s="154" t="s">
        <v>19</v>
      </c>
      <c r="F223" s="149" t="s">
        <v>87</v>
      </c>
      <c r="H223" s="150">
        <v>40</v>
      </c>
      <c r="I223" s="151"/>
      <c r="L223" s="148"/>
      <c r="M223" s="152"/>
      <c r="T223" s="153"/>
      <c r="AT223" s="154" t="s">
        <v>160</v>
      </c>
      <c r="AU223" s="154" t="s">
        <v>81</v>
      </c>
      <c r="AV223" s="12" t="s">
        <v>81</v>
      </c>
      <c r="AW223" s="12" t="s">
        <v>32</v>
      </c>
      <c r="AX223" s="12" t="s">
        <v>71</v>
      </c>
      <c r="AY223" s="154" t="s">
        <v>125</v>
      </c>
    </row>
    <row r="224" spans="2:65" s="12" customFormat="1" x14ac:dyDescent="0.2">
      <c r="B224" s="148"/>
      <c r="D224" s="142" t="s">
        <v>160</v>
      </c>
      <c r="E224" s="154" t="s">
        <v>19</v>
      </c>
      <c r="F224" s="149" t="s">
        <v>275</v>
      </c>
      <c r="H224" s="150">
        <v>157</v>
      </c>
      <c r="I224" s="151"/>
      <c r="L224" s="148"/>
      <c r="M224" s="152"/>
      <c r="T224" s="153"/>
      <c r="AT224" s="154" t="s">
        <v>160</v>
      </c>
      <c r="AU224" s="154" t="s">
        <v>81</v>
      </c>
      <c r="AV224" s="12" t="s">
        <v>81</v>
      </c>
      <c r="AW224" s="12" t="s">
        <v>32</v>
      </c>
      <c r="AX224" s="12" t="s">
        <v>71</v>
      </c>
      <c r="AY224" s="154" t="s">
        <v>125</v>
      </c>
    </row>
    <row r="225" spans="2:65" s="12" customFormat="1" x14ac:dyDescent="0.2">
      <c r="B225" s="148"/>
      <c r="D225" s="142" t="s">
        <v>160</v>
      </c>
      <c r="E225" s="154" t="s">
        <v>19</v>
      </c>
      <c r="F225" s="149" t="s">
        <v>92</v>
      </c>
      <c r="H225" s="150">
        <v>91</v>
      </c>
      <c r="I225" s="151"/>
      <c r="L225" s="148"/>
      <c r="M225" s="152"/>
      <c r="T225" s="153"/>
      <c r="AT225" s="154" t="s">
        <v>160</v>
      </c>
      <c r="AU225" s="154" t="s">
        <v>81</v>
      </c>
      <c r="AV225" s="12" t="s">
        <v>81</v>
      </c>
      <c r="AW225" s="12" t="s">
        <v>32</v>
      </c>
      <c r="AX225" s="12" t="s">
        <v>71</v>
      </c>
      <c r="AY225" s="154" t="s">
        <v>125</v>
      </c>
    </row>
    <row r="226" spans="2:65" s="14" customFormat="1" x14ac:dyDescent="0.2">
      <c r="B226" s="161"/>
      <c r="D226" s="142" t="s">
        <v>160</v>
      </c>
      <c r="E226" s="162" t="s">
        <v>19</v>
      </c>
      <c r="F226" s="163" t="s">
        <v>183</v>
      </c>
      <c r="H226" s="164">
        <v>288</v>
      </c>
      <c r="I226" s="165"/>
      <c r="L226" s="161"/>
      <c r="M226" s="166"/>
      <c r="T226" s="167"/>
      <c r="AT226" s="162" t="s">
        <v>160</v>
      </c>
      <c r="AU226" s="162" t="s">
        <v>81</v>
      </c>
      <c r="AV226" s="14" t="s">
        <v>135</v>
      </c>
      <c r="AW226" s="14" t="s">
        <v>32</v>
      </c>
      <c r="AX226" s="14" t="s">
        <v>79</v>
      </c>
      <c r="AY226" s="162" t="s">
        <v>125</v>
      </c>
    </row>
    <row r="227" spans="2:65" s="1" customFormat="1" ht="24.15" customHeight="1" x14ac:dyDescent="0.2">
      <c r="B227" s="33"/>
      <c r="C227" s="129" t="s">
        <v>247</v>
      </c>
      <c r="D227" s="129" t="s">
        <v>130</v>
      </c>
      <c r="E227" s="130" t="s">
        <v>281</v>
      </c>
      <c r="F227" s="131" t="s">
        <v>282</v>
      </c>
      <c r="G227" s="132" t="s">
        <v>133</v>
      </c>
      <c r="H227" s="133">
        <v>288</v>
      </c>
      <c r="I227" s="134"/>
      <c r="J227" s="135">
        <f>ROUND(I227*H227,2)</f>
        <v>0</v>
      </c>
      <c r="K227" s="131" t="s">
        <v>134</v>
      </c>
      <c r="L227" s="33"/>
      <c r="M227" s="136" t="s">
        <v>19</v>
      </c>
      <c r="N227" s="137" t="s">
        <v>42</v>
      </c>
      <c r="P227" s="138">
        <f>O227*H227</f>
        <v>0</v>
      </c>
      <c r="Q227" s="138">
        <v>0</v>
      </c>
      <c r="R227" s="138">
        <f>Q227*H227</f>
        <v>0</v>
      </c>
      <c r="S227" s="138">
        <v>3.0000000000000001E-3</v>
      </c>
      <c r="T227" s="139">
        <f>S227*H227</f>
        <v>0.86399999999999999</v>
      </c>
      <c r="AR227" s="140" t="s">
        <v>176</v>
      </c>
      <c r="AT227" s="140" t="s">
        <v>130</v>
      </c>
      <c r="AU227" s="140" t="s">
        <v>81</v>
      </c>
      <c r="AY227" s="18" t="s">
        <v>125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8" t="s">
        <v>79</v>
      </c>
      <c r="BK227" s="141">
        <f>ROUND(I227*H227,2)</f>
        <v>0</v>
      </c>
      <c r="BL227" s="18" t="s">
        <v>176</v>
      </c>
      <c r="BM227" s="140" t="s">
        <v>283</v>
      </c>
    </row>
    <row r="228" spans="2:65" s="1" customFormat="1" ht="19.2" x14ac:dyDescent="0.2">
      <c r="B228" s="33"/>
      <c r="D228" s="142" t="s">
        <v>138</v>
      </c>
      <c r="F228" s="143" t="s">
        <v>284</v>
      </c>
      <c r="I228" s="144"/>
      <c r="L228" s="33"/>
      <c r="M228" s="145"/>
      <c r="T228" s="54"/>
      <c r="AT228" s="18" t="s">
        <v>138</v>
      </c>
      <c r="AU228" s="18" t="s">
        <v>81</v>
      </c>
    </row>
    <row r="229" spans="2:65" s="1" customFormat="1" x14ac:dyDescent="0.2">
      <c r="B229" s="33"/>
      <c r="D229" s="146" t="s">
        <v>140</v>
      </c>
      <c r="F229" s="147" t="s">
        <v>285</v>
      </c>
      <c r="I229" s="144"/>
      <c r="L229" s="33"/>
      <c r="M229" s="145"/>
      <c r="T229" s="54"/>
      <c r="AT229" s="18" t="s">
        <v>140</v>
      </c>
      <c r="AU229" s="18" t="s">
        <v>81</v>
      </c>
    </row>
    <row r="230" spans="2:65" s="13" customFormat="1" x14ac:dyDescent="0.2">
      <c r="B230" s="155"/>
      <c r="D230" s="142" t="s">
        <v>160</v>
      </c>
      <c r="E230" s="156" t="s">
        <v>19</v>
      </c>
      <c r="F230" s="157" t="s">
        <v>250</v>
      </c>
      <c r="H230" s="156" t="s">
        <v>19</v>
      </c>
      <c r="I230" s="158"/>
      <c r="L230" s="155"/>
      <c r="M230" s="159"/>
      <c r="T230" s="160"/>
      <c r="AT230" s="156" t="s">
        <v>160</v>
      </c>
      <c r="AU230" s="156" t="s">
        <v>81</v>
      </c>
      <c r="AV230" s="13" t="s">
        <v>79</v>
      </c>
      <c r="AW230" s="13" t="s">
        <v>32</v>
      </c>
      <c r="AX230" s="13" t="s">
        <v>71</v>
      </c>
      <c r="AY230" s="156" t="s">
        <v>125</v>
      </c>
    </row>
    <row r="231" spans="2:65" s="12" customFormat="1" x14ac:dyDescent="0.2">
      <c r="B231" s="148"/>
      <c r="D231" s="142" t="s">
        <v>160</v>
      </c>
      <c r="E231" s="154" t="s">
        <v>19</v>
      </c>
      <c r="F231" s="149" t="s">
        <v>251</v>
      </c>
      <c r="H231" s="150">
        <v>19</v>
      </c>
      <c r="I231" s="151"/>
      <c r="L231" s="148"/>
      <c r="M231" s="152"/>
      <c r="T231" s="153"/>
      <c r="AT231" s="154" t="s">
        <v>160</v>
      </c>
      <c r="AU231" s="154" t="s">
        <v>81</v>
      </c>
      <c r="AV231" s="12" t="s">
        <v>81</v>
      </c>
      <c r="AW231" s="12" t="s">
        <v>32</v>
      </c>
      <c r="AX231" s="12" t="s">
        <v>71</v>
      </c>
      <c r="AY231" s="154" t="s">
        <v>125</v>
      </c>
    </row>
    <row r="232" spans="2:65" s="13" customFormat="1" x14ac:dyDescent="0.2">
      <c r="B232" s="155"/>
      <c r="D232" s="142" t="s">
        <v>160</v>
      </c>
      <c r="E232" s="156" t="s">
        <v>19</v>
      </c>
      <c r="F232" s="157" t="s">
        <v>258</v>
      </c>
      <c r="H232" s="156" t="s">
        <v>19</v>
      </c>
      <c r="I232" s="158"/>
      <c r="L232" s="155"/>
      <c r="M232" s="159"/>
      <c r="T232" s="160"/>
      <c r="AT232" s="156" t="s">
        <v>160</v>
      </c>
      <c r="AU232" s="156" t="s">
        <v>81</v>
      </c>
      <c r="AV232" s="13" t="s">
        <v>79</v>
      </c>
      <c r="AW232" s="13" t="s">
        <v>32</v>
      </c>
      <c r="AX232" s="13" t="s">
        <v>71</v>
      </c>
      <c r="AY232" s="156" t="s">
        <v>125</v>
      </c>
    </row>
    <row r="233" spans="2:65" s="12" customFormat="1" x14ac:dyDescent="0.2">
      <c r="B233" s="148"/>
      <c r="D233" s="142" t="s">
        <v>160</v>
      </c>
      <c r="E233" s="154" t="s">
        <v>19</v>
      </c>
      <c r="F233" s="149" t="s">
        <v>126</v>
      </c>
      <c r="H233" s="150">
        <v>9</v>
      </c>
      <c r="I233" s="151"/>
      <c r="L233" s="148"/>
      <c r="M233" s="152"/>
      <c r="T233" s="153"/>
      <c r="AT233" s="154" t="s">
        <v>160</v>
      </c>
      <c r="AU233" s="154" t="s">
        <v>81</v>
      </c>
      <c r="AV233" s="12" t="s">
        <v>81</v>
      </c>
      <c r="AW233" s="12" t="s">
        <v>32</v>
      </c>
      <c r="AX233" s="12" t="s">
        <v>71</v>
      </c>
      <c r="AY233" s="154" t="s">
        <v>125</v>
      </c>
    </row>
    <row r="234" spans="2:65" s="13" customFormat="1" x14ac:dyDescent="0.2">
      <c r="B234" s="155"/>
      <c r="D234" s="142" t="s">
        <v>160</v>
      </c>
      <c r="E234" s="156" t="s">
        <v>19</v>
      </c>
      <c r="F234" s="157" t="s">
        <v>252</v>
      </c>
      <c r="H234" s="156" t="s">
        <v>19</v>
      </c>
      <c r="I234" s="158"/>
      <c r="L234" s="155"/>
      <c r="M234" s="159"/>
      <c r="T234" s="160"/>
      <c r="AT234" s="156" t="s">
        <v>160</v>
      </c>
      <c r="AU234" s="156" t="s">
        <v>81</v>
      </c>
      <c r="AV234" s="13" t="s">
        <v>79</v>
      </c>
      <c r="AW234" s="13" t="s">
        <v>32</v>
      </c>
      <c r="AX234" s="13" t="s">
        <v>71</v>
      </c>
      <c r="AY234" s="156" t="s">
        <v>125</v>
      </c>
    </row>
    <row r="235" spans="2:65" s="12" customFormat="1" x14ac:dyDescent="0.2">
      <c r="B235" s="148"/>
      <c r="D235" s="142" t="s">
        <v>160</v>
      </c>
      <c r="E235" s="154" t="s">
        <v>19</v>
      </c>
      <c r="F235" s="149" t="s">
        <v>247</v>
      </c>
      <c r="H235" s="150">
        <v>20</v>
      </c>
      <c r="I235" s="151"/>
      <c r="L235" s="148"/>
      <c r="M235" s="152"/>
      <c r="T235" s="153"/>
      <c r="AT235" s="154" t="s">
        <v>160</v>
      </c>
      <c r="AU235" s="154" t="s">
        <v>81</v>
      </c>
      <c r="AV235" s="12" t="s">
        <v>81</v>
      </c>
      <c r="AW235" s="12" t="s">
        <v>32</v>
      </c>
      <c r="AX235" s="12" t="s">
        <v>71</v>
      </c>
      <c r="AY235" s="154" t="s">
        <v>125</v>
      </c>
    </row>
    <row r="236" spans="2:65" s="13" customFormat="1" x14ac:dyDescent="0.2">
      <c r="B236" s="155"/>
      <c r="D236" s="142" t="s">
        <v>160</v>
      </c>
      <c r="E236" s="156" t="s">
        <v>19</v>
      </c>
      <c r="F236" s="157" t="s">
        <v>259</v>
      </c>
      <c r="H236" s="156" t="s">
        <v>19</v>
      </c>
      <c r="I236" s="158"/>
      <c r="L236" s="155"/>
      <c r="M236" s="159"/>
      <c r="T236" s="160"/>
      <c r="AT236" s="156" t="s">
        <v>160</v>
      </c>
      <c r="AU236" s="156" t="s">
        <v>81</v>
      </c>
      <c r="AV236" s="13" t="s">
        <v>79</v>
      </c>
      <c r="AW236" s="13" t="s">
        <v>32</v>
      </c>
      <c r="AX236" s="13" t="s">
        <v>71</v>
      </c>
      <c r="AY236" s="156" t="s">
        <v>125</v>
      </c>
    </row>
    <row r="237" spans="2:65" s="12" customFormat="1" x14ac:dyDescent="0.2">
      <c r="B237" s="148"/>
      <c r="D237" s="142" t="s">
        <v>160</v>
      </c>
      <c r="E237" s="154" t="s">
        <v>19</v>
      </c>
      <c r="F237" s="149" t="s">
        <v>251</v>
      </c>
      <c r="H237" s="150">
        <v>19</v>
      </c>
      <c r="I237" s="151"/>
      <c r="L237" s="148"/>
      <c r="M237" s="152"/>
      <c r="T237" s="153"/>
      <c r="AT237" s="154" t="s">
        <v>160</v>
      </c>
      <c r="AU237" s="154" t="s">
        <v>81</v>
      </c>
      <c r="AV237" s="12" t="s">
        <v>81</v>
      </c>
      <c r="AW237" s="12" t="s">
        <v>32</v>
      </c>
      <c r="AX237" s="12" t="s">
        <v>71</v>
      </c>
      <c r="AY237" s="154" t="s">
        <v>125</v>
      </c>
    </row>
    <row r="238" spans="2:65" s="13" customFormat="1" x14ac:dyDescent="0.2">
      <c r="B238" s="155"/>
      <c r="D238" s="142" t="s">
        <v>160</v>
      </c>
      <c r="E238" s="156" t="s">
        <v>19</v>
      </c>
      <c r="F238" s="157" t="s">
        <v>253</v>
      </c>
      <c r="H238" s="156" t="s">
        <v>19</v>
      </c>
      <c r="I238" s="158"/>
      <c r="L238" s="155"/>
      <c r="M238" s="159"/>
      <c r="T238" s="160"/>
      <c r="AT238" s="156" t="s">
        <v>160</v>
      </c>
      <c r="AU238" s="156" t="s">
        <v>81</v>
      </c>
      <c r="AV238" s="13" t="s">
        <v>79</v>
      </c>
      <c r="AW238" s="13" t="s">
        <v>32</v>
      </c>
      <c r="AX238" s="13" t="s">
        <v>71</v>
      </c>
      <c r="AY238" s="156" t="s">
        <v>125</v>
      </c>
    </row>
    <row r="239" spans="2:65" s="12" customFormat="1" x14ac:dyDescent="0.2">
      <c r="B239" s="148"/>
      <c r="D239" s="142" t="s">
        <v>160</v>
      </c>
      <c r="E239" s="154" t="s">
        <v>19</v>
      </c>
      <c r="F239" s="149" t="s">
        <v>247</v>
      </c>
      <c r="H239" s="150">
        <v>20</v>
      </c>
      <c r="I239" s="151"/>
      <c r="L239" s="148"/>
      <c r="M239" s="152"/>
      <c r="T239" s="153"/>
      <c r="AT239" s="154" t="s">
        <v>160</v>
      </c>
      <c r="AU239" s="154" t="s">
        <v>81</v>
      </c>
      <c r="AV239" s="12" t="s">
        <v>81</v>
      </c>
      <c r="AW239" s="12" t="s">
        <v>32</v>
      </c>
      <c r="AX239" s="12" t="s">
        <v>71</v>
      </c>
      <c r="AY239" s="154" t="s">
        <v>125</v>
      </c>
    </row>
    <row r="240" spans="2:65" s="13" customFormat="1" x14ac:dyDescent="0.2">
      <c r="B240" s="155"/>
      <c r="D240" s="142" t="s">
        <v>160</v>
      </c>
      <c r="E240" s="156" t="s">
        <v>19</v>
      </c>
      <c r="F240" s="157" t="s">
        <v>260</v>
      </c>
      <c r="H240" s="156" t="s">
        <v>19</v>
      </c>
      <c r="I240" s="158"/>
      <c r="L240" s="155"/>
      <c r="M240" s="159"/>
      <c r="T240" s="160"/>
      <c r="AT240" s="156" t="s">
        <v>160</v>
      </c>
      <c r="AU240" s="156" t="s">
        <v>81</v>
      </c>
      <c r="AV240" s="13" t="s">
        <v>79</v>
      </c>
      <c r="AW240" s="13" t="s">
        <v>32</v>
      </c>
      <c r="AX240" s="13" t="s">
        <v>71</v>
      </c>
      <c r="AY240" s="156" t="s">
        <v>125</v>
      </c>
    </row>
    <row r="241" spans="2:51" s="12" customFormat="1" x14ac:dyDescent="0.2">
      <c r="B241" s="148"/>
      <c r="D241" s="142" t="s">
        <v>160</v>
      </c>
      <c r="E241" s="154" t="s">
        <v>19</v>
      </c>
      <c r="F241" s="149" t="s">
        <v>126</v>
      </c>
      <c r="H241" s="150">
        <v>9</v>
      </c>
      <c r="I241" s="151"/>
      <c r="L241" s="148"/>
      <c r="M241" s="152"/>
      <c r="T241" s="153"/>
      <c r="AT241" s="154" t="s">
        <v>160</v>
      </c>
      <c r="AU241" s="154" t="s">
        <v>81</v>
      </c>
      <c r="AV241" s="12" t="s">
        <v>81</v>
      </c>
      <c r="AW241" s="12" t="s">
        <v>32</v>
      </c>
      <c r="AX241" s="12" t="s">
        <v>71</v>
      </c>
      <c r="AY241" s="154" t="s">
        <v>125</v>
      </c>
    </row>
    <row r="242" spans="2:51" s="13" customFormat="1" x14ac:dyDescent="0.2">
      <c r="B242" s="155"/>
      <c r="D242" s="142" t="s">
        <v>160</v>
      </c>
      <c r="E242" s="156" t="s">
        <v>19</v>
      </c>
      <c r="F242" s="157" t="s">
        <v>254</v>
      </c>
      <c r="H242" s="156" t="s">
        <v>19</v>
      </c>
      <c r="I242" s="158"/>
      <c r="L242" s="155"/>
      <c r="M242" s="159"/>
      <c r="T242" s="160"/>
      <c r="AT242" s="156" t="s">
        <v>160</v>
      </c>
      <c r="AU242" s="156" t="s">
        <v>81</v>
      </c>
      <c r="AV242" s="13" t="s">
        <v>79</v>
      </c>
      <c r="AW242" s="13" t="s">
        <v>32</v>
      </c>
      <c r="AX242" s="13" t="s">
        <v>71</v>
      </c>
      <c r="AY242" s="156" t="s">
        <v>125</v>
      </c>
    </row>
    <row r="243" spans="2:51" s="12" customFormat="1" x14ac:dyDescent="0.2">
      <c r="B243" s="148"/>
      <c r="D243" s="142" t="s">
        <v>160</v>
      </c>
      <c r="E243" s="154" t="s">
        <v>19</v>
      </c>
      <c r="F243" s="149" t="s">
        <v>247</v>
      </c>
      <c r="H243" s="150">
        <v>20</v>
      </c>
      <c r="I243" s="151"/>
      <c r="L243" s="148"/>
      <c r="M243" s="152"/>
      <c r="T243" s="153"/>
      <c r="AT243" s="154" t="s">
        <v>160</v>
      </c>
      <c r="AU243" s="154" t="s">
        <v>81</v>
      </c>
      <c r="AV243" s="12" t="s">
        <v>81</v>
      </c>
      <c r="AW243" s="12" t="s">
        <v>32</v>
      </c>
      <c r="AX243" s="12" t="s">
        <v>71</v>
      </c>
      <c r="AY243" s="154" t="s">
        <v>125</v>
      </c>
    </row>
    <row r="244" spans="2:51" s="13" customFormat="1" x14ac:dyDescent="0.2">
      <c r="B244" s="155"/>
      <c r="D244" s="142" t="s">
        <v>160</v>
      </c>
      <c r="E244" s="156" t="s">
        <v>19</v>
      </c>
      <c r="F244" s="157" t="s">
        <v>246</v>
      </c>
      <c r="H244" s="156" t="s">
        <v>19</v>
      </c>
      <c r="I244" s="158"/>
      <c r="L244" s="155"/>
      <c r="M244" s="159"/>
      <c r="T244" s="160"/>
      <c r="AT244" s="156" t="s">
        <v>160</v>
      </c>
      <c r="AU244" s="156" t="s">
        <v>81</v>
      </c>
      <c r="AV244" s="13" t="s">
        <v>79</v>
      </c>
      <c r="AW244" s="13" t="s">
        <v>32</v>
      </c>
      <c r="AX244" s="13" t="s">
        <v>71</v>
      </c>
      <c r="AY244" s="156" t="s">
        <v>125</v>
      </c>
    </row>
    <row r="245" spans="2:51" s="12" customFormat="1" x14ac:dyDescent="0.2">
      <c r="B245" s="148"/>
      <c r="D245" s="142" t="s">
        <v>160</v>
      </c>
      <c r="E245" s="154" t="s">
        <v>19</v>
      </c>
      <c r="F245" s="149" t="s">
        <v>247</v>
      </c>
      <c r="H245" s="150">
        <v>20</v>
      </c>
      <c r="I245" s="151"/>
      <c r="L245" s="148"/>
      <c r="M245" s="152"/>
      <c r="T245" s="153"/>
      <c r="AT245" s="154" t="s">
        <v>160</v>
      </c>
      <c r="AU245" s="154" t="s">
        <v>81</v>
      </c>
      <c r="AV245" s="12" t="s">
        <v>81</v>
      </c>
      <c r="AW245" s="12" t="s">
        <v>32</v>
      </c>
      <c r="AX245" s="12" t="s">
        <v>71</v>
      </c>
      <c r="AY245" s="154" t="s">
        <v>125</v>
      </c>
    </row>
    <row r="246" spans="2:51" s="13" customFormat="1" x14ac:dyDescent="0.2">
      <c r="B246" s="155"/>
      <c r="D246" s="142" t="s">
        <v>160</v>
      </c>
      <c r="E246" s="156" t="s">
        <v>19</v>
      </c>
      <c r="F246" s="157" t="s">
        <v>248</v>
      </c>
      <c r="H246" s="156" t="s">
        <v>19</v>
      </c>
      <c r="I246" s="158"/>
      <c r="L246" s="155"/>
      <c r="M246" s="159"/>
      <c r="T246" s="160"/>
      <c r="AT246" s="156" t="s">
        <v>160</v>
      </c>
      <c r="AU246" s="156" t="s">
        <v>81</v>
      </c>
      <c r="AV246" s="13" t="s">
        <v>79</v>
      </c>
      <c r="AW246" s="13" t="s">
        <v>32</v>
      </c>
      <c r="AX246" s="13" t="s">
        <v>71</v>
      </c>
      <c r="AY246" s="156" t="s">
        <v>125</v>
      </c>
    </row>
    <row r="247" spans="2:51" s="12" customFormat="1" x14ac:dyDescent="0.2">
      <c r="B247" s="148"/>
      <c r="D247" s="142" t="s">
        <v>160</v>
      </c>
      <c r="E247" s="154" t="s">
        <v>19</v>
      </c>
      <c r="F247" s="149" t="s">
        <v>247</v>
      </c>
      <c r="H247" s="150">
        <v>20</v>
      </c>
      <c r="I247" s="151"/>
      <c r="L247" s="148"/>
      <c r="M247" s="152"/>
      <c r="T247" s="153"/>
      <c r="AT247" s="154" t="s">
        <v>160</v>
      </c>
      <c r="AU247" s="154" t="s">
        <v>81</v>
      </c>
      <c r="AV247" s="12" t="s">
        <v>81</v>
      </c>
      <c r="AW247" s="12" t="s">
        <v>32</v>
      </c>
      <c r="AX247" s="12" t="s">
        <v>71</v>
      </c>
      <c r="AY247" s="154" t="s">
        <v>125</v>
      </c>
    </row>
    <row r="248" spans="2:51" s="13" customFormat="1" x14ac:dyDescent="0.2">
      <c r="B248" s="155"/>
      <c r="D248" s="142" t="s">
        <v>160</v>
      </c>
      <c r="E248" s="156" t="s">
        <v>19</v>
      </c>
      <c r="F248" s="157" t="s">
        <v>182</v>
      </c>
      <c r="H248" s="156" t="s">
        <v>19</v>
      </c>
      <c r="I248" s="158"/>
      <c r="L248" s="155"/>
      <c r="M248" s="159"/>
      <c r="T248" s="160"/>
      <c r="AT248" s="156" t="s">
        <v>160</v>
      </c>
      <c r="AU248" s="156" t="s">
        <v>81</v>
      </c>
      <c r="AV248" s="13" t="s">
        <v>79</v>
      </c>
      <c r="AW248" s="13" t="s">
        <v>32</v>
      </c>
      <c r="AX248" s="13" t="s">
        <v>71</v>
      </c>
      <c r="AY248" s="156" t="s">
        <v>125</v>
      </c>
    </row>
    <row r="249" spans="2:51" s="12" customFormat="1" x14ac:dyDescent="0.2">
      <c r="B249" s="148"/>
      <c r="D249" s="142" t="s">
        <v>160</v>
      </c>
      <c r="E249" s="154" t="s">
        <v>19</v>
      </c>
      <c r="F249" s="149" t="s">
        <v>247</v>
      </c>
      <c r="H249" s="150">
        <v>20</v>
      </c>
      <c r="I249" s="151"/>
      <c r="L249" s="148"/>
      <c r="M249" s="152"/>
      <c r="T249" s="153"/>
      <c r="AT249" s="154" t="s">
        <v>160</v>
      </c>
      <c r="AU249" s="154" t="s">
        <v>81</v>
      </c>
      <c r="AV249" s="12" t="s">
        <v>81</v>
      </c>
      <c r="AW249" s="12" t="s">
        <v>32</v>
      </c>
      <c r="AX249" s="12" t="s">
        <v>71</v>
      </c>
      <c r="AY249" s="154" t="s">
        <v>125</v>
      </c>
    </row>
    <row r="250" spans="2:51" s="13" customFormat="1" x14ac:dyDescent="0.2">
      <c r="B250" s="155"/>
      <c r="D250" s="142" t="s">
        <v>160</v>
      </c>
      <c r="E250" s="156" t="s">
        <v>19</v>
      </c>
      <c r="F250" s="157" t="s">
        <v>255</v>
      </c>
      <c r="H250" s="156" t="s">
        <v>19</v>
      </c>
      <c r="I250" s="158"/>
      <c r="L250" s="155"/>
      <c r="M250" s="159"/>
      <c r="T250" s="160"/>
      <c r="AT250" s="156" t="s">
        <v>160</v>
      </c>
      <c r="AU250" s="156" t="s">
        <v>81</v>
      </c>
      <c r="AV250" s="13" t="s">
        <v>79</v>
      </c>
      <c r="AW250" s="13" t="s">
        <v>32</v>
      </c>
      <c r="AX250" s="13" t="s">
        <v>71</v>
      </c>
      <c r="AY250" s="156" t="s">
        <v>125</v>
      </c>
    </row>
    <row r="251" spans="2:51" s="12" customFormat="1" x14ac:dyDescent="0.2">
      <c r="B251" s="148"/>
      <c r="D251" s="142" t="s">
        <v>160</v>
      </c>
      <c r="E251" s="154" t="s">
        <v>19</v>
      </c>
      <c r="F251" s="149" t="s">
        <v>247</v>
      </c>
      <c r="H251" s="150">
        <v>20</v>
      </c>
      <c r="I251" s="151"/>
      <c r="L251" s="148"/>
      <c r="M251" s="152"/>
      <c r="T251" s="153"/>
      <c r="AT251" s="154" t="s">
        <v>160</v>
      </c>
      <c r="AU251" s="154" t="s">
        <v>81</v>
      </c>
      <c r="AV251" s="12" t="s">
        <v>81</v>
      </c>
      <c r="AW251" s="12" t="s">
        <v>32</v>
      </c>
      <c r="AX251" s="12" t="s">
        <v>71</v>
      </c>
      <c r="AY251" s="154" t="s">
        <v>125</v>
      </c>
    </row>
    <row r="252" spans="2:51" s="13" customFormat="1" x14ac:dyDescent="0.2">
      <c r="B252" s="155"/>
      <c r="D252" s="142" t="s">
        <v>160</v>
      </c>
      <c r="E252" s="156" t="s">
        <v>19</v>
      </c>
      <c r="F252" s="157" t="s">
        <v>231</v>
      </c>
      <c r="H252" s="156" t="s">
        <v>19</v>
      </c>
      <c r="I252" s="158"/>
      <c r="L252" s="155"/>
      <c r="M252" s="159"/>
      <c r="T252" s="160"/>
      <c r="AT252" s="156" t="s">
        <v>160</v>
      </c>
      <c r="AU252" s="156" t="s">
        <v>81</v>
      </c>
      <c r="AV252" s="13" t="s">
        <v>79</v>
      </c>
      <c r="AW252" s="13" t="s">
        <v>32</v>
      </c>
      <c r="AX252" s="13" t="s">
        <v>71</v>
      </c>
      <c r="AY252" s="156" t="s">
        <v>125</v>
      </c>
    </row>
    <row r="253" spans="2:51" s="12" customFormat="1" x14ac:dyDescent="0.2">
      <c r="B253" s="148"/>
      <c r="D253" s="142" t="s">
        <v>160</v>
      </c>
      <c r="E253" s="154" t="s">
        <v>19</v>
      </c>
      <c r="F253" s="149" t="s">
        <v>251</v>
      </c>
      <c r="H253" s="150">
        <v>19</v>
      </c>
      <c r="I253" s="151"/>
      <c r="L253" s="148"/>
      <c r="M253" s="152"/>
      <c r="T253" s="153"/>
      <c r="AT253" s="154" t="s">
        <v>160</v>
      </c>
      <c r="AU253" s="154" t="s">
        <v>81</v>
      </c>
      <c r="AV253" s="12" t="s">
        <v>81</v>
      </c>
      <c r="AW253" s="12" t="s">
        <v>32</v>
      </c>
      <c r="AX253" s="12" t="s">
        <v>71</v>
      </c>
      <c r="AY253" s="154" t="s">
        <v>125</v>
      </c>
    </row>
    <row r="254" spans="2:51" s="13" customFormat="1" x14ac:dyDescent="0.2">
      <c r="B254" s="155"/>
      <c r="D254" s="142" t="s">
        <v>160</v>
      </c>
      <c r="E254" s="156" t="s">
        <v>19</v>
      </c>
      <c r="F254" s="157" t="s">
        <v>181</v>
      </c>
      <c r="H254" s="156" t="s">
        <v>19</v>
      </c>
      <c r="I254" s="158"/>
      <c r="L254" s="155"/>
      <c r="M254" s="159"/>
      <c r="T254" s="160"/>
      <c r="AT254" s="156" t="s">
        <v>160</v>
      </c>
      <c r="AU254" s="156" t="s">
        <v>81</v>
      </c>
      <c r="AV254" s="13" t="s">
        <v>79</v>
      </c>
      <c r="AW254" s="13" t="s">
        <v>32</v>
      </c>
      <c r="AX254" s="13" t="s">
        <v>71</v>
      </c>
      <c r="AY254" s="156" t="s">
        <v>125</v>
      </c>
    </row>
    <row r="255" spans="2:51" s="12" customFormat="1" x14ac:dyDescent="0.2">
      <c r="B255" s="148"/>
      <c r="D255" s="142" t="s">
        <v>160</v>
      </c>
      <c r="E255" s="154" t="s">
        <v>19</v>
      </c>
      <c r="F255" s="149" t="s">
        <v>256</v>
      </c>
      <c r="H255" s="150">
        <v>18</v>
      </c>
      <c r="I255" s="151"/>
      <c r="L255" s="148"/>
      <c r="M255" s="152"/>
      <c r="T255" s="153"/>
      <c r="AT255" s="154" t="s">
        <v>160</v>
      </c>
      <c r="AU255" s="154" t="s">
        <v>81</v>
      </c>
      <c r="AV255" s="12" t="s">
        <v>81</v>
      </c>
      <c r="AW255" s="12" t="s">
        <v>32</v>
      </c>
      <c r="AX255" s="12" t="s">
        <v>71</v>
      </c>
      <c r="AY255" s="154" t="s">
        <v>125</v>
      </c>
    </row>
    <row r="256" spans="2:51" s="13" customFormat="1" x14ac:dyDescent="0.2">
      <c r="B256" s="155"/>
      <c r="D256" s="142" t="s">
        <v>160</v>
      </c>
      <c r="E256" s="156" t="s">
        <v>19</v>
      </c>
      <c r="F256" s="157" t="s">
        <v>257</v>
      </c>
      <c r="H256" s="156" t="s">
        <v>19</v>
      </c>
      <c r="I256" s="158"/>
      <c r="L256" s="155"/>
      <c r="M256" s="159"/>
      <c r="T256" s="160"/>
      <c r="AT256" s="156" t="s">
        <v>160</v>
      </c>
      <c r="AU256" s="156" t="s">
        <v>81</v>
      </c>
      <c r="AV256" s="13" t="s">
        <v>79</v>
      </c>
      <c r="AW256" s="13" t="s">
        <v>32</v>
      </c>
      <c r="AX256" s="13" t="s">
        <v>71</v>
      </c>
      <c r="AY256" s="156" t="s">
        <v>125</v>
      </c>
    </row>
    <row r="257" spans="2:51" s="12" customFormat="1" x14ac:dyDescent="0.2">
      <c r="B257" s="148"/>
      <c r="D257" s="142" t="s">
        <v>160</v>
      </c>
      <c r="E257" s="154" t="s">
        <v>19</v>
      </c>
      <c r="F257" s="149" t="s">
        <v>247</v>
      </c>
      <c r="H257" s="150">
        <v>20</v>
      </c>
      <c r="I257" s="151"/>
      <c r="L257" s="148"/>
      <c r="M257" s="152"/>
      <c r="T257" s="153"/>
      <c r="AT257" s="154" t="s">
        <v>160</v>
      </c>
      <c r="AU257" s="154" t="s">
        <v>81</v>
      </c>
      <c r="AV257" s="12" t="s">
        <v>81</v>
      </c>
      <c r="AW257" s="12" t="s">
        <v>32</v>
      </c>
      <c r="AX257" s="12" t="s">
        <v>71</v>
      </c>
      <c r="AY257" s="154" t="s">
        <v>125</v>
      </c>
    </row>
    <row r="258" spans="2:51" s="13" customFormat="1" x14ac:dyDescent="0.2">
      <c r="B258" s="155"/>
      <c r="D258" s="142" t="s">
        <v>160</v>
      </c>
      <c r="E258" s="156" t="s">
        <v>19</v>
      </c>
      <c r="F258" s="157" t="s">
        <v>261</v>
      </c>
      <c r="H258" s="156" t="s">
        <v>19</v>
      </c>
      <c r="I258" s="158"/>
      <c r="L258" s="155"/>
      <c r="M258" s="159"/>
      <c r="T258" s="160"/>
      <c r="AT258" s="156" t="s">
        <v>160</v>
      </c>
      <c r="AU258" s="156" t="s">
        <v>81</v>
      </c>
      <c r="AV258" s="13" t="s">
        <v>79</v>
      </c>
      <c r="AW258" s="13" t="s">
        <v>32</v>
      </c>
      <c r="AX258" s="13" t="s">
        <v>71</v>
      </c>
      <c r="AY258" s="156" t="s">
        <v>125</v>
      </c>
    </row>
    <row r="259" spans="2:51" s="12" customFormat="1" x14ac:dyDescent="0.2">
      <c r="B259" s="148"/>
      <c r="D259" s="142" t="s">
        <v>160</v>
      </c>
      <c r="E259" s="154" t="s">
        <v>19</v>
      </c>
      <c r="F259" s="149" t="s">
        <v>136</v>
      </c>
      <c r="H259" s="150">
        <v>3</v>
      </c>
      <c r="I259" s="151"/>
      <c r="L259" s="148"/>
      <c r="M259" s="152"/>
      <c r="T259" s="153"/>
      <c r="AT259" s="154" t="s">
        <v>160</v>
      </c>
      <c r="AU259" s="154" t="s">
        <v>81</v>
      </c>
      <c r="AV259" s="12" t="s">
        <v>81</v>
      </c>
      <c r="AW259" s="12" t="s">
        <v>32</v>
      </c>
      <c r="AX259" s="12" t="s">
        <v>71</v>
      </c>
      <c r="AY259" s="154" t="s">
        <v>125</v>
      </c>
    </row>
    <row r="260" spans="2:51" s="13" customFormat="1" x14ac:dyDescent="0.2">
      <c r="B260" s="155"/>
      <c r="D260" s="142" t="s">
        <v>160</v>
      </c>
      <c r="E260" s="156" t="s">
        <v>19</v>
      </c>
      <c r="F260" s="157" t="s">
        <v>262</v>
      </c>
      <c r="H260" s="156" t="s">
        <v>19</v>
      </c>
      <c r="I260" s="158"/>
      <c r="L260" s="155"/>
      <c r="M260" s="159"/>
      <c r="T260" s="160"/>
      <c r="AT260" s="156" t="s">
        <v>160</v>
      </c>
      <c r="AU260" s="156" t="s">
        <v>81</v>
      </c>
      <c r="AV260" s="13" t="s">
        <v>79</v>
      </c>
      <c r="AW260" s="13" t="s">
        <v>32</v>
      </c>
      <c r="AX260" s="13" t="s">
        <v>71</v>
      </c>
      <c r="AY260" s="156" t="s">
        <v>125</v>
      </c>
    </row>
    <row r="261" spans="2:51" s="12" customFormat="1" x14ac:dyDescent="0.2">
      <c r="B261" s="148"/>
      <c r="D261" s="142" t="s">
        <v>160</v>
      </c>
      <c r="E261" s="154" t="s">
        <v>19</v>
      </c>
      <c r="F261" s="149" t="s">
        <v>126</v>
      </c>
      <c r="H261" s="150">
        <v>9</v>
      </c>
      <c r="I261" s="151"/>
      <c r="L261" s="148"/>
      <c r="M261" s="152"/>
      <c r="T261" s="153"/>
      <c r="AT261" s="154" t="s">
        <v>160</v>
      </c>
      <c r="AU261" s="154" t="s">
        <v>81</v>
      </c>
      <c r="AV261" s="12" t="s">
        <v>81</v>
      </c>
      <c r="AW261" s="12" t="s">
        <v>32</v>
      </c>
      <c r="AX261" s="12" t="s">
        <v>71</v>
      </c>
      <c r="AY261" s="154" t="s">
        <v>125</v>
      </c>
    </row>
    <row r="262" spans="2:51" s="13" customFormat="1" x14ac:dyDescent="0.2">
      <c r="B262" s="155"/>
      <c r="D262" s="142" t="s">
        <v>160</v>
      </c>
      <c r="E262" s="156" t="s">
        <v>19</v>
      </c>
      <c r="F262" s="157" t="s">
        <v>263</v>
      </c>
      <c r="H262" s="156" t="s">
        <v>19</v>
      </c>
      <c r="I262" s="158"/>
      <c r="L262" s="155"/>
      <c r="M262" s="159"/>
      <c r="T262" s="160"/>
      <c r="AT262" s="156" t="s">
        <v>160</v>
      </c>
      <c r="AU262" s="156" t="s">
        <v>81</v>
      </c>
      <c r="AV262" s="13" t="s">
        <v>79</v>
      </c>
      <c r="AW262" s="13" t="s">
        <v>32</v>
      </c>
      <c r="AX262" s="13" t="s">
        <v>71</v>
      </c>
      <c r="AY262" s="156" t="s">
        <v>125</v>
      </c>
    </row>
    <row r="263" spans="2:51" s="12" customFormat="1" x14ac:dyDescent="0.2">
      <c r="B263" s="148"/>
      <c r="D263" s="142" t="s">
        <v>160</v>
      </c>
      <c r="E263" s="154" t="s">
        <v>19</v>
      </c>
      <c r="F263" s="149" t="s">
        <v>184</v>
      </c>
      <c r="H263" s="150">
        <v>7</v>
      </c>
      <c r="I263" s="151"/>
      <c r="L263" s="148"/>
      <c r="M263" s="152"/>
      <c r="T263" s="153"/>
      <c r="AT263" s="154" t="s">
        <v>160</v>
      </c>
      <c r="AU263" s="154" t="s">
        <v>81</v>
      </c>
      <c r="AV263" s="12" t="s">
        <v>81</v>
      </c>
      <c r="AW263" s="12" t="s">
        <v>32</v>
      </c>
      <c r="AX263" s="12" t="s">
        <v>71</v>
      </c>
      <c r="AY263" s="154" t="s">
        <v>125</v>
      </c>
    </row>
    <row r="264" spans="2:51" s="13" customFormat="1" x14ac:dyDescent="0.2">
      <c r="B264" s="155"/>
      <c r="D264" s="142" t="s">
        <v>160</v>
      </c>
      <c r="E264" s="156" t="s">
        <v>19</v>
      </c>
      <c r="F264" s="157" t="s">
        <v>264</v>
      </c>
      <c r="H264" s="156" t="s">
        <v>19</v>
      </c>
      <c r="I264" s="158"/>
      <c r="L264" s="155"/>
      <c r="M264" s="159"/>
      <c r="T264" s="160"/>
      <c r="AT264" s="156" t="s">
        <v>160</v>
      </c>
      <c r="AU264" s="156" t="s">
        <v>81</v>
      </c>
      <c r="AV264" s="13" t="s">
        <v>79</v>
      </c>
      <c r="AW264" s="13" t="s">
        <v>32</v>
      </c>
      <c r="AX264" s="13" t="s">
        <v>71</v>
      </c>
      <c r="AY264" s="156" t="s">
        <v>125</v>
      </c>
    </row>
    <row r="265" spans="2:51" s="12" customFormat="1" x14ac:dyDescent="0.2">
      <c r="B265" s="148"/>
      <c r="D265" s="142" t="s">
        <v>160</v>
      </c>
      <c r="E265" s="154" t="s">
        <v>19</v>
      </c>
      <c r="F265" s="149" t="s">
        <v>172</v>
      </c>
      <c r="H265" s="150">
        <v>6</v>
      </c>
      <c r="I265" s="151"/>
      <c r="L265" s="148"/>
      <c r="M265" s="152"/>
      <c r="T265" s="153"/>
      <c r="AT265" s="154" t="s">
        <v>160</v>
      </c>
      <c r="AU265" s="154" t="s">
        <v>81</v>
      </c>
      <c r="AV265" s="12" t="s">
        <v>81</v>
      </c>
      <c r="AW265" s="12" t="s">
        <v>32</v>
      </c>
      <c r="AX265" s="12" t="s">
        <v>71</v>
      </c>
      <c r="AY265" s="154" t="s">
        <v>125</v>
      </c>
    </row>
    <row r="266" spans="2:51" s="13" customFormat="1" x14ac:dyDescent="0.2">
      <c r="B266" s="155"/>
      <c r="D266" s="142" t="s">
        <v>160</v>
      </c>
      <c r="E266" s="156" t="s">
        <v>19</v>
      </c>
      <c r="F266" s="157" t="s">
        <v>265</v>
      </c>
      <c r="H266" s="156" t="s">
        <v>19</v>
      </c>
      <c r="I266" s="158"/>
      <c r="L266" s="155"/>
      <c r="M266" s="159"/>
      <c r="T266" s="160"/>
      <c r="AT266" s="156" t="s">
        <v>160</v>
      </c>
      <c r="AU266" s="156" t="s">
        <v>81</v>
      </c>
      <c r="AV266" s="13" t="s">
        <v>79</v>
      </c>
      <c r="AW266" s="13" t="s">
        <v>32</v>
      </c>
      <c r="AX266" s="13" t="s">
        <v>71</v>
      </c>
      <c r="AY266" s="156" t="s">
        <v>125</v>
      </c>
    </row>
    <row r="267" spans="2:51" s="12" customFormat="1" x14ac:dyDescent="0.2">
      <c r="B267" s="148"/>
      <c r="D267" s="142" t="s">
        <v>160</v>
      </c>
      <c r="E267" s="154" t="s">
        <v>19</v>
      </c>
      <c r="F267" s="149" t="s">
        <v>135</v>
      </c>
      <c r="H267" s="150">
        <v>4</v>
      </c>
      <c r="I267" s="151"/>
      <c r="L267" s="148"/>
      <c r="M267" s="152"/>
      <c r="T267" s="153"/>
      <c r="AT267" s="154" t="s">
        <v>160</v>
      </c>
      <c r="AU267" s="154" t="s">
        <v>81</v>
      </c>
      <c r="AV267" s="12" t="s">
        <v>81</v>
      </c>
      <c r="AW267" s="12" t="s">
        <v>32</v>
      </c>
      <c r="AX267" s="12" t="s">
        <v>71</v>
      </c>
      <c r="AY267" s="154" t="s">
        <v>125</v>
      </c>
    </row>
    <row r="268" spans="2:51" s="13" customFormat="1" x14ac:dyDescent="0.2">
      <c r="B268" s="155"/>
      <c r="D268" s="142" t="s">
        <v>160</v>
      </c>
      <c r="E268" s="156" t="s">
        <v>19</v>
      </c>
      <c r="F268" s="157" t="s">
        <v>266</v>
      </c>
      <c r="H268" s="156" t="s">
        <v>19</v>
      </c>
      <c r="I268" s="158"/>
      <c r="L268" s="155"/>
      <c r="M268" s="159"/>
      <c r="T268" s="160"/>
      <c r="AT268" s="156" t="s">
        <v>160</v>
      </c>
      <c r="AU268" s="156" t="s">
        <v>81</v>
      </c>
      <c r="AV268" s="13" t="s">
        <v>79</v>
      </c>
      <c r="AW268" s="13" t="s">
        <v>32</v>
      </c>
      <c r="AX268" s="13" t="s">
        <v>71</v>
      </c>
      <c r="AY268" s="156" t="s">
        <v>125</v>
      </c>
    </row>
    <row r="269" spans="2:51" s="12" customFormat="1" x14ac:dyDescent="0.2">
      <c r="B269" s="148"/>
      <c r="D269" s="142" t="s">
        <v>160</v>
      </c>
      <c r="E269" s="154" t="s">
        <v>19</v>
      </c>
      <c r="F269" s="149" t="s">
        <v>79</v>
      </c>
      <c r="H269" s="150">
        <v>1</v>
      </c>
      <c r="I269" s="151"/>
      <c r="L269" s="148"/>
      <c r="M269" s="152"/>
      <c r="T269" s="153"/>
      <c r="AT269" s="154" t="s">
        <v>160</v>
      </c>
      <c r="AU269" s="154" t="s">
        <v>81</v>
      </c>
      <c r="AV269" s="12" t="s">
        <v>81</v>
      </c>
      <c r="AW269" s="12" t="s">
        <v>32</v>
      </c>
      <c r="AX269" s="12" t="s">
        <v>71</v>
      </c>
      <c r="AY269" s="154" t="s">
        <v>125</v>
      </c>
    </row>
    <row r="270" spans="2:51" s="13" customFormat="1" x14ac:dyDescent="0.2">
      <c r="B270" s="155"/>
      <c r="D270" s="142" t="s">
        <v>160</v>
      </c>
      <c r="E270" s="156" t="s">
        <v>19</v>
      </c>
      <c r="F270" s="157" t="s">
        <v>267</v>
      </c>
      <c r="H270" s="156" t="s">
        <v>19</v>
      </c>
      <c r="I270" s="158"/>
      <c r="L270" s="155"/>
      <c r="M270" s="159"/>
      <c r="T270" s="160"/>
      <c r="AT270" s="156" t="s">
        <v>160</v>
      </c>
      <c r="AU270" s="156" t="s">
        <v>81</v>
      </c>
      <c r="AV270" s="13" t="s">
        <v>79</v>
      </c>
      <c r="AW270" s="13" t="s">
        <v>32</v>
      </c>
      <c r="AX270" s="13" t="s">
        <v>71</v>
      </c>
      <c r="AY270" s="156" t="s">
        <v>125</v>
      </c>
    </row>
    <row r="271" spans="2:51" s="12" customFormat="1" x14ac:dyDescent="0.2">
      <c r="B271" s="148"/>
      <c r="D271" s="142" t="s">
        <v>160</v>
      </c>
      <c r="E271" s="154" t="s">
        <v>19</v>
      </c>
      <c r="F271" s="149" t="s">
        <v>79</v>
      </c>
      <c r="H271" s="150">
        <v>1</v>
      </c>
      <c r="I271" s="151"/>
      <c r="L271" s="148"/>
      <c r="M271" s="152"/>
      <c r="T271" s="153"/>
      <c r="AT271" s="154" t="s">
        <v>160</v>
      </c>
      <c r="AU271" s="154" t="s">
        <v>81</v>
      </c>
      <c r="AV271" s="12" t="s">
        <v>81</v>
      </c>
      <c r="AW271" s="12" t="s">
        <v>32</v>
      </c>
      <c r="AX271" s="12" t="s">
        <v>71</v>
      </c>
      <c r="AY271" s="154" t="s">
        <v>125</v>
      </c>
    </row>
    <row r="272" spans="2:51" s="13" customFormat="1" x14ac:dyDescent="0.2">
      <c r="B272" s="155"/>
      <c r="D272" s="142" t="s">
        <v>160</v>
      </c>
      <c r="E272" s="156" t="s">
        <v>19</v>
      </c>
      <c r="F272" s="157" t="s">
        <v>268</v>
      </c>
      <c r="H272" s="156" t="s">
        <v>19</v>
      </c>
      <c r="I272" s="158"/>
      <c r="L272" s="155"/>
      <c r="M272" s="159"/>
      <c r="T272" s="160"/>
      <c r="AT272" s="156" t="s">
        <v>160</v>
      </c>
      <c r="AU272" s="156" t="s">
        <v>81</v>
      </c>
      <c r="AV272" s="13" t="s">
        <v>79</v>
      </c>
      <c r="AW272" s="13" t="s">
        <v>32</v>
      </c>
      <c r="AX272" s="13" t="s">
        <v>71</v>
      </c>
      <c r="AY272" s="156" t="s">
        <v>125</v>
      </c>
    </row>
    <row r="273" spans="2:65" s="12" customFormat="1" x14ac:dyDescent="0.2">
      <c r="B273" s="148"/>
      <c r="D273" s="142" t="s">
        <v>160</v>
      </c>
      <c r="E273" s="154" t="s">
        <v>19</v>
      </c>
      <c r="F273" s="149" t="s">
        <v>136</v>
      </c>
      <c r="H273" s="150">
        <v>3</v>
      </c>
      <c r="I273" s="151"/>
      <c r="L273" s="148"/>
      <c r="M273" s="152"/>
      <c r="T273" s="153"/>
      <c r="AT273" s="154" t="s">
        <v>160</v>
      </c>
      <c r="AU273" s="154" t="s">
        <v>81</v>
      </c>
      <c r="AV273" s="12" t="s">
        <v>81</v>
      </c>
      <c r="AW273" s="12" t="s">
        <v>32</v>
      </c>
      <c r="AX273" s="12" t="s">
        <v>71</v>
      </c>
      <c r="AY273" s="154" t="s">
        <v>125</v>
      </c>
    </row>
    <row r="274" spans="2:65" s="13" customFormat="1" x14ac:dyDescent="0.2">
      <c r="B274" s="155"/>
      <c r="D274" s="142" t="s">
        <v>160</v>
      </c>
      <c r="E274" s="156" t="s">
        <v>19</v>
      </c>
      <c r="F274" s="157" t="s">
        <v>269</v>
      </c>
      <c r="H274" s="156" t="s">
        <v>19</v>
      </c>
      <c r="I274" s="158"/>
      <c r="L274" s="155"/>
      <c r="M274" s="159"/>
      <c r="T274" s="160"/>
      <c r="AT274" s="156" t="s">
        <v>160</v>
      </c>
      <c r="AU274" s="156" t="s">
        <v>81</v>
      </c>
      <c r="AV274" s="13" t="s">
        <v>79</v>
      </c>
      <c r="AW274" s="13" t="s">
        <v>32</v>
      </c>
      <c r="AX274" s="13" t="s">
        <v>71</v>
      </c>
      <c r="AY274" s="156" t="s">
        <v>125</v>
      </c>
    </row>
    <row r="275" spans="2:65" s="12" customFormat="1" x14ac:dyDescent="0.2">
      <c r="B275" s="148"/>
      <c r="D275" s="142" t="s">
        <v>160</v>
      </c>
      <c r="E275" s="154" t="s">
        <v>19</v>
      </c>
      <c r="F275" s="149" t="s">
        <v>79</v>
      </c>
      <c r="H275" s="150">
        <v>1</v>
      </c>
      <c r="I275" s="151"/>
      <c r="L275" s="148"/>
      <c r="M275" s="152"/>
      <c r="T275" s="153"/>
      <c r="AT275" s="154" t="s">
        <v>160</v>
      </c>
      <c r="AU275" s="154" t="s">
        <v>81</v>
      </c>
      <c r="AV275" s="12" t="s">
        <v>81</v>
      </c>
      <c r="AW275" s="12" t="s">
        <v>32</v>
      </c>
      <c r="AX275" s="12" t="s">
        <v>71</v>
      </c>
      <c r="AY275" s="154" t="s">
        <v>125</v>
      </c>
    </row>
    <row r="276" spans="2:65" s="14" customFormat="1" x14ac:dyDescent="0.2">
      <c r="B276" s="161"/>
      <c r="D276" s="142" t="s">
        <v>160</v>
      </c>
      <c r="E276" s="162" t="s">
        <v>19</v>
      </c>
      <c r="F276" s="163" t="s">
        <v>183</v>
      </c>
      <c r="H276" s="164">
        <v>288</v>
      </c>
      <c r="I276" s="165"/>
      <c r="L276" s="161"/>
      <c r="M276" s="166"/>
      <c r="T276" s="167"/>
      <c r="AT276" s="162" t="s">
        <v>160</v>
      </c>
      <c r="AU276" s="162" t="s">
        <v>81</v>
      </c>
      <c r="AV276" s="14" t="s">
        <v>135</v>
      </c>
      <c r="AW276" s="14" t="s">
        <v>32</v>
      </c>
      <c r="AX276" s="14" t="s">
        <v>79</v>
      </c>
      <c r="AY276" s="162" t="s">
        <v>125</v>
      </c>
    </row>
    <row r="277" spans="2:65" s="1" customFormat="1" ht="16.5" customHeight="1" x14ac:dyDescent="0.2">
      <c r="B277" s="33"/>
      <c r="C277" s="129" t="s">
        <v>7</v>
      </c>
      <c r="D277" s="129" t="s">
        <v>130</v>
      </c>
      <c r="E277" s="130" t="s">
        <v>286</v>
      </c>
      <c r="F277" s="131" t="s">
        <v>287</v>
      </c>
      <c r="G277" s="132" t="s">
        <v>133</v>
      </c>
      <c r="H277" s="133">
        <v>288</v>
      </c>
      <c r="I277" s="134"/>
      <c r="J277" s="135">
        <f>ROUND(I277*H277,2)</f>
        <v>0</v>
      </c>
      <c r="K277" s="131" t="s">
        <v>134</v>
      </c>
      <c r="L277" s="33"/>
      <c r="M277" s="136" t="s">
        <v>19</v>
      </c>
      <c r="N277" s="137" t="s">
        <v>42</v>
      </c>
      <c r="P277" s="138">
        <f>O277*H277</f>
        <v>0</v>
      </c>
      <c r="Q277" s="138">
        <v>2.9999999999999997E-4</v>
      </c>
      <c r="R277" s="138">
        <f>Q277*H277</f>
        <v>8.6399999999999991E-2</v>
      </c>
      <c r="S277" s="138">
        <v>0</v>
      </c>
      <c r="T277" s="139">
        <f>S277*H277</f>
        <v>0</v>
      </c>
      <c r="AR277" s="140" t="s">
        <v>176</v>
      </c>
      <c r="AT277" s="140" t="s">
        <v>130</v>
      </c>
      <c r="AU277" s="140" t="s">
        <v>81</v>
      </c>
      <c r="AY277" s="18" t="s">
        <v>125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8" t="s">
        <v>79</v>
      </c>
      <c r="BK277" s="141">
        <f>ROUND(I277*H277,2)</f>
        <v>0</v>
      </c>
      <c r="BL277" s="18" t="s">
        <v>176</v>
      </c>
      <c r="BM277" s="140" t="s">
        <v>288</v>
      </c>
    </row>
    <row r="278" spans="2:65" s="1" customFormat="1" ht="19.2" x14ac:dyDescent="0.2">
      <c r="B278" s="33"/>
      <c r="D278" s="142" t="s">
        <v>138</v>
      </c>
      <c r="F278" s="143" t="s">
        <v>289</v>
      </c>
      <c r="I278" s="144"/>
      <c r="L278" s="33"/>
      <c r="M278" s="145"/>
      <c r="T278" s="54"/>
      <c r="AT278" s="18" t="s">
        <v>138</v>
      </c>
      <c r="AU278" s="18" t="s">
        <v>81</v>
      </c>
    </row>
    <row r="279" spans="2:65" s="1" customFormat="1" x14ac:dyDescent="0.2">
      <c r="B279" s="33"/>
      <c r="D279" s="146" t="s">
        <v>140</v>
      </c>
      <c r="F279" s="147" t="s">
        <v>290</v>
      </c>
      <c r="I279" s="144"/>
      <c r="L279" s="33"/>
      <c r="M279" s="145"/>
      <c r="T279" s="54"/>
      <c r="AT279" s="18" t="s">
        <v>140</v>
      </c>
      <c r="AU279" s="18" t="s">
        <v>81</v>
      </c>
    </row>
    <row r="280" spans="2:65" s="12" customFormat="1" x14ac:dyDescent="0.2">
      <c r="B280" s="148"/>
      <c r="D280" s="142" t="s">
        <v>160</v>
      </c>
      <c r="E280" s="154" t="s">
        <v>19</v>
      </c>
      <c r="F280" s="149" t="s">
        <v>92</v>
      </c>
      <c r="H280" s="150">
        <v>91</v>
      </c>
      <c r="I280" s="151"/>
      <c r="L280" s="148"/>
      <c r="M280" s="152"/>
      <c r="T280" s="153"/>
      <c r="AT280" s="154" t="s">
        <v>160</v>
      </c>
      <c r="AU280" s="154" t="s">
        <v>81</v>
      </c>
      <c r="AV280" s="12" t="s">
        <v>81</v>
      </c>
      <c r="AW280" s="12" t="s">
        <v>32</v>
      </c>
      <c r="AX280" s="12" t="s">
        <v>71</v>
      </c>
      <c r="AY280" s="154" t="s">
        <v>125</v>
      </c>
    </row>
    <row r="281" spans="2:65" s="12" customFormat="1" x14ac:dyDescent="0.2">
      <c r="B281" s="148"/>
      <c r="D281" s="142" t="s">
        <v>160</v>
      </c>
      <c r="E281" s="154" t="s">
        <v>19</v>
      </c>
      <c r="F281" s="149" t="s">
        <v>87</v>
      </c>
      <c r="H281" s="150">
        <v>40</v>
      </c>
      <c r="I281" s="151"/>
      <c r="L281" s="148"/>
      <c r="M281" s="152"/>
      <c r="T281" s="153"/>
      <c r="AT281" s="154" t="s">
        <v>160</v>
      </c>
      <c r="AU281" s="154" t="s">
        <v>81</v>
      </c>
      <c r="AV281" s="12" t="s">
        <v>81</v>
      </c>
      <c r="AW281" s="12" t="s">
        <v>32</v>
      </c>
      <c r="AX281" s="12" t="s">
        <v>71</v>
      </c>
      <c r="AY281" s="154" t="s">
        <v>125</v>
      </c>
    </row>
    <row r="282" spans="2:65" s="12" customFormat="1" x14ac:dyDescent="0.2">
      <c r="B282" s="148"/>
      <c r="D282" s="142" t="s">
        <v>160</v>
      </c>
      <c r="E282" s="154" t="s">
        <v>19</v>
      </c>
      <c r="F282" s="149" t="s">
        <v>90</v>
      </c>
      <c r="H282" s="150">
        <v>157</v>
      </c>
      <c r="I282" s="151"/>
      <c r="L282" s="148"/>
      <c r="M282" s="152"/>
      <c r="T282" s="153"/>
      <c r="AT282" s="154" t="s">
        <v>160</v>
      </c>
      <c r="AU282" s="154" t="s">
        <v>81</v>
      </c>
      <c r="AV282" s="12" t="s">
        <v>81</v>
      </c>
      <c r="AW282" s="12" t="s">
        <v>32</v>
      </c>
      <c r="AX282" s="12" t="s">
        <v>71</v>
      </c>
      <c r="AY282" s="154" t="s">
        <v>125</v>
      </c>
    </row>
    <row r="283" spans="2:65" s="14" customFormat="1" x14ac:dyDescent="0.2">
      <c r="B283" s="161"/>
      <c r="D283" s="142" t="s">
        <v>160</v>
      </c>
      <c r="E283" s="162" t="s">
        <v>19</v>
      </c>
      <c r="F283" s="163" t="s">
        <v>183</v>
      </c>
      <c r="H283" s="164">
        <v>288</v>
      </c>
      <c r="I283" s="165"/>
      <c r="L283" s="161"/>
      <c r="M283" s="166"/>
      <c r="T283" s="167"/>
      <c r="AT283" s="162" t="s">
        <v>160</v>
      </c>
      <c r="AU283" s="162" t="s">
        <v>81</v>
      </c>
      <c r="AV283" s="14" t="s">
        <v>135</v>
      </c>
      <c r="AW283" s="14" t="s">
        <v>32</v>
      </c>
      <c r="AX283" s="14" t="s">
        <v>79</v>
      </c>
      <c r="AY283" s="162" t="s">
        <v>125</v>
      </c>
    </row>
    <row r="284" spans="2:65" s="1" customFormat="1" ht="33" customHeight="1" x14ac:dyDescent="0.2">
      <c r="B284" s="33"/>
      <c r="C284" s="168" t="s">
        <v>291</v>
      </c>
      <c r="D284" s="168" t="s">
        <v>185</v>
      </c>
      <c r="E284" s="169" t="s">
        <v>292</v>
      </c>
      <c r="F284" s="170" t="s">
        <v>293</v>
      </c>
      <c r="G284" s="171" t="s">
        <v>133</v>
      </c>
      <c r="H284" s="172">
        <v>246.25</v>
      </c>
      <c r="I284" s="173"/>
      <c r="J284" s="174">
        <f>ROUND(I284*H284,2)</f>
        <v>0</v>
      </c>
      <c r="K284" s="170" t="s">
        <v>19</v>
      </c>
      <c r="L284" s="175"/>
      <c r="M284" s="176" t="s">
        <v>19</v>
      </c>
      <c r="N284" s="177" t="s">
        <v>42</v>
      </c>
      <c r="P284" s="138">
        <f>O284*H284</f>
        <v>0</v>
      </c>
      <c r="Q284" s="138">
        <v>2.5999999999999999E-3</v>
      </c>
      <c r="R284" s="138">
        <f>Q284*H284</f>
        <v>0.64024999999999999</v>
      </c>
      <c r="S284" s="138">
        <v>0</v>
      </c>
      <c r="T284" s="139">
        <f>S284*H284</f>
        <v>0</v>
      </c>
      <c r="AR284" s="140" t="s">
        <v>188</v>
      </c>
      <c r="AT284" s="140" t="s">
        <v>185</v>
      </c>
      <c r="AU284" s="140" t="s">
        <v>81</v>
      </c>
      <c r="AY284" s="18" t="s">
        <v>125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8" t="s">
        <v>79</v>
      </c>
      <c r="BK284" s="141">
        <f>ROUND(I284*H284,2)</f>
        <v>0</v>
      </c>
      <c r="BL284" s="18" t="s">
        <v>176</v>
      </c>
      <c r="BM284" s="140" t="s">
        <v>294</v>
      </c>
    </row>
    <row r="285" spans="2:65" s="1" customFormat="1" ht="19.2" x14ac:dyDescent="0.2">
      <c r="B285" s="33"/>
      <c r="D285" s="142" t="s">
        <v>138</v>
      </c>
      <c r="F285" s="143" t="s">
        <v>293</v>
      </c>
      <c r="I285" s="144"/>
      <c r="L285" s="33"/>
      <c r="M285" s="145"/>
      <c r="T285" s="54"/>
      <c r="AT285" s="18" t="s">
        <v>138</v>
      </c>
      <c r="AU285" s="18" t="s">
        <v>81</v>
      </c>
    </row>
    <row r="286" spans="2:65" s="12" customFormat="1" x14ac:dyDescent="0.2">
      <c r="B286" s="148"/>
      <c r="D286" s="142" t="s">
        <v>160</v>
      </c>
      <c r="E286" s="154" t="s">
        <v>19</v>
      </c>
      <c r="F286" s="149" t="s">
        <v>87</v>
      </c>
      <c r="H286" s="150">
        <v>40</v>
      </c>
      <c r="I286" s="151"/>
      <c r="L286" s="148"/>
      <c r="M286" s="152"/>
      <c r="T286" s="153"/>
      <c r="AT286" s="154" t="s">
        <v>160</v>
      </c>
      <c r="AU286" s="154" t="s">
        <v>81</v>
      </c>
      <c r="AV286" s="12" t="s">
        <v>81</v>
      </c>
      <c r="AW286" s="12" t="s">
        <v>32</v>
      </c>
      <c r="AX286" s="12" t="s">
        <v>71</v>
      </c>
      <c r="AY286" s="154" t="s">
        <v>125</v>
      </c>
    </row>
    <row r="287" spans="2:65" s="12" customFormat="1" x14ac:dyDescent="0.2">
      <c r="B287" s="148"/>
      <c r="D287" s="142" t="s">
        <v>160</v>
      </c>
      <c r="E287" s="154" t="s">
        <v>19</v>
      </c>
      <c r="F287" s="149" t="s">
        <v>90</v>
      </c>
      <c r="H287" s="150">
        <v>157</v>
      </c>
      <c r="I287" s="151"/>
      <c r="L287" s="148"/>
      <c r="M287" s="152"/>
      <c r="T287" s="153"/>
      <c r="AT287" s="154" t="s">
        <v>160</v>
      </c>
      <c r="AU287" s="154" t="s">
        <v>81</v>
      </c>
      <c r="AV287" s="12" t="s">
        <v>81</v>
      </c>
      <c r="AW287" s="12" t="s">
        <v>32</v>
      </c>
      <c r="AX287" s="12" t="s">
        <v>71</v>
      </c>
      <c r="AY287" s="154" t="s">
        <v>125</v>
      </c>
    </row>
    <row r="288" spans="2:65" s="14" customFormat="1" x14ac:dyDescent="0.2">
      <c r="B288" s="161"/>
      <c r="D288" s="142" t="s">
        <v>160</v>
      </c>
      <c r="E288" s="162" t="s">
        <v>19</v>
      </c>
      <c r="F288" s="163" t="s">
        <v>183</v>
      </c>
      <c r="H288" s="164">
        <v>197</v>
      </c>
      <c r="I288" s="165"/>
      <c r="L288" s="161"/>
      <c r="M288" s="166"/>
      <c r="T288" s="167"/>
      <c r="AT288" s="162" t="s">
        <v>160</v>
      </c>
      <c r="AU288" s="162" t="s">
        <v>81</v>
      </c>
      <c r="AV288" s="14" t="s">
        <v>135</v>
      </c>
      <c r="AW288" s="14" t="s">
        <v>32</v>
      </c>
      <c r="AX288" s="14" t="s">
        <v>79</v>
      </c>
      <c r="AY288" s="162" t="s">
        <v>125</v>
      </c>
    </row>
    <row r="289" spans="2:65" s="12" customFormat="1" x14ac:dyDescent="0.2">
      <c r="B289" s="148"/>
      <c r="D289" s="142" t="s">
        <v>160</v>
      </c>
      <c r="F289" s="149" t="s">
        <v>295</v>
      </c>
      <c r="H289" s="150">
        <v>246.25</v>
      </c>
      <c r="I289" s="151"/>
      <c r="L289" s="148"/>
      <c r="M289" s="152"/>
      <c r="T289" s="153"/>
      <c r="AT289" s="154" t="s">
        <v>160</v>
      </c>
      <c r="AU289" s="154" t="s">
        <v>81</v>
      </c>
      <c r="AV289" s="12" t="s">
        <v>81</v>
      </c>
      <c r="AW289" s="12" t="s">
        <v>4</v>
      </c>
      <c r="AX289" s="12" t="s">
        <v>79</v>
      </c>
      <c r="AY289" s="154" t="s">
        <v>125</v>
      </c>
    </row>
    <row r="290" spans="2:65" s="1" customFormat="1" ht="37.799999999999997" customHeight="1" x14ac:dyDescent="0.2">
      <c r="B290" s="33"/>
      <c r="C290" s="168" t="s">
        <v>296</v>
      </c>
      <c r="D290" s="168" t="s">
        <v>185</v>
      </c>
      <c r="E290" s="169" t="s">
        <v>297</v>
      </c>
      <c r="F290" s="170" t="s">
        <v>298</v>
      </c>
      <c r="G290" s="171" t="s">
        <v>133</v>
      </c>
      <c r="H290" s="172">
        <v>113.75</v>
      </c>
      <c r="I290" s="173"/>
      <c r="J290" s="174">
        <f>ROUND(I290*H290,2)</f>
        <v>0</v>
      </c>
      <c r="K290" s="170" t="s">
        <v>19</v>
      </c>
      <c r="L290" s="175"/>
      <c r="M290" s="176" t="s">
        <v>19</v>
      </c>
      <c r="N290" s="177" t="s">
        <v>42</v>
      </c>
      <c r="P290" s="138">
        <f>O290*H290</f>
        <v>0</v>
      </c>
      <c r="Q290" s="138">
        <v>3.0899999999999999E-3</v>
      </c>
      <c r="R290" s="138">
        <f>Q290*H290</f>
        <v>0.35148750000000001</v>
      </c>
      <c r="S290" s="138">
        <v>0</v>
      </c>
      <c r="T290" s="139">
        <f>S290*H290</f>
        <v>0</v>
      </c>
      <c r="AR290" s="140" t="s">
        <v>188</v>
      </c>
      <c r="AT290" s="140" t="s">
        <v>185</v>
      </c>
      <c r="AU290" s="140" t="s">
        <v>81</v>
      </c>
      <c r="AY290" s="18" t="s">
        <v>125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8" t="s">
        <v>79</v>
      </c>
      <c r="BK290" s="141">
        <f>ROUND(I290*H290,2)</f>
        <v>0</v>
      </c>
      <c r="BL290" s="18" t="s">
        <v>176</v>
      </c>
      <c r="BM290" s="140" t="s">
        <v>299</v>
      </c>
    </row>
    <row r="291" spans="2:65" s="1" customFormat="1" ht="19.2" x14ac:dyDescent="0.2">
      <c r="B291" s="33"/>
      <c r="D291" s="142" t="s">
        <v>138</v>
      </c>
      <c r="F291" s="143" t="s">
        <v>298</v>
      </c>
      <c r="I291" s="144"/>
      <c r="L291" s="33"/>
      <c r="M291" s="145"/>
      <c r="T291" s="54"/>
      <c r="AT291" s="18" t="s">
        <v>138</v>
      </c>
      <c r="AU291" s="18" t="s">
        <v>81</v>
      </c>
    </row>
    <row r="292" spans="2:65" s="12" customFormat="1" x14ac:dyDescent="0.2">
      <c r="B292" s="148"/>
      <c r="D292" s="142" t="s">
        <v>160</v>
      </c>
      <c r="E292" s="154" t="s">
        <v>19</v>
      </c>
      <c r="F292" s="149" t="s">
        <v>92</v>
      </c>
      <c r="H292" s="150">
        <v>91</v>
      </c>
      <c r="I292" s="151"/>
      <c r="L292" s="148"/>
      <c r="M292" s="152"/>
      <c r="T292" s="153"/>
      <c r="AT292" s="154" t="s">
        <v>160</v>
      </c>
      <c r="AU292" s="154" t="s">
        <v>81</v>
      </c>
      <c r="AV292" s="12" t="s">
        <v>81</v>
      </c>
      <c r="AW292" s="12" t="s">
        <v>32</v>
      </c>
      <c r="AX292" s="12" t="s">
        <v>79</v>
      </c>
      <c r="AY292" s="154" t="s">
        <v>125</v>
      </c>
    </row>
    <row r="293" spans="2:65" s="12" customFormat="1" x14ac:dyDescent="0.2">
      <c r="B293" s="148"/>
      <c r="D293" s="142" t="s">
        <v>160</v>
      </c>
      <c r="F293" s="149" t="s">
        <v>300</v>
      </c>
      <c r="H293" s="150">
        <v>113.75</v>
      </c>
      <c r="I293" s="151"/>
      <c r="L293" s="148"/>
      <c r="M293" s="152"/>
      <c r="T293" s="153"/>
      <c r="AT293" s="154" t="s">
        <v>160</v>
      </c>
      <c r="AU293" s="154" t="s">
        <v>81</v>
      </c>
      <c r="AV293" s="12" t="s">
        <v>81</v>
      </c>
      <c r="AW293" s="12" t="s">
        <v>4</v>
      </c>
      <c r="AX293" s="12" t="s">
        <v>79</v>
      </c>
      <c r="AY293" s="154" t="s">
        <v>125</v>
      </c>
    </row>
    <row r="294" spans="2:65" s="1" customFormat="1" ht="24.15" customHeight="1" x14ac:dyDescent="0.2">
      <c r="B294" s="33"/>
      <c r="C294" s="129" t="s">
        <v>301</v>
      </c>
      <c r="D294" s="129" t="s">
        <v>130</v>
      </c>
      <c r="E294" s="130" t="s">
        <v>302</v>
      </c>
      <c r="F294" s="131" t="s">
        <v>303</v>
      </c>
      <c r="G294" s="132" t="s">
        <v>304</v>
      </c>
      <c r="H294" s="133">
        <v>465.06</v>
      </c>
      <c r="I294" s="134"/>
      <c r="J294" s="135">
        <f>ROUND(I294*H294,2)</f>
        <v>0</v>
      </c>
      <c r="K294" s="131" t="s">
        <v>134</v>
      </c>
      <c r="L294" s="33"/>
      <c r="M294" s="136" t="s">
        <v>19</v>
      </c>
      <c r="N294" s="137" t="s">
        <v>42</v>
      </c>
      <c r="P294" s="138">
        <f>O294*H294</f>
        <v>0</v>
      </c>
      <c r="Q294" s="138">
        <v>2.0000000000000002E-5</v>
      </c>
      <c r="R294" s="138">
        <f>Q294*H294</f>
        <v>9.3012000000000008E-3</v>
      </c>
      <c r="S294" s="138">
        <v>0</v>
      </c>
      <c r="T294" s="139">
        <f>S294*H294</f>
        <v>0</v>
      </c>
      <c r="AR294" s="140" t="s">
        <v>176</v>
      </c>
      <c r="AT294" s="140" t="s">
        <v>130</v>
      </c>
      <c r="AU294" s="140" t="s">
        <v>81</v>
      </c>
      <c r="AY294" s="18" t="s">
        <v>125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8" t="s">
        <v>79</v>
      </c>
      <c r="BK294" s="141">
        <f>ROUND(I294*H294,2)</f>
        <v>0</v>
      </c>
      <c r="BL294" s="18" t="s">
        <v>176</v>
      </c>
      <c r="BM294" s="140" t="s">
        <v>305</v>
      </c>
    </row>
    <row r="295" spans="2:65" s="1" customFormat="1" ht="19.2" x14ac:dyDescent="0.2">
      <c r="B295" s="33"/>
      <c r="D295" s="142" t="s">
        <v>138</v>
      </c>
      <c r="F295" s="143" t="s">
        <v>306</v>
      </c>
      <c r="I295" s="144"/>
      <c r="L295" s="33"/>
      <c r="M295" s="145"/>
      <c r="T295" s="54"/>
      <c r="AT295" s="18" t="s">
        <v>138</v>
      </c>
      <c r="AU295" s="18" t="s">
        <v>81</v>
      </c>
    </row>
    <row r="296" spans="2:65" s="1" customFormat="1" x14ac:dyDescent="0.2">
      <c r="B296" s="33"/>
      <c r="D296" s="146" t="s">
        <v>140</v>
      </c>
      <c r="F296" s="147" t="s">
        <v>307</v>
      </c>
      <c r="I296" s="144"/>
      <c r="L296" s="33"/>
      <c r="M296" s="145"/>
      <c r="T296" s="54"/>
      <c r="AT296" s="18" t="s">
        <v>140</v>
      </c>
      <c r="AU296" s="18" t="s">
        <v>81</v>
      </c>
    </row>
    <row r="297" spans="2:65" s="12" customFormat="1" x14ac:dyDescent="0.2">
      <c r="B297" s="148"/>
      <c r="D297" s="142" t="s">
        <v>160</v>
      </c>
      <c r="E297" s="154" t="s">
        <v>19</v>
      </c>
      <c r="F297" s="149" t="s">
        <v>308</v>
      </c>
      <c r="H297" s="150">
        <v>45.5</v>
      </c>
      <c r="I297" s="151"/>
      <c r="L297" s="148"/>
      <c r="M297" s="152"/>
      <c r="T297" s="153"/>
      <c r="AT297" s="154" t="s">
        <v>160</v>
      </c>
      <c r="AU297" s="154" t="s">
        <v>81</v>
      </c>
      <c r="AV297" s="12" t="s">
        <v>81</v>
      </c>
      <c r="AW297" s="12" t="s">
        <v>32</v>
      </c>
      <c r="AX297" s="12" t="s">
        <v>71</v>
      </c>
      <c r="AY297" s="154" t="s">
        <v>125</v>
      </c>
    </row>
    <row r="298" spans="2:65" s="12" customFormat="1" x14ac:dyDescent="0.2">
      <c r="B298" s="148"/>
      <c r="D298" s="142" t="s">
        <v>160</v>
      </c>
      <c r="E298" s="154" t="s">
        <v>19</v>
      </c>
      <c r="F298" s="149" t="s">
        <v>309</v>
      </c>
      <c r="H298" s="150">
        <v>20</v>
      </c>
      <c r="I298" s="151"/>
      <c r="L298" s="148"/>
      <c r="M298" s="152"/>
      <c r="T298" s="153"/>
      <c r="AT298" s="154" t="s">
        <v>160</v>
      </c>
      <c r="AU298" s="154" t="s">
        <v>81</v>
      </c>
      <c r="AV298" s="12" t="s">
        <v>81</v>
      </c>
      <c r="AW298" s="12" t="s">
        <v>32</v>
      </c>
      <c r="AX298" s="12" t="s">
        <v>71</v>
      </c>
      <c r="AY298" s="154" t="s">
        <v>125</v>
      </c>
    </row>
    <row r="299" spans="2:65" s="12" customFormat="1" x14ac:dyDescent="0.2">
      <c r="B299" s="148"/>
      <c r="D299" s="142" t="s">
        <v>160</v>
      </c>
      <c r="E299" s="154" t="s">
        <v>19</v>
      </c>
      <c r="F299" s="149" t="s">
        <v>310</v>
      </c>
      <c r="H299" s="150">
        <v>78.5</v>
      </c>
      <c r="I299" s="151"/>
      <c r="L299" s="148"/>
      <c r="M299" s="152"/>
      <c r="T299" s="153"/>
      <c r="AT299" s="154" t="s">
        <v>160</v>
      </c>
      <c r="AU299" s="154" t="s">
        <v>81</v>
      </c>
      <c r="AV299" s="12" t="s">
        <v>81</v>
      </c>
      <c r="AW299" s="12" t="s">
        <v>32</v>
      </c>
      <c r="AX299" s="12" t="s">
        <v>71</v>
      </c>
      <c r="AY299" s="154" t="s">
        <v>125</v>
      </c>
    </row>
    <row r="300" spans="2:65" s="12" customFormat="1" x14ac:dyDescent="0.2">
      <c r="B300" s="148"/>
      <c r="D300" s="142" t="s">
        <v>160</v>
      </c>
      <c r="E300" s="154" t="s">
        <v>19</v>
      </c>
      <c r="F300" s="149" t="s">
        <v>311</v>
      </c>
      <c r="H300" s="150">
        <v>321.06</v>
      </c>
      <c r="I300" s="151"/>
      <c r="L300" s="148"/>
      <c r="M300" s="152"/>
      <c r="T300" s="153"/>
      <c r="AT300" s="154" t="s">
        <v>160</v>
      </c>
      <c r="AU300" s="154" t="s">
        <v>81</v>
      </c>
      <c r="AV300" s="12" t="s">
        <v>81</v>
      </c>
      <c r="AW300" s="12" t="s">
        <v>32</v>
      </c>
      <c r="AX300" s="12" t="s">
        <v>71</v>
      </c>
      <c r="AY300" s="154" t="s">
        <v>125</v>
      </c>
    </row>
    <row r="301" spans="2:65" s="14" customFormat="1" x14ac:dyDescent="0.2">
      <c r="B301" s="161"/>
      <c r="D301" s="142" t="s">
        <v>160</v>
      </c>
      <c r="E301" s="162" t="s">
        <v>19</v>
      </c>
      <c r="F301" s="163" t="s">
        <v>183</v>
      </c>
      <c r="H301" s="164">
        <v>465.06</v>
      </c>
      <c r="I301" s="165"/>
      <c r="L301" s="161"/>
      <c r="M301" s="166"/>
      <c r="T301" s="167"/>
      <c r="AT301" s="162" t="s">
        <v>160</v>
      </c>
      <c r="AU301" s="162" t="s">
        <v>81</v>
      </c>
      <c r="AV301" s="14" t="s">
        <v>135</v>
      </c>
      <c r="AW301" s="14" t="s">
        <v>32</v>
      </c>
      <c r="AX301" s="14" t="s">
        <v>79</v>
      </c>
      <c r="AY301" s="162" t="s">
        <v>125</v>
      </c>
    </row>
    <row r="302" spans="2:65" s="1" customFormat="1" ht="24.15" customHeight="1" x14ac:dyDescent="0.2">
      <c r="B302" s="33"/>
      <c r="C302" s="129" t="s">
        <v>312</v>
      </c>
      <c r="D302" s="129" t="s">
        <v>130</v>
      </c>
      <c r="E302" s="130" t="s">
        <v>313</v>
      </c>
      <c r="F302" s="131" t="s">
        <v>314</v>
      </c>
      <c r="G302" s="132" t="s">
        <v>304</v>
      </c>
      <c r="H302" s="133">
        <v>321.06</v>
      </c>
      <c r="I302" s="134"/>
      <c r="J302" s="135">
        <f>ROUND(I302*H302,2)</f>
        <v>0</v>
      </c>
      <c r="K302" s="131" t="s">
        <v>134</v>
      </c>
      <c r="L302" s="33"/>
      <c r="M302" s="136" t="s">
        <v>19</v>
      </c>
      <c r="N302" s="137" t="s">
        <v>42</v>
      </c>
      <c r="P302" s="138">
        <f>O302*H302</f>
        <v>0</v>
      </c>
      <c r="Q302" s="138">
        <v>5.0000000000000002E-5</v>
      </c>
      <c r="R302" s="138">
        <f>Q302*H302</f>
        <v>1.6053000000000001E-2</v>
      </c>
      <c r="S302" s="138">
        <v>0</v>
      </c>
      <c r="T302" s="139">
        <f>S302*H302</f>
        <v>0</v>
      </c>
      <c r="AR302" s="140" t="s">
        <v>176</v>
      </c>
      <c r="AT302" s="140" t="s">
        <v>130</v>
      </c>
      <c r="AU302" s="140" t="s">
        <v>81</v>
      </c>
      <c r="AY302" s="18" t="s">
        <v>125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8" t="s">
        <v>79</v>
      </c>
      <c r="BK302" s="141">
        <f>ROUND(I302*H302,2)</f>
        <v>0</v>
      </c>
      <c r="BL302" s="18" t="s">
        <v>176</v>
      </c>
      <c r="BM302" s="140" t="s">
        <v>315</v>
      </c>
    </row>
    <row r="303" spans="2:65" s="1" customFormat="1" ht="19.2" x14ac:dyDescent="0.2">
      <c r="B303" s="33"/>
      <c r="D303" s="142" t="s">
        <v>138</v>
      </c>
      <c r="F303" s="143" t="s">
        <v>316</v>
      </c>
      <c r="I303" s="144"/>
      <c r="L303" s="33"/>
      <c r="M303" s="145"/>
      <c r="T303" s="54"/>
      <c r="AT303" s="18" t="s">
        <v>138</v>
      </c>
      <c r="AU303" s="18" t="s">
        <v>81</v>
      </c>
    </row>
    <row r="304" spans="2:65" s="1" customFormat="1" x14ac:dyDescent="0.2">
      <c r="B304" s="33"/>
      <c r="D304" s="146" t="s">
        <v>140</v>
      </c>
      <c r="F304" s="147" t="s">
        <v>317</v>
      </c>
      <c r="I304" s="144"/>
      <c r="L304" s="33"/>
      <c r="M304" s="145"/>
      <c r="T304" s="54"/>
      <c r="AT304" s="18" t="s">
        <v>140</v>
      </c>
      <c r="AU304" s="18" t="s">
        <v>81</v>
      </c>
    </row>
    <row r="305" spans="2:51" s="13" customFormat="1" x14ac:dyDescent="0.2">
      <c r="B305" s="155"/>
      <c r="D305" s="142" t="s">
        <v>160</v>
      </c>
      <c r="E305" s="156" t="s">
        <v>19</v>
      </c>
      <c r="F305" s="157" t="s">
        <v>250</v>
      </c>
      <c r="H305" s="156" t="s">
        <v>19</v>
      </c>
      <c r="I305" s="158"/>
      <c r="L305" s="155"/>
      <c r="M305" s="159"/>
      <c r="T305" s="160"/>
      <c r="AT305" s="156" t="s">
        <v>160</v>
      </c>
      <c r="AU305" s="156" t="s">
        <v>81</v>
      </c>
      <c r="AV305" s="13" t="s">
        <v>79</v>
      </c>
      <c r="AW305" s="13" t="s">
        <v>32</v>
      </c>
      <c r="AX305" s="13" t="s">
        <v>71</v>
      </c>
      <c r="AY305" s="156" t="s">
        <v>125</v>
      </c>
    </row>
    <row r="306" spans="2:51" s="12" customFormat="1" x14ac:dyDescent="0.2">
      <c r="B306" s="148"/>
      <c r="D306" s="142" t="s">
        <v>160</v>
      </c>
      <c r="E306" s="154" t="s">
        <v>19</v>
      </c>
      <c r="F306" s="149" t="s">
        <v>318</v>
      </c>
      <c r="H306" s="150">
        <v>18.440000000000001</v>
      </c>
      <c r="I306" s="151"/>
      <c r="L306" s="148"/>
      <c r="M306" s="152"/>
      <c r="T306" s="153"/>
      <c r="AT306" s="154" t="s">
        <v>160</v>
      </c>
      <c r="AU306" s="154" t="s">
        <v>81</v>
      </c>
      <c r="AV306" s="12" t="s">
        <v>81</v>
      </c>
      <c r="AW306" s="12" t="s">
        <v>32</v>
      </c>
      <c r="AX306" s="12" t="s">
        <v>71</v>
      </c>
      <c r="AY306" s="154" t="s">
        <v>125</v>
      </c>
    </row>
    <row r="307" spans="2:51" s="13" customFormat="1" x14ac:dyDescent="0.2">
      <c r="B307" s="155"/>
      <c r="D307" s="142" t="s">
        <v>160</v>
      </c>
      <c r="E307" s="156" t="s">
        <v>19</v>
      </c>
      <c r="F307" s="157" t="s">
        <v>258</v>
      </c>
      <c r="H307" s="156" t="s">
        <v>19</v>
      </c>
      <c r="I307" s="158"/>
      <c r="L307" s="155"/>
      <c r="M307" s="159"/>
      <c r="T307" s="160"/>
      <c r="AT307" s="156" t="s">
        <v>160</v>
      </c>
      <c r="AU307" s="156" t="s">
        <v>81</v>
      </c>
      <c r="AV307" s="13" t="s">
        <v>79</v>
      </c>
      <c r="AW307" s="13" t="s">
        <v>32</v>
      </c>
      <c r="AX307" s="13" t="s">
        <v>71</v>
      </c>
      <c r="AY307" s="156" t="s">
        <v>125</v>
      </c>
    </row>
    <row r="308" spans="2:51" s="12" customFormat="1" x14ac:dyDescent="0.2">
      <c r="B308" s="148"/>
      <c r="D308" s="142" t="s">
        <v>160</v>
      </c>
      <c r="E308" s="154" t="s">
        <v>19</v>
      </c>
      <c r="F308" s="149" t="s">
        <v>319</v>
      </c>
      <c r="H308" s="150">
        <v>14.59</v>
      </c>
      <c r="I308" s="151"/>
      <c r="L308" s="148"/>
      <c r="M308" s="152"/>
      <c r="T308" s="153"/>
      <c r="AT308" s="154" t="s">
        <v>160</v>
      </c>
      <c r="AU308" s="154" t="s">
        <v>81</v>
      </c>
      <c r="AV308" s="12" t="s">
        <v>81</v>
      </c>
      <c r="AW308" s="12" t="s">
        <v>32</v>
      </c>
      <c r="AX308" s="12" t="s">
        <v>71</v>
      </c>
      <c r="AY308" s="154" t="s">
        <v>125</v>
      </c>
    </row>
    <row r="309" spans="2:51" s="13" customFormat="1" x14ac:dyDescent="0.2">
      <c r="B309" s="155"/>
      <c r="D309" s="142" t="s">
        <v>160</v>
      </c>
      <c r="E309" s="156" t="s">
        <v>19</v>
      </c>
      <c r="F309" s="157" t="s">
        <v>252</v>
      </c>
      <c r="H309" s="156" t="s">
        <v>19</v>
      </c>
      <c r="I309" s="158"/>
      <c r="L309" s="155"/>
      <c r="M309" s="159"/>
      <c r="T309" s="160"/>
      <c r="AT309" s="156" t="s">
        <v>160</v>
      </c>
      <c r="AU309" s="156" t="s">
        <v>81</v>
      </c>
      <c r="AV309" s="13" t="s">
        <v>79</v>
      </c>
      <c r="AW309" s="13" t="s">
        <v>32</v>
      </c>
      <c r="AX309" s="13" t="s">
        <v>71</v>
      </c>
      <c r="AY309" s="156" t="s">
        <v>125</v>
      </c>
    </row>
    <row r="310" spans="2:51" s="12" customFormat="1" x14ac:dyDescent="0.2">
      <c r="B310" s="148"/>
      <c r="D310" s="142" t="s">
        <v>160</v>
      </c>
      <c r="E310" s="154" t="s">
        <v>19</v>
      </c>
      <c r="F310" s="149" t="s">
        <v>318</v>
      </c>
      <c r="H310" s="150">
        <v>18.440000000000001</v>
      </c>
      <c r="I310" s="151"/>
      <c r="L310" s="148"/>
      <c r="M310" s="152"/>
      <c r="T310" s="153"/>
      <c r="AT310" s="154" t="s">
        <v>160</v>
      </c>
      <c r="AU310" s="154" t="s">
        <v>81</v>
      </c>
      <c r="AV310" s="12" t="s">
        <v>81</v>
      </c>
      <c r="AW310" s="12" t="s">
        <v>32</v>
      </c>
      <c r="AX310" s="12" t="s">
        <v>71</v>
      </c>
      <c r="AY310" s="154" t="s">
        <v>125</v>
      </c>
    </row>
    <row r="311" spans="2:51" s="13" customFormat="1" x14ac:dyDescent="0.2">
      <c r="B311" s="155"/>
      <c r="D311" s="142" t="s">
        <v>160</v>
      </c>
      <c r="E311" s="156" t="s">
        <v>19</v>
      </c>
      <c r="F311" s="157" t="s">
        <v>259</v>
      </c>
      <c r="H311" s="156" t="s">
        <v>19</v>
      </c>
      <c r="I311" s="158"/>
      <c r="L311" s="155"/>
      <c r="M311" s="159"/>
      <c r="T311" s="160"/>
      <c r="AT311" s="156" t="s">
        <v>160</v>
      </c>
      <c r="AU311" s="156" t="s">
        <v>81</v>
      </c>
      <c r="AV311" s="13" t="s">
        <v>79</v>
      </c>
      <c r="AW311" s="13" t="s">
        <v>32</v>
      </c>
      <c r="AX311" s="13" t="s">
        <v>71</v>
      </c>
      <c r="AY311" s="156" t="s">
        <v>125</v>
      </c>
    </row>
    <row r="312" spans="2:51" s="12" customFormat="1" x14ac:dyDescent="0.2">
      <c r="B312" s="148"/>
      <c r="D312" s="142" t="s">
        <v>160</v>
      </c>
      <c r="E312" s="154" t="s">
        <v>19</v>
      </c>
      <c r="F312" s="149" t="s">
        <v>318</v>
      </c>
      <c r="H312" s="150">
        <v>18.440000000000001</v>
      </c>
      <c r="I312" s="151"/>
      <c r="L312" s="148"/>
      <c r="M312" s="152"/>
      <c r="T312" s="153"/>
      <c r="AT312" s="154" t="s">
        <v>160</v>
      </c>
      <c r="AU312" s="154" t="s">
        <v>81</v>
      </c>
      <c r="AV312" s="12" t="s">
        <v>81</v>
      </c>
      <c r="AW312" s="12" t="s">
        <v>32</v>
      </c>
      <c r="AX312" s="12" t="s">
        <v>71</v>
      </c>
      <c r="AY312" s="154" t="s">
        <v>125</v>
      </c>
    </row>
    <row r="313" spans="2:51" s="13" customFormat="1" x14ac:dyDescent="0.2">
      <c r="B313" s="155"/>
      <c r="D313" s="142" t="s">
        <v>160</v>
      </c>
      <c r="E313" s="156" t="s">
        <v>19</v>
      </c>
      <c r="F313" s="157" t="s">
        <v>253</v>
      </c>
      <c r="H313" s="156" t="s">
        <v>19</v>
      </c>
      <c r="I313" s="158"/>
      <c r="L313" s="155"/>
      <c r="M313" s="159"/>
      <c r="T313" s="160"/>
      <c r="AT313" s="156" t="s">
        <v>160</v>
      </c>
      <c r="AU313" s="156" t="s">
        <v>81</v>
      </c>
      <c r="AV313" s="13" t="s">
        <v>79</v>
      </c>
      <c r="AW313" s="13" t="s">
        <v>32</v>
      </c>
      <c r="AX313" s="13" t="s">
        <v>71</v>
      </c>
      <c r="AY313" s="156" t="s">
        <v>125</v>
      </c>
    </row>
    <row r="314" spans="2:51" s="12" customFormat="1" x14ac:dyDescent="0.2">
      <c r="B314" s="148"/>
      <c r="D314" s="142" t="s">
        <v>160</v>
      </c>
      <c r="E314" s="154" t="s">
        <v>19</v>
      </c>
      <c r="F314" s="149" t="s">
        <v>318</v>
      </c>
      <c r="H314" s="150">
        <v>18.440000000000001</v>
      </c>
      <c r="I314" s="151"/>
      <c r="L314" s="148"/>
      <c r="M314" s="152"/>
      <c r="T314" s="153"/>
      <c r="AT314" s="154" t="s">
        <v>160</v>
      </c>
      <c r="AU314" s="154" t="s">
        <v>81</v>
      </c>
      <c r="AV314" s="12" t="s">
        <v>81</v>
      </c>
      <c r="AW314" s="12" t="s">
        <v>32</v>
      </c>
      <c r="AX314" s="12" t="s">
        <v>71</v>
      </c>
      <c r="AY314" s="154" t="s">
        <v>125</v>
      </c>
    </row>
    <row r="315" spans="2:51" s="13" customFormat="1" x14ac:dyDescent="0.2">
      <c r="B315" s="155"/>
      <c r="D315" s="142" t="s">
        <v>160</v>
      </c>
      <c r="E315" s="156" t="s">
        <v>19</v>
      </c>
      <c r="F315" s="157" t="s">
        <v>260</v>
      </c>
      <c r="H315" s="156" t="s">
        <v>19</v>
      </c>
      <c r="I315" s="158"/>
      <c r="L315" s="155"/>
      <c r="M315" s="159"/>
      <c r="T315" s="160"/>
      <c r="AT315" s="156" t="s">
        <v>160</v>
      </c>
      <c r="AU315" s="156" t="s">
        <v>81</v>
      </c>
      <c r="AV315" s="13" t="s">
        <v>79</v>
      </c>
      <c r="AW315" s="13" t="s">
        <v>32</v>
      </c>
      <c r="AX315" s="13" t="s">
        <v>71</v>
      </c>
      <c r="AY315" s="156" t="s">
        <v>125</v>
      </c>
    </row>
    <row r="316" spans="2:51" s="12" customFormat="1" x14ac:dyDescent="0.2">
      <c r="B316" s="148"/>
      <c r="D316" s="142" t="s">
        <v>160</v>
      </c>
      <c r="E316" s="154" t="s">
        <v>19</v>
      </c>
      <c r="F316" s="149" t="s">
        <v>319</v>
      </c>
      <c r="H316" s="150">
        <v>14.59</v>
      </c>
      <c r="I316" s="151"/>
      <c r="L316" s="148"/>
      <c r="M316" s="152"/>
      <c r="T316" s="153"/>
      <c r="AT316" s="154" t="s">
        <v>160</v>
      </c>
      <c r="AU316" s="154" t="s">
        <v>81</v>
      </c>
      <c r="AV316" s="12" t="s">
        <v>81</v>
      </c>
      <c r="AW316" s="12" t="s">
        <v>32</v>
      </c>
      <c r="AX316" s="12" t="s">
        <v>71</v>
      </c>
      <c r="AY316" s="154" t="s">
        <v>125</v>
      </c>
    </row>
    <row r="317" spans="2:51" s="13" customFormat="1" x14ac:dyDescent="0.2">
      <c r="B317" s="155"/>
      <c r="D317" s="142" t="s">
        <v>160</v>
      </c>
      <c r="E317" s="156" t="s">
        <v>19</v>
      </c>
      <c r="F317" s="157" t="s">
        <v>254</v>
      </c>
      <c r="H317" s="156" t="s">
        <v>19</v>
      </c>
      <c r="I317" s="158"/>
      <c r="L317" s="155"/>
      <c r="M317" s="159"/>
      <c r="T317" s="160"/>
      <c r="AT317" s="156" t="s">
        <v>160</v>
      </c>
      <c r="AU317" s="156" t="s">
        <v>81</v>
      </c>
      <c r="AV317" s="13" t="s">
        <v>79</v>
      </c>
      <c r="AW317" s="13" t="s">
        <v>32</v>
      </c>
      <c r="AX317" s="13" t="s">
        <v>71</v>
      </c>
      <c r="AY317" s="156" t="s">
        <v>125</v>
      </c>
    </row>
    <row r="318" spans="2:51" s="12" customFormat="1" x14ac:dyDescent="0.2">
      <c r="B318" s="148"/>
      <c r="D318" s="142" t="s">
        <v>160</v>
      </c>
      <c r="E318" s="154" t="s">
        <v>19</v>
      </c>
      <c r="F318" s="149" t="s">
        <v>318</v>
      </c>
      <c r="H318" s="150">
        <v>18.440000000000001</v>
      </c>
      <c r="I318" s="151"/>
      <c r="L318" s="148"/>
      <c r="M318" s="152"/>
      <c r="T318" s="153"/>
      <c r="AT318" s="154" t="s">
        <v>160</v>
      </c>
      <c r="AU318" s="154" t="s">
        <v>81</v>
      </c>
      <c r="AV318" s="12" t="s">
        <v>81</v>
      </c>
      <c r="AW318" s="12" t="s">
        <v>32</v>
      </c>
      <c r="AX318" s="12" t="s">
        <v>71</v>
      </c>
      <c r="AY318" s="154" t="s">
        <v>125</v>
      </c>
    </row>
    <row r="319" spans="2:51" s="13" customFormat="1" x14ac:dyDescent="0.2">
      <c r="B319" s="155"/>
      <c r="D319" s="142" t="s">
        <v>160</v>
      </c>
      <c r="E319" s="156" t="s">
        <v>19</v>
      </c>
      <c r="F319" s="157" t="s">
        <v>246</v>
      </c>
      <c r="H319" s="156" t="s">
        <v>19</v>
      </c>
      <c r="I319" s="158"/>
      <c r="L319" s="155"/>
      <c r="M319" s="159"/>
      <c r="T319" s="160"/>
      <c r="AT319" s="156" t="s">
        <v>160</v>
      </c>
      <c r="AU319" s="156" t="s">
        <v>81</v>
      </c>
      <c r="AV319" s="13" t="s">
        <v>79</v>
      </c>
      <c r="AW319" s="13" t="s">
        <v>32</v>
      </c>
      <c r="AX319" s="13" t="s">
        <v>71</v>
      </c>
      <c r="AY319" s="156" t="s">
        <v>125</v>
      </c>
    </row>
    <row r="320" spans="2:51" s="12" customFormat="1" x14ac:dyDescent="0.2">
      <c r="B320" s="148"/>
      <c r="D320" s="142" t="s">
        <v>160</v>
      </c>
      <c r="E320" s="154" t="s">
        <v>19</v>
      </c>
      <c r="F320" s="149" t="s">
        <v>320</v>
      </c>
      <c r="H320" s="150">
        <v>18.45</v>
      </c>
      <c r="I320" s="151"/>
      <c r="L320" s="148"/>
      <c r="M320" s="152"/>
      <c r="T320" s="153"/>
      <c r="AT320" s="154" t="s">
        <v>160</v>
      </c>
      <c r="AU320" s="154" t="s">
        <v>81</v>
      </c>
      <c r="AV320" s="12" t="s">
        <v>81</v>
      </c>
      <c r="AW320" s="12" t="s">
        <v>32</v>
      </c>
      <c r="AX320" s="12" t="s">
        <v>71</v>
      </c>
      <c r="AY320" s="154" t="s">
        <v>125</v>
      </c>
    </row>
    <row r="321" spans="2:51" s="13" customFormat="1" x14ac:dyDescent="0.2">
      <c r="B321" s="155"/>
      <c r="D321" s="142" t="s">
        <v>160</v>
      </c>
      <c r="E321" s="156" t="s">
        <v>19</v>
      </c>
      <c r="F321" s="157" t="s">
        <v>248</v>
      </c>
      <c r="H321" s="156" t="s">
        <v>19</v>
      </c>
      <c r="I321" s="158"/>
      <c r="L321" s="155"/>
      <c r="M321" s="159"/>
      <c r="T321" s="160"/>
      <c r="AT321" s="156" t="s">
        <v>160</v>
      </c>
      <c r="AU321" s="156" t="s">
        <v>81</v>
      </c>
      <c r="AV321" s="13" t="s">
        <v>79</v>
      </c>
      <c r="AW321" s="13" t="s">
        <v>32</v>
      </c>
      <c r="AX321" s="13" t="s">
        <v>71</v>
      </c>
      <c r="AY321" s="156" t="s">
        <v>125</v>
      </c>
    </row>
    <row r="322" spans="2:51" s="12" customFormat="1" x14ac:dyDescent="0.2">
      <c r="B322" s="148"/>
      <c r="D322" s="142" t="s">
        <v>160</v>
      </c>
      <c r="E322" s="154" t="s">
        <v>19</v>
      </c>
      <c r="F322" s="149" t="s">
        <v>321</v>
      </c>
      <c r="H322" s="150">
        <v>18.72</v>
      </c>
      <c r="I322" s="151"/>
      <c r="L322" s="148"/>
      <c r="M322" s="152"/>
      <c r="T322" s="153"/>
      <c r="AT322" s="154" t="s">
        <v>160</v>
      </c>
      <c r="AU322" s="154" t="s">
        <v>81</v>
      </c>
      <c r="AV322" s="12" t="s">
        <v>81</v>
      </c>
      <c r="AW322" s="12" t="s">
        <v>32</v>
      </c>
      <c r="AX322" s="12" t="s">
        <v>71</v>
      </c>
      <c r="AY322" s="154" t="s">
        <v>125</v>
      </c>
    </row>
    <row r="323" spans="2:51" s="13" customFormat="1" x14ac:dyDescent="0.2">
      <c r="B323" s="155"/>
      <c r="D323" s="142" t="s">
        <v>160</v>
      </c>
      <c r="E323" s="156" t="s">
        <v>19</v>
      </c>
      <c r="F323" s="157" t="s">
        <v>182</v>
      </c>
      <c r="H323" s="156" t="s">
        <v>19</v>
      </c>
      <c r="I323" s="158"/>
      <c r="L323" s="155"/>
      <c r="M323" s="159"/>
      <c r="T323" s="160"/>
      <c r="AT323" s="156" t="s">
        <v>160</v>
      </c>
      <c r="AU323" s="156" t="s">
        <v>81</v>
      </c>
      <c r="AV323" s="13" t="s">
        <v>79</v>
      </c>
      <c r="AW323" s="13" t="s">
        <v>32</v>
      </c>
      <c r="AX323" s="13" t="s">
        <v>71</v>
      </c>
      <c r="AY323" s="156" t="s">
        <v>125</v>
      </c>
    </row>
    <row r="324" spans="2:51" s="12" customFormat="1" x14ac:dyDescent="0.2">
      <c r="B324" s="148"/>
      <c r="D324" s="142" t="s">
        <v>160</v>
      </c>
      <c r="E324" s="154" t="s">
        <v>19</v>
      </c>
      <c r="F324" s="149" t="s">
        <v>318</v>
      </c>
      <c r="H324" s="150">
        <v>18.440000000000001</v>
      </c>
      <c r="I324" s="151"/>
      <c r="L324" s="148"/>
      <c r="M324" s="152"/>
      <c r="T324" s="153"/>
      <c r="AT324" s="154" t="s">
        <v>160</v>
      </c>
      <c r="AU324" s="154" t="s">
        <v>81</v>
      </c>
      <c r="AV324" s="12" t="s">
        <v>81</v>
      </c>
      <c r="AW324" s="12" t="s">
        <v>32</v>
      </c>
      <c r="AX324" s="12" t="s">
        <v>71</v>
      </c>
      <c r="AY324" s="154" t="s">
        <v>125</v>
      </c>
    </row>
    <row r="325" spans="2:51" s="13" customFormat="1" x14ac:dyDescent="0.2">
      <c r="B325" s="155"/>
      <c r="D325" s="142" t="s">
        <v>160</v>
      </c>
      <c r="E325" s="156" t="s">
        <v>19</v>
      </c>
      <c r="F325" s="157" t="s">
        <v>255</v>
      </c>
      <c r="H325" s="156" t="s">
        <v>19</v>
      </c>
      <c r="I325" s="158"/>
      <c r="L325" s="155"/>
      <c r="M325" s="159"/>
      <c r="T325" s="160"/>
      <c r="AT325" s="156" t="s">
        <v>160</v>
      </c>
      <c r="AU325" s="156" t="s">
        <v>81</v>
      </c>
      <c r="AV325" s="13" t="s">
        <v>79</v>
      </c>
      <c r="AW325" s="13" t="s">
        <v>32</v>
      </c>
      <c r="AX325" s="13" t="s">
        <v>71</v>
      </c>
      <c r="AY325" s="156" t="s">
        <v>125</v>
      </c>
    </row>
    <row r="326" spans="2:51" s="12" customFormat="1" x14ac:dyDescent="0.2">
      <c r="B326" s="148"/>
      <c r="D326" s="142" t="s">
        <v>160</v>
      </c>
      <c r="E326" s="154" t="s">
        <v>19</v>
      </c>
      <c r="F326" s="149" t="s">
        <v>318</v>
      </c>
      <c r="H326" s="150">
        <v>18.440000000000001</v>
      </c>
      <c r="I326" s="151"/>
      <c r="L326" s="148"/>
      <c r="M326" s="152"/>
      <c r="T326" s="153"/>
      <c r="AT326" s="154" t="s">
        <v>160</v>
      </c>
      <c r="AU326" s="154" t="s">
        <v>81</v>
      </c>
      <c r="AV326" s="12" t="s">
        <v>81</v>
      </c>
      <c r="AW326" s="12" t="s">
        <v>32</v>
      </c>
      <c r="AX326" s="12" t="s">
        <v>71</v>
      </c>
      <c r="AY326" s="154" t="s">
        <v>125</v>
      </c>
    </row>
    <row r="327" spans="2:51" s="13" customFormat="1" x14ac:dyDescent="0.2">
      <c r="B327" s="155"/>
      <c r="D327" s="142" t="s">
        <v>160</v>
      </c>
      <c r="E327" s="156" t="s">
        <v>19</v>
      </c>
      <c r="F327" s="157" t="s">
        <v>231</v>
      </c>
      <c r="H327" s="156" t="s">
        <v>19</v>
      </c>
      <c r="I327" s="158"/>
      <c r="L327" s="155"/>
      <c r="M327" s="159"/>
      <c r="T327" s="160"/>
      <c r="AT327" s="156" t="s">
        <v>160</v>
      </c>
      <c r="AU327" s="156" t="s">
        <v>81</v>
      </c>
      <c r="AV327" s="13" t="s">
        <v>79</v>
      </c>
      <c r="AW327" s="13" t="s">
        <v>32</v>
      </c>
      <c r="AX327" s="13" t="s">
        <v>71</v>
      </c>
      <c r="AY327" s="156" t="s">
        <v>125</v>
      </c>
    </row>
    <row r="328" spans="2:51" s="12" customFormat="1" x14ac:dyDescent="0.2">
      <c r="B328" s="148"/>
      <c r="D328" s="142" t="s">
        <v>160</v>
      </c>
      <c r="E328" s="154" t="s">
        <v>19</v>
      </c>
      <c r="F328" s="149" t="s">
        <v>318</v>
      </c>
      <c r="H328" s="150">
        <v>18.440000000000001</v>
      </c>
      <c r="I328" s="151"/>
      <c r="L328" s="148"/>
      <c r="M328" s="152"/>
      <c r="T328" s="153"/>
      <c r="AT328" s="154" t="s">
        <v>160</v>
      </c>
      <c r="AU328" s="154" t="s">
        <v>81</v>
      </c>
      <c r="AV328" s="12" t="s">
        <v>81</v>
      </c>
      <c r="AW328" s="12" t="s">
        <v>32</v>
      </c>
      <c r="AX328" s="12" t="s">
        <v>71</v>
      </c>
      <c r="AY328" s="154" t="s">
        <v>125</v>
      </c>
    </row>
    <row r="329" spans="2:51" s="13" customFormat="1" x14ac:dyDescent="0.2">
      <c r="B329" s="155"/>
      <c r="D329" s="142" t="s">
        <v>160</v>
      </c>
      <c r="E329" s="156" t="s">
        <v>19</v>
      </c>
      <c r="F329" s="157" t="s">
        <v>181</v>
      </c>
      <c r="H329" s="156" t="s">
        <v>19</v>
      </c>
      <c r="I329" s="158"/>
      <c r="L329" s="155"/>
      <c r="M329" s="159"/>
      <c r="T329" s="160"/>
      <c r="AT329" s="156" t="s">
        <v>160</v>
      </c>
      <c r="AU329" s="156" t="s">
        <v>81</v>
      </c>
      <c r="AV329" s="13" t="s">
        <v>79</v>
      </c>
      <c r="AW329" s="13" t="s">
        <v>32</v>
      </c>
      <c r="AX329" s="13" t="s">
        <v>71</v>
      </c>
      <c r="AY329" s="156" t="s">
        <v>125</v>
      </c>
    </row>
    <row r="330" spans="2:51" s="12" customFormat="1" x14ac:dyDescent="0.2">
      <c r="B330" s="148"/>
      <c r="D330" s="142" t="s">
        <v>160</v>
      </c>
      <c r="E330" s="154" t="s">
        <v>19</v>
      </c>
      <c r="F330" s="149" t="s">
        <v>322</v>
      </c>
      <c r="H330" s="150">
        <v>15.35</v>
      </c>
      <c r="I330" s="151"/>
      <c r="L330" s="148"/>
      <c r="M330" s="152"/>
      <c r="T330" s="153"/>
      <c r="AT330" s="154" t="s">
        <v>160</v>
      </c>
      <c r="AU330" s="154" t="s">
        <v>81</v>
      </c>
      <c r="AV330" s="12" t="s">
        <v>81</v>
      </c>
      <c r="AW330" s="12" t="s">
        <v>32</v>
      </c>
      <c r="AX330" s="12" t="s">
        <v>71</v>
      </c>
      <c r="AY330" s="154" t="s">
        <v>125</v>
      </c>
    </row>
    <row r="331" spans="2:51" s="13" customFormat="1" x14ac:dyDescent="0.2">
      <c r="B331" s="155"/>
      <c r="D331" s="142" t="s">
        <v>160</v>
      </c>
      <c r="E331" s="156" t="s">
        <v>19</v>
      </c>
      <c r="F331" s="157" t="s">
        <v>257</v>
      </c>
      <c r="H331" s="156" t="s">
        <v>19</v>
      </c>
      <c r="I331" s="158"/>
      <c r="L331" s="155"/>
      <c r="M331" s="159"/>
      <c r="T331" s="160"/>
      <c r="AT331" s="156" t="s">
        <v>160</v>
      </c>
      <c r="AU331" s="156" t="s">
        <v>81</v>
      </c>
      <c r="AV331" s="13" t="s">
        <v>79</v>
      </c>
      <c r="AW331" s="13" t="s">
        <v>32</v>
      </c>
      <c r="AX331" s="13" t="s">
        <v>71</v>
      </c>
      <c r="AY331" s="156" t="s">
        <v>125</v>
      </c>
    </row>
    <row r="332" spans="2:51" s="12" customFormat="1" x14ac:dyDescent="0.2">
      <c r="B332" s="148"/>
      <c r="D332" s="142" t="s">
        <v>160</v>
      </c>
      <c r="E332" s="154" t="s">
        <v>19</v>
      </c>
      <c r="F332" s="149" t="s">
        <v>318</v>
      </c>
      <c r="H332" s="150">
        <v>18.440000000000001</v>
      </c>
      <c r="I332" s="151"/>
      <c r="L332" s="148"/>
      <c r="M332" s="152"/>
      <c r="T332" s="153"/>
      <c r="AT332" s="154" t="s">
        <v>160</v>
      </c>
      <c r="AU332" s="154" t="s">
        <v>81</v>
      </c>
      <c r="AV332" s="12" t="s">
        <v>81</v>
      </c>
      <c r="AW332" s="12" t="s">
        <v>32</v>
      </c>
      <c r="AX332" s="12" t="s">
        <v>71</v>
      </c>
      <c r="AY332" s="154" t="s">
        <v>125</v>
      </c>
    </row>
    <row r="333" spans="2:51" s="13" customFormat="1" x14ac:dyDescent="0.2">
      <c r="B333" s="155"/>
      <c r="D333" s="142" t="s">
        <v>160</v>
      </c>
      <c r="E333" s="156" t="s">
        <v>19</v>
      </c>
      <c r="F333" s="157" t="s">
        <v>261</v>
      </c>
      <c r="H333" s="156" t="s">
        <v>19</v>
      </c>
      <c r="I333" s="158"/>
      <c r="L333" s="155"/>
      <c r="M333" s="159"/>
      <c r="T333" s="160"/>
      <c r="AT333" s="156" t="s">
        <v>160</v>
      </c>
      <c r="AU333" s="156" t="s">
        <v>81</v>
      </c>
      <c r="AV333" s="13" t="s">
        <v>79</v>
      </c>
      <c r="AW333" s="13" t="s">
        <v>32</v>
      </c>
      <c r="AX333" s="13" t="s">
        <v>71</v>
      </c>
      <c r="AY333" s="156" t="s">
        <v>125</v>
      </c>
    </row>
    <row r="334" spans="2:51" s="12" customFormat="1" x14ac:dyDescent="0.2">
      <c r="B334" s="148"/>
      <c r="D334" s="142" t="s">
        <v>160</v>
      </c>
      <c r="E334" s="154" t="s">
        <v>19</v>
      </c>
      <c r="F334" s="149" t="s">
        <v>323</v>
      </c>
      <c r="H334" s="150">
        <v>8.15</v>
      </c>
      <c r="I334" s="151"/>
      <c r="L334" s="148"/>
      <c r="M334" s="152"/>
      <c r="T334" s="153"/>
      <c r="AT334" s="154" t="s">
        <v>160</v>
      </c>
      <c r="AU334" s="154" t="s">
        <v>81</v>
      </c>
      <c r="AV334" s="12" t="s">
        <v>81</v>
      </c>
      <c r="AW334" s="12" t="s">
        <v>32</v>
      </c>
      <c r="AX334" s="12" t="s">
        <v>71</v>
      </c>
      <c r="AY334" s="154" t="s">
        <v>125</v>
      </c>
    </row>
    <row r="335" spans="2:51" s="13" customFormat="1" x14ac:dyDescent="0.2">
      <c r="B335" s="155"/>
      <c r="D335" s="142" t="s">
        <v>160</v>
      </c>
      <c r="E335" s="156" t="s">
        <v>19</v>
      </c>
      <c r="F335" s="157" t="s">
        <v>262</v>
      </c>
      <c r="H335" s="156" t="s">
        <v>19</v>
      </c>
      <c r="I335" s="158"/>
      <c r="L335" s="155"/>
      <c r="M335" s="159"/>
      <c r="T335" s="160"/>
      <c r="AT335" s="156" t="s">
        <v>160</v>
      </c>
      <c r="AU335" s="156" t="s">
        <v>81</v>
      </c>
      <c r="AV335" s="13" t="s">
        <v>79</v>
      </c>
      <c r="AW335" s="13" t="s">
        <v>32</v>
      </c>
      <c r="AX335" s="13" t="s">
        <v>71</v>
      </c>
      <c r="AY335" s="156" t="s">
        <v>125</v>
      </c>
    </row>
    <row r="336" spans="2:51" s="12" customFormat="1" x14ac:dyDescent="0.2">
      <c r="B336" s="148"/>
      <c r="D336" s="142" t="s">
        <v>160</v>
      </c>
      <c r="E336" s="154" t="s">
        <v>19</v>
      </c>
      <c r="F336" s="149" t="s">
        <v>324</v>
      </c>
      <c r="H336" s="150">
        <v>12.3</v>
      </c>
      <c r="I336" s="151"/>
      <c r="L336" s="148"/>
      <c r="M336" s="152"/>
      <c r="T336" s="153"/>
      <c r="AT336" s="154" t="s">
        <v>160</v>
      </c>
      <c r="AU336" s="154" t="s">
        <v>81</v>
      </c>
      <c r="AV336" s="12" t="s">
        <v>81</v>
      </c>
      <c r="AW336" s="12" t="s">
        <v>32</v>
      </c>
      <c r="AX336" s="12" t="s">
        <v>71</v>
      </c>
      <c r="AY336" s="154" t="s">
        <v>125</v>
      </c>
    </row>
    <row r="337" spans="2:65" s="13" customFormat="1" x14ac:dyDescent="0.2">
      <c r="B337" s="155"/>
      <c r="D337" s="142" t="s">
        <v>160</v>
      </c>
      <c r="E337" s="156" t="s">
        <v>19</v>
      </c>
      <c r="F337" s="157" t="s">
        <v>263</v>
      </c>
      <c r="H337" s="156" t="s">
        <v>19</v>
      </c>
      <c r="I337" s="158"/>
      <c r="L337" s="155"/>
      <c r="M337" s="159"/>
      <c r="T337" s="160"/>
      <c r="AT337" s="156" t="s">
        <v>160</v>
      </c>
      <c r="AU337" s="156" t="s">
        <v>81</v>
      </c>
      <c r="AV337" s="13" t="s">
        <v>79</v>
      </c>
      <c r="AW337" s="13" t="s">
        <v>32</v>
      </c>
      <c r="AX337" s="13" t="s">
        <v>71</v>
      </c>
      <c r="AY337" s="156" t="s">
        <v>125</v>
      </c>
    </row>
    <row r="338" spans="2:65" s="12" customFormat="1" x14ac:dyDescent="0.2">
      <c r="B338" s="148"/>
      <c r="D338" s="142" t="s">
        <v>160</v>
      </c>
      <c r="E338" s="154" t="s">
        <v>19</v>
      </c>
      <c r="F338" s="149" t="s">
        <v>325</v>
      </c>
      <c r="H338" s="150">
        <v>13.35</v>
      </c>
      <c r="I338" s="151"/>
      <c r="L338" s="148"/>
      <c r="M338" s="152"/>
      <c r="T338" s="153"/>
      <c r="AT338" s="154" t="s">
        <v>160</v>
      </c>
      <c r="AU338" s="154" t="s">
        <v>81</v>
      </c>
      <c r="AV338" s="12" t="s">
        <v>81</v>
      </c>
      <c r="AW338" s="12" t="s">
        <v>32</v>
      </c>
      <c r="AX338" s="12" t="s">
        <v>71</v>
      </c>
      <c r="AY338" s="154" t="s">
        <v>125</v>
      </c>
    </row>
    <row r="339" spans="2:65" s="13" customFormat="1" x14ac:dyDescent="0.2">
      <c r="B339" s="155"/>
      <c r="D339" s="142" t="s">
        <v>160</v>
      </c>
      <c r="E339" s="156" t="s">
        <v>19</v>
      </c>
      <c r="F339" s="157" t="s">
        <v>264</v>
      </c>
      <c r="H339" s="156" t="s">
        <v>19</v>
      </c>
      <c r="I339" s="158"/>
      <c r="L339" s="155"/>
      <c r="M339" s="159"/>
      <c r="T339" s="160"/>
      <c r="AT339" s="156" t="s">
        <v>160</v>
      </c>
      <c r="AU339" s="156" t="s">
        <v>81</v>
      </c>
      <c r="AV339" s="13" t="s">
        <v>79</v>
      </c>
      <c r="AW339" s="13" t="s">
        <v>32</v>
      </c>
      <c r="AX339" s="13" t="s">
        <v>71</v>
      </c>
      <c r="AY339" s="156" t="s">
        <v>125</v>
      </c>
    </row>
    <row r="340" spans="2:65" s="12" customFormat="1" x14ac:dyDescent="0.2">
      <c r="B340" s="148"/>
      <c r="D340" s="142" t="s">
        <v>160</v>
      </c>
      <c r="E340" s="154" t="s">
        <v>19</v>
      </c>
      <c r="F340" s="149" t="s">
        <v>326</v>
      </c>
      <c r="H340" s="150">
        <v>11.35</v>
      </c>
      <c r="I340" s="151"/>
      <c r="L340" s="148"/>
      <c r="M340" s="152"/>
      <c r="T340" s="153"/>
      <c r="AT340" s="154" t="s">
        <v>160</v>
      </c>
      <c r="AU340" s="154" t="s">
        <v>81</v>
      </c>
      <c r="AV340" s="12" t="s">
        <v>81</v>
      </c>
      <c r="AW340" s="12" t="s">
        <v>32</v>
      </c>
      <c r="AX340" s="12" t="s">
        <v>71</v>
      </c>
      <c r="AY340" s="154" t="s">
        <v>125</v>
      </c>
    </row>
    <row r="341" spans="2:65" s="13" customFormat="1" x14ac:dyDescent="0.2">
      <c r="B341" s="155"/>
      <c r="D341" s="142" t="s">
        <v>160</v>
      </c>
      <c r="E341" s="156" t="s">
        <v>19</v>
      </c>
      <c r="F341" s="157" t="s">
        <v>265</v>
      </c>
      <c r="H341" s="156" t="s">
        <v>19</v>
      </c>
      <c r="I341" s="158"/>
      <c r="L341" s="155"/>
      <c r="M341" s="159"/>
      <c r="T341" s="160"/>
      <c r="AT341" s="156" t="s">
        <v>160</v>
      </c>
      <c r="AU341" s="156" t="s">
        <v>81</v>
      </c>
      <c r="AV341" s="13" t="s">
        <v>79</v>
      </c>
      <c r="AW341" s="13" t="s">
        <v>32</v>
      </c>
      <c r="AX341" s="13" t="s">
        <v>71</v>
      </c>
      <c r="AY341" s="156" t="s">
        <v>125</v>
      </c>
    </row>
    <row r="342" spans="2:65" s="12" customFormat="1" x14ac:dyDescent="0.2">
      <c r="B342" s="148"/>
      <c r="D342" s="142" t="s">
        <v>160</v>
      </c>
      <c r="E342" s="154" t="s">
        <v>19</v>
      </c>
      <c r="F342" s="149" t="s">
        <v>327</v>
      </c>
      <c r="H342" s="150">
        <v>7.6</v>
      </c>
      <c r="I342" s="151"/>
      <c r="L342" s="148"/>
      <c r="M342" s="152"/>
      <c r="T342" s="153"/>
      <c r="AT342" s="154" t="s">
        <v>160</v>
      </c>
      <c r="AU342" s="154" t="s">
        <v>81</v>
      </c>
      <c r="AV342" s="12" t="s">
        <v>81</v>
      </c>
      <c r="AW342" s="12" t="s">
        <v>32</v>
      </c>
      <c r="AX342" s="12" t="s">
        <v>71</v>
      </c>
      <c r="AY342" s="154" t="s">
        <v>125</v>
      </c>
    </row>
    <row r="343" spans="2:65" s="13" customFormat="1" x14ac:dyDescent="0.2">
      <c r="B343" s="155"/>
      <c r="D343" s="142" t="s">
        <v>160</v>
      </c>
      <c r="E343" s="156" t="s">
        <v>19</v>
      </c>
      <c r="F343" s="157" t="s">
        <v>266</v>
      </c>
      <c r="H343" s="156" t="s">
        <v>19</v>
      </c>
      <c r="I343" s="158"/>
      <c r="L343" s="155"/>
      <c r="M343" s="159"/>
      <c r="T343" s="160"/>
      <c r="AT343" s="156" t="s">
        <v>160</v>
      </c>
      <c r="AU343" s="156" t="s">
        <v>81</v>
      </c>
      <c r="AV343" s="13" t="s">
        <v>79</v>
      </c>
      <c r="AW343" s="13" t="s">
        <v>32</v>
      </c>
      <c r="AX343" s="13" t="s">
        <v>71</v>
      </c>
      <c r="AY343" s="156" t="s">
        <v>125</v>
      </c>
    </row>
    <row r="344" spans="2:65" s="12" customFormat="1" x14ac:dyDescent="0.2">
      <c r="B344" s="148"/>
      <c r="D344" s="142" t="s">
        <v>160</v>
      </c>
      <c r="E344" s="154" t="s">
        <v>19</v>
      </c>
      <c r="F344" s="149" t="s">
        <v>328</v>
      </c>
      <c r="H344" s="150">
        <v>4.2</v>
      </c>
      <c r="I344" s="151"/>
      <c r="L344" s="148"/>
      <c r="M344" s="152"/>
      <c r="T344" s="153"/>
      <c r="AT344" s="154" t="s">
        <v>160</v>
      </c>
      <c r="AU344" s="154" t="s">
        <v>81</v>
      </c>
      <c r="AV344" s="12" t="s">
        <v>81</v>
      </c>
      <c r="AW344" s="12" t="s">
        <v>32</v>
      </c>
      <c r="AX344" s="12" t="s">
        <v>71</v>
      </c>
      <c r="AY344" s="154" t="s">
        <v>125</v>
      </c>
    </row>
    <row r="345" spans="2:65" s="13" customFormat="1" x14ac:dyDescent="0.2">
      <c r="B345" s="155"/>
      <c r="D345" s="142" t="s">
        <v>160</v>
      </c>
      <c r="E345" s="156" t="s">
        <v>19</v>
      </c>
      <c r="F345" s="157" t="s">
        <v>267</v>
      </c>
      <c r="H345" s="156" t="s">
        <v>19</v>
      </c>
      <c r="I345" s="158"/>
      <c r="L345" s="155"/>
      <c r="M345" s="159"/>
      <c r="T345" s="160"/>
      <c r="AT345" s="156" t="s">
        <v>160</v>
      </c>
      <c r="AU345" s="156" t="s">
        <v>81</v>
      </c>
      <c r="AV345" s="13" t="s">
        <v>79</v>
      </c>
      <c r="AW345" s="13" t="s">
        <v>32</v>
      </c>
      <c r="AX345" s="13" t="s">
        <v>71</v>
      </c>
      <c r="AY345" s="156" t="s">
        <v>125</v>
      </c>
    </row>
    <row r="346" spans="2:65" s="12" customFormat="1" x14ac:dyDescent="0.2">
      <c r="B346" s="148"/>
      <c r="D346" s="142" t="s">
        <v>160</v>
      </c>
      <c r="E346" s="154" t="s">
        <v>19</v>
      </c>
      <c r="F346" s="149" t="s">
        <v>328</v>
      </c>
      <c r="H346" s="150">
        <v>4.2</v>
      </c>
      <c r="I346" s="151"/>
      <c r="L346" s="148"/>
      <c r="M346" s="152"/>
      <c r="T346" s="153"/>
      <c r="AT346" s="154" t="s">
        <v>160</v>
      </c>
      <c r="AU346" s="154" t="s">
        <v>81</v>
      </c>
      <c r="AV346" s="12" t="s">
        <v>81</v>
      </c>
      <c r="AW346" s="12" t="s">
        <v>32</v>
      </c>
      <c r="AX346" s="12" t="s">
        <v>71</v>
      </c>
      <c r="AY346" s="154" t="s">
        <v>125</v>
      </c>
    </row>
    <row r="347" spans="2:65" s="13" customFormat="1" x14ac:dyDescent="0.2">
      <c r="B347" s="155"/>
      <c r="D347" s="142" t="s">
        <v>160</v>
      </c>
      <c r="E347" s="156" t="s">
        <v>19</v>
      </c>
      <c r="F347" s="157" t="s">
        <v>268</v>
      </c>
      <c r="H347" s="156" t="s">
        <v>19</v>
      </c>
      <c r="I347" s="158"/>
      <c r="L347" s="155"/>
      <c r="M347" s="159"/>
      <c r="T347" s="160"/>
      <c r="AT347" s="156" t="s">
        <v>160</v>
      </c>
      <c r="AU347" s="156" t="s">
        <v>81</v>
      </c>
      <c r="AV347" s="13" t="s">
        <v>79</v>
      </c>
      <c r="AW347" s="13" t="s">
        <v>32</v>
      </c>
      <c r="AX347" s="13" t="s">
        <v>71</v>
      </c>
      <c r="AY347" s="156" t="s">
        <v>125</v>
      </c>
    </row>
    <row r="348" spans="2:65" s="12" customFormat="1" x14ac:dyDescent="0.2">
      <c r="B348" s="148"/>
      <c r="D348" s="142" t="s">
        <v>160</v>
      </c>
      <c r="E348" s="154" t="s">
        <v>19</v>
      </c>
      <c r="F348" s="149" t="s">
        <v>329</v>
      </c>
      <c r="H348" s="150">
        <v>7.15</v>
      </c>
      <c r="I348" s="151"/>
      <c r="L348" s="148"/>
      <c r="M348" s="152"/>
      <c r="T348" s="153"/>
      <c r="AT348" s="154" t="s">
        <v>160</v>
      </c>
      <c r="AU348" s="154" t="s">
        <v>81</v>
      </c>
      <c r="AV348" s="12" t="s">
        <v>81</v>
      </c>
      <c r="AW348" s="12" t="s">
        <v>32</v>
      </c>
      <c r="AX348" s="12" t="s">
        <v>71</v>
      </c>
      <c r="AY348" s="154" t="s">
        <v>125</v>
      </c>
    </row>
    <row r="349" spans="2:65" s="13" customFormat="1" x14ac:dyDescent="0.2">
      <c r="B349" s="155"/>
      <c r="D349" s="142" t="s">
        <v>160</v>
      </c>
      <c r="E349" s="156" t="s">
        <v>19</v>
      </c>
      <c r="F349" s="157" t="s">
        <v>269</v>
      </c>
      <c r="H349" s="156" t="s">
        <v>19</v>
      </c>
      <c r="I349" s="158"/>
      <c r="L349" s="155"/>
      <c r="M349" s="159"/>
      <c r="T349" s="160"/>
      <c r="AT349" s="156" t="s">
        <v>160</v>
      </c>
      <c r="AU349" s="156" t="s">
        <v>81</v>
      </c>
      <c r="AV349" s="13" t="s">
        <v>79</v>
      </c>
      <c r="AW349" s="13" t="s">
        <v>32</v>
      </c>
      <c r="AX349" s="13" t="s">
        <v>71</v>
      </c>
      <c r="AY349" s="156" t="s">
        <v>125</v>
      </c>
    </row>
    <row r="350" spans="2:65" s="12" customFormat="1" x14ac:dyDescent="0.2">
      <c r="B350" s="148"/>
      <c r="D350" s="142" t="s">
        <v>160</v>
      </c>
      <c r="E350" s="154" t="s">
        <v>19</v>
      </c>
      <c r="F350" s="149" t="s">
        <v>330</v>
      </c>
      <c r="H350" s="150">
        <v>5.0999999999999996</v>
      </c>
      <c r="I350" s="151"/>
      <c r="L350" s="148"/>
      <c r="M350" s="152"/>
      <c r="T350" s="153"/>
      <c r="AT350" s="154" t="s">
        <v>160</v>
      </c>
      <c r="AU350" s="154" t="s">
        <v>81</v>
      </c>
      <c r="AV350" s="12" t="s">
        <v>81</v>
      </c>
      <c r="AW350" s="12" t="s">
        <v>32</v>
      </c>
      <c r="AX350" s="12" t="s">
        <v>71</v>
      </c>
      <c r="AY350" s="154" t="s">
        <v>125</v>
      </c>
    </row>
    <row r="351" spans="2:65" s="14" customFormat="1" x14ac:dyDescent="0.2">
      <c r="B351" s="161"/>
      <c r="D351" s="142" t="s">
        <v>160</v>
      </c>
      <c r="E351" s="162" t="s">
        <v>19</v>
      </c>
      <c r="F351" s="163" t="s">
        <v>183</v>
      </c>
      <c r="H351" s="164">
        <v>321.06</v>
      </c>
      <c r="I351" s="165"/>
      <c r="L351" s="161"/>
      <c r="M351" s="166"/>
      <c r="T351" s="167"/>
      <c r="AT351" s="162" t="s">
        <v>160</v>
      </c>
      <c r="AU351" s="162" t="s">
        <v>81</v>
      </c>
      <c r="AV351" s="14" t="s">
        <v>135</v>
      </c>
      <c r="AW351" s="14" t="s">
        <v>32</v>
      </c>
      <c r="AX351" s="14" t="s">
        <v>79</v>
      </c>
      <c r="AY351" s="162" t="s">
        <v>125</v>
      </c>
    </row>
    <row r="352" spans="2:65" s="1" customFormat="1" ht="21.75" customHeight="1" x14ac:dyDescent="0.2">
      <c r="B352" s="33"/>
      <c r="C352" s="129" t="s">
        <v>331</v>
      </c>
      <c r="D352" s="129" t="s">
        <v>130</v>
      </c>
      <c r="E352" s="130" t="s">
        <v>332</v>
      </c>
      <c r="F352" s="131" t="s">
        <v>333</v>
      </c>
      <c r="G352" s="132" t="s">
        <v>304</v>
      </c>
      <c r="H352" s="133">
        <v>321.06</v>
      </c>
      <c r="I352" s="134"/>
      <c r="J352" s="135">
        <f>ROUND(I352*H352,2)</f>
        <v>0</v>
      </c>
      <c r="K352" s="131" t="s">
        <v>134</v>
      </c>
      <c r="L352" s="33"/>
      <c r="M352" s="136" t="s">
        <v>19</v>
      </c>
      <c r="N352" s="137" t="s">
        <v>42</v>
      </c>
      <c r="P352" s="138">
        <f>O352*H352</f>
        <v>0</v>
      </c>
      <c r="Q352" s="138">
        <v>0</v>
      </c>
      <c r="R352" s="138">
        <f>Q352*H352</f>
        <v>0</v>
      </c>
      <c r="S352" s="138">
        <v>2.9999999999999997E-4</v>
      </c>
      <c r="T352" s="139">
        <f>S352*H352</f>
        <v>9.6317999999999987E-2</v>
      </c>
      <c r="AR352" s="140" t="s">
        <v>176</v>
      </c>
      <c r="AT352" s="140" t="s">
        <v>130</v>
      </c>
      <c r="AU352" s="140" t="s">
        <v>81</v>
      </c>
      <c r="AY352" s="18" t="s">
        <v>125</v>
      </c>
      <c r="BE352" s="141">
        <f>IF(N352="základní",J352,0)</f>
        <v>0</v>
      </c>
      <c r="BF352" s="141">
        <f>IF(N352="snížená",J352,0)</f>
        <v>0</v>
      </c>
      <c r="BG352" s="141">
        <f>IF(N352="zákl. přenesená",J352,0)</f>
        <v>0</v>
      </c>
      <c r="BH352" s="141">
        <f>IF(N352="sníž. přenesená",J352,0)</f>
        <v>0</v>
      </c>
      <c r="BI352" s="141">
        <f>IF(N352="nulová",J352,0)</f>
        <v>0</v>
      </c>
      <c r="BJ352" s="18" t="s">
        <v>79</v>
      </c>
      <c r="BK352" s="141">
        <f>ROUND(I352*H352,2)</f>
        <v>0</v>
      </c>
      <c r="BL352" s="18" t="s">
        <v>176</v>
      </c>
      <c r="BM352" s="140" t="s">
        <v>334</v>
      </c>
    </row>
    <row r="353" spans="2:51" s="1" customFormat="1" x14ac:dyDescent="0.2">
      <c r="B353" s="33"/>
      <c r="D353" s="142" t="s">
        <v>138</v>
      </c>
      <c r="F353" s="143" t="s">
        <v>335</v>
      </c>
      <c r="I353" s="144"/>
      <c r="L353" s="33"/>
      <c r="M353" s="145"/>
      <c r="T353" s="54"/>
      <c r="AT353" s="18" t="s">
        <v>138</v>
      </c>
      <c r="AU353" s="18" t="s">
        <v>81</v>
      </c>
    </row>
    <row r="354" spans="2:51" s="1" customFormat="1" x14ac:dyDescent="0.2">
      <c r="B354" s="33"/>
      <c r="D354" s="146" t="s">
        <v>140</v>
      </c>
      <c r="F354" s="147" t="s">
        <v>336</v>
      </c>
      <c r="I354" s="144"/>
      <c r="L354" s="33"/>
      <c r="M354" s="145"/>
      <c r="T354" s="54"/>
      <c r="AT354" s="18" t="s">
        <v>140</v>
      </c>
      <c r="AU354" s="18" t="s">
        <v>81</v>
      </c>
    </row>
    <row r="355" spans="2:51" s="13" customFormat="1" x14ac:dyDescent="0.2">
      <c r="B355" s="155"/>
      <c r="D355" s="142" t="s">
        <v>160</v>
      </c>
      <c r="E355" s="156" t="s">
        <v>19</v>
      </c>
      <c r="F355" s="157" t="s">
        <v>250</v>
      </c>
      <c r="H355" s="156" t="s">
        <v>19</v>
      </c>
      <c r="I355" s="158"/>
      <c r="L355" s="155"/>
      <c r="M355" s="159"/>
      <c r="T355" s="160"/>
      <c r="AT355" s="156" t="s">
        <v>160</v>
      </c>
      <c r="AU355" s="156" t="s">
        <v>81</v>
      </c>
      <c r="AV355" s="13" t="s">
        <v>79</v>
      </c>
      <c r="AW355" s="13" t="s">
        <v>32</v>
      </c>
      <c r="AX355" s="13" t="s">
        <v>71</v>
      </c>
      <c r="AY355" s="156" t="s">
        <v>125</v>
      </c>
    </row>
    <row r="356" spans="2:51" s="12" customFormat="1" x14ac:dyDescent="0.2">
      <c r="B356" s="148"/>
      <c r="D356" s="142" t="s">
        <v>160</v>
      </c>
      <c r="E356" s="154" t="s">
        <v>19</v>
      </c>
      <c r="F356" s="149" t="s">
        <v>318</v>
      </c>
      <c r="H356" s="150">
        <v>18.440000000000001</v>
      </c>
      <c r="I356" s="151"/>
      <c r="L356" s="148"/>
      <c r="M356" s="152"/>
      <c r="T356" s="153"/>
      <c r="AT356" s="154" t="s">
        <v>160</v>
      </c>
      <c r="AU356" s="154" t="s">
        <v>81</v>
      </c>
      <c r="AV356" s="12" t="s">
        <v>81</v>
      </c>
      <c r="AW356" s="12" t="s">
        <v>32</v>
      </c>
      <c r="AX356" s="12" t="s">
        <v>71</v>
      </c>
      <c r="AY356" s="154" t="s">
        <v>125</v>
      </c>
    </row>
    <row r="357" spans="2:51" s="13" customFormat="1" x14ac:dyDescent="0.2">
      <c r="B357" s="155"/>
      <c r="D357" s="142" t="s">
        <v>160</v>
      </c>
      <c r="E357" s="156" t="s">
        <v>19</v>
      </c>
      <c r="F357" s="157" t="s">
        <v>258</v>
      </c>
      <c r="H357" s="156" t="s">
        <v>19</v>
      </c>
      <c r="I357" s="158"/>
      <c r="L357" s="155"/>
      <c r="M357" s="159"/>
      <c r="T357" s="160"/>
      <c r="AT357" s="156" t="s">
        <v>160</v>
      </c>
      <c r="AU357" s="156" t="s">
        <v>81</v>
      </c>
      <c r="AV357" s="13" t="s">
        <v>79</v>
      </c>
      <c r="AW357" s="13" t="s">
        <v>32</v>
      </c>
      <c r="AX357" s="13" t="s">
        <v>71</v>
      </c>
      <c r="AY357" s="156" t="s">
        <v>125</v>
      </c>
    </row>
    <row r="358" spans="2:51" s="12" customFormat="1" x14ac:dyDescent="0.2">
      <c r="B358" s="148"/>
      <c r="D358" s="142" t="s">
        <v>160</v>
      </c>
      <c r="E358" s="154" t="s">
        <v>19</v>
      </c>
      <c r="F358" s="149" t="s">
        <v>319</v>
      </c>
      <c r="H358" s="150">
        <v>14.59</v>
      </c>
      <c r="I358" s="151"/>
      <c r="L358" s="148"/>
      <c r="M358" s="152"/>
      <c r="T358" s="153"/>
      <c r="AT358" s="154" t="s">
        <v>160</v>
      </c>
      <c r="AU358" s="154" t="s">
        <v>81</v>
      </c>
      <c r="AV358" s="12" t="s">
        <v>81</v>
      </c>
      <c r="AW358" s="12" t="s">
        <v>32</v>
      </c>
      <c r="AX358" s="12" t="s">
        <v>71</v>
      </c>
      <c r="AY358" s="154" t="s">
        <v>125</v>
      </c>
    </row>
    <row r="359" spans="2:51" s="13" customFormat="1" x14ac:dyDescent="0.2">
      <c r="B359" s="155"/>
      <c r="D359" s="142" t="s">
        <v>160</v>
      </c>
      <c r="E359" s="156" t="s">
        <v>19</v>
      </c>
      <c r="F359" s="157" t="s">
        <v>252</v>
      </c>
      <c r="H359" s="156" t="s">
        <v>19</v>
      </c>
      <c r="I359" s="158"/>
      <c r="L359" s="155"/>
      <c r="M359" s="159"/>
      <c r="T359" s="160"/>
      <c r="AT359" s="156" t="s">
        <v>160</v>
      </c>
      <c r="AU359" s="156" t="s">
        <v>81</v>
      </c>
      <c r="AV359" s="13" t="s">
        <v>79</v>
      </c>
      <c r="AW359" s="13" t="s">
        <v>32</v>
      </c>
      <c r="AX359" s="13" t="s">
        <v>71</v>
      </c>
      <c r="AY359" s="156" t="s">
        <v>125</v>
      </c>
    </row>
    <row r="360" spans="2:51" s="12" customFormat="1" x14ac:dyDescent="0.2">
      <c r="B360" s="148"/>
      <c r="D360" s="142" t="s">
        <v>160</v>
      </c>
      <c r="E360" s="154" t="s">
        <v>19</v>
      </c>
      <c r="F360" s="149" t="s">
        <v>318</v>
      </c>
      <c r="H360" s="150">
        <v>18.440000000000001</v>
      </c>
      <c r="I360" s="151"/>
      <c r="L360" s="148"/>
      <c r="M360" s="152"/>
      <c r="T360" s="153"/>
      <c r="AT360" s="154" t="s">
        <v>160</v>
      </c>
      <c r="AU360" s="154" t="s">
        <v>81</v>
      </c>
      <c r="AV360" s="12" t="s">
        <v>81</v>
      </c>
      <c r="AW360" s="12" t="s">
        <v>32</v>
      </c>
      <c r="AX360" s="12" t="s">
        <v>71</v>
      </c>
      <c r="AY360" s="154" t="s">
        <v>125</v>
      </c>
    </row>
    <row r="361" spans="2:51" s="13" customFormat="1" x14ac:dyDescent="0.2">
      <c r="B361" s="155"/>
      <c r="D361" s="142" t="s">
        <v>160</v>
      </c>
      <c r="E361" s="156" t="s">
        <v>19</v>
      </c>
      <c r="F361" s="157" t="s">
        <v>259</v>
      </c>
      <c r="H361" s="156" t="s">
        <v>19</v>
      </c>
      <c r="I361" s="158"/>
      <c r="L361" s="155"/>
      <c r="M361" s="159"/>
      <c r="T361" s="160"/>
      <c r="AT361" s="156" t="s">
        <v>160</v>
      </c>
      <c r="AU361" s="156" t="s">
        <v>81</v>
      </c>
      <c r="AV361" s="13" t="s">
        <v>79</v>
      </c>
      <c r="AW361" s="13" t="s">
        <v>32</v>
      </c>
      <c r="AX361" s="13" t="s">
        <v>71</v>
      </c>
      <c r="AY361" s="156" t="s">
        <v>125</v>
      </c>
    </row>
    <row r="362" spans="2:51" s="12" customFormat="1" x14ac:dyDescent="0.2">
      <c r="B362" s="148"/>
      <c r="D362" s="142" t="s">
        <v>160</v>
      </c>
      <c r="E362" s="154" t="s">
        <v>19</v>
      </c>
      <c r="F362" s="149" t="s">
        <v>318</v>
      </c>
      <c r="H362" s="150">
        <v>18.440000000000001</v>
      </c>
      <c r="I362" s="151"/>
      <c r="L362" s="148"/>
      <c r="M362" s="152"/>
      <c r="T362" s="153"/>
      <c r="AT362" s="154" t="s">
        <v>160</v>
      </c>
      <c r="AU362" s="154" t="s">
        <v>81</v>
      </c>
      <c r="AV362" s="12" t="s">
        <v>81</v>
      </c>
      <c r="AW362" s="12" t="s">
        <v>32</v>
      </c>
      <c r="AX362" s="12" t="s">
        <v>71</v>
      </c>
      <c r="AY362" s="154" t="s">
        <v>125</v>
      </c>
    </row>
    <row r="363" spans="2:51" s="13" customFormat="1" x14ac:dyDescent="0.2">
      <c r="B363" s="155"/>
      <c r="D363" s="142" t="s">
        <v>160</v>
      </c>
      <c r="E363" s="156" t="s">
        <v>19</v>
      </c>
      <c r="F363" s="157" t="s">
        <v>253</v>
      </c>
      <c r="H363" s="156" t="s">
        <v>19</v>
      </c>
      <c r="I363" s="158"/>
      <c r="L363" s="155"/>
      <c r="M363" s="159"/>
      <c r="T363" s="160"/>
      <c r="AT363" s="156" t="s">
        <v>160</v>
      </c>
      <c r="AU363" s="156" t="s">
        <v>81</v>
      </c>
      <c r="AV363" s="13" t="s">
        <v>79</v>
      </c>
      <c r="AW363" s="13" t="s">
        <v>32</v>
      </c>
      <c r="AX363" s="13" t="s">
        <v>71</v>
      </c>
      <c r="AY363" s="156" t="s">
        <v>125</v>
      </c>
    </row>
    <row r="364" spans="2:51" s="12" customFormat="1" x14ac:dyDescent="0.2">
      <c r="B364" s="148"/>
      <c r="D364" s="142" t="s">
        <v>160</v>
      </c>
      <c r="E364" s="154" t="s">
        <v>19</v>
      </c>
      <c r="F364" s="149" t="s">
        <v>318</v>
      </c>
      <c r="H364" s="150">
        <v>18.440000000000001</v>
      </c>
      <c r="I364" s="151"/>
      <c r="L364" s="148"/>
      <c r="M364" s="152"/>
      <c r="T364" s="153"/>
      <c r="AT364" s="154" t="s">
        <v>160</v>
      </c>
      <c r="AU364" s="154" t="s">
        <v>81</v>
      </c>
      <c r="AV364" s="12" t="s">
        <v>81</v>
      </c>
      <c r="AW364" s="12" t="s">
        <v>32</v>
      </c>
      <c r="AX364" s="12" t="s">
        <v>71</v>
      </c>
      <c r="AY364" s="154" t="s">
        <v>125</v>
      </c>
    </row>
    <row r="365" spans="2:51" s="13" customFormat="1" x14ac:dyDescent="0.2">
      <c r="B365" s="155"/>
      <c r="D365" s="142" t="s">
        <v>160</v>
      </c>
      <c r="E365" s="156" t="s">
        <v>19</v>
      </c>
      <c r="F365" s="157" t="s">
        <v>260</v>
      </c>
      <c r="H365" s="156" t="s">
        <v>19</v>
      </c>
      <c r="I365" s="158"/>
      <c r="L365" s="155"/>
      <c r="M365" s="159"/>
      <c r="T365" s="160"/>
      <c r="AT365" s="156" t="s">
        <v>160</v>
      </c>
      <c r="AU365" s="156" t="s">
        <v>81</v>
      </c>
      <c r="AV365" s="13" t="s">
        <v>79</v>
      </c>
      <c r="AW365" s="13" t="s">
        <v>32</v>
      </c>
      <c r="AX365" s="13" t="s">
        <v>71</v>
      </c>
      <c r="AY365" s="156" t="s">
        <v>125</v>
      </c>
    </row>
    <row r="366" spans="2:51" s="12" customFormat="1" x14ac:dyDescent="0.2">
      <c r="B366" s="148"/>
      <c r="D366" s="142" t="s">
        <v>160</v>
      </c>
      <c r="E366" s="154" t="s">
        <v>19</v>
      </c>
      <c r="F366" s="149" t="s">
        <v>319</v>
      </c>
      <c r="H366" s="150">
        <v>14.59</v>
      </c>
      <c r="I366" s="151"/>
      <c r="L366" s="148"/>
      <c r="M366" s="152"/>
      <c r="T366" s="153"/>
      <c r="AT366" s="154" t="s">
        <v>160</v>
      </c>
      <c r="AU366" s="154" t="s">
        <v>81</v>
      </c>
      <c r="AV366" s="12" t="s">
        <v>81</v>
      </c>
      <c r="AW366" s="12" t="s">
        <v>32</v>
      </c>
      <c r="AX366" s="12" t="s">
        <v>71</v>
      </c>
      <c r="AY366" s="154" t="s">
        <v>125</v>
      </c>
    </row>
    <row r="367" spans="2:51" s="13" customFormat="1" x14ac:dyDescent="0.2">
      <c r="B367" s="155"/>
      <c r="D367" s="142" t="s">
        <v>160</v>
      </c>
      <c r="E367" s="156" t="s">
        <v>19</v>
      </c>
      <c r="F367" s="157" t="s">
        <v>254</v>
      </c>
      <c r="H367" s="156" t="s">
        <v>19</v>
      </c>
      <c r="I367" s="158"/>
      <c r="L367" s="155"/>
      <c r="M367" s="159"/>
      <c r="T367" s="160"/>
      <c r="AT367" s="156" t="s">
        <v>160</v>
      </c>
      <c r="AU367" s="156" t="s">
        <v>81</v>
      </c>
      <c r="AV367" s="13" t="s">
        <v>79</v>
      </c>
      <c r="AW367" s="13" t="s">
        <v>32</v>
      </c>
      <c r="AX367" s="13" t="s">
        <v>71</v>
      </c>
      <c r="AY367" s="156" t="s">
        <v>125</v>
      </c>
    </row>
    <row r="368" spans="2:51" s="12" customFormat="1" x14ac:dyDescent="0.2">
      <c r="B368" s="148"/>
      <c r="D368" s="142" t="s">
        <v>160</v>
      </c>
      <c r="E368" s="154" t="s">
        <v>19</v>
      </c>
      <c r="F368" s="149" t="s">
        <v>318</v>
      </c>
      <c r="H368" s="150">
        <v>18.440000000000001</v>
      </c>
      <c r="I368" s="151"/>
      <c r="L368" s="148"/>
      <c r="M368" s="152"/>
      <c r="T368" s="153"/>
      <c r="AT368" s="154" t="s">
        <v>160</v>
      </c>
      <c r="AU368" s="154" t="s">
        <v>81</v>
      </c>
      <c r="AV368" s="12" t="s">
        <v>81</v>
      </c>
      <c r="AW368" s="12" t="s">
        <v>32</v>
      </c>
      <c r="AX368" s="12" t="s">
        <v>71</v>
      </c>
      <c r="AY368" s="154" t="s">
        <v>125</v>
      </c>
    </row>
    <row r="369" spans="2:51" s="13" customFormat="1" x14ac:dyDescent="0.2">
      <c r="B369" s="155"/>
      <c r="D369" s="142" t="s">
        <v>160</v>
      </c>
      <c r="E369" s="156" t="s">
        <v>19</v>
      </c>
      <c r="F369" s="157" t="s">
        <v>246</v>
      </c>
      <c r="H369" s="156" t="s">
        <v>19</v>
      </c>
      <c r="I369" s="158"/>
      <c r="L369" s="155"/>
      <c r="M369" s="159"/>
      <c r="T369" s="160"/>
      <c r="AT369" s="156" t="s">
        <v>160</v>
      </c>
      <c r="AU369" s="156" t="s">
        <v>81</v>
      </c>
      <c r="AV369" s="13" t="s">
        <v>79</v>
      </c>
      <c r="AW369" s="13" t="s">
        <v>32</v>
      </c>
      <c r="AX369" s="13" t="s">
        <v>71</v>
      </c>
      <c r="AY369" s="156" t="s">
        <v>125</v>
      </c>
    </row>
    <row r="370" spans="2:51" s="12" customFormat="1" x14ac:dyDescent="0.2">
      <c r="B370" s="148"/>
      <c r="D370" s="142" t="s">
        <v>160</v>
      </c>
      <c r="E370" s="154" t="s">
        <v>19</v>
      </c>
      <c r="F370" s="149" t="s">
        <v>320</v>
      </c>
      <c r="H370" s="150">
        <v>18.45</v>
      </c>
      <c r="I370" s="151"/>
      <c r="L370" s="148"/>
      <c r="M370" s="152"/>
      <c r="T370" s="153"/>
      <c r="AT370" s="154" t="s">
        <v>160</v>
      </c>
      <c r="AU370" s="154" t="s">
        <v>81</v>
      </c>
      <c r="AV370" s="12" t="s">
        <v>81</v>
      </c>
      <c r="AW370" s="12" t="s">
        <v>32</v>
      </c>
      <c r="AX370" s="12" t="s">
        <v>71</v>
      </c>
      <c r="AY370" s="154" t="s">
        <v>125</v>
      </c>
    </row>
    <row r="371" spans="2:51" s="13" customFormat="1" x14ac:dyDescent="0.2">
      <c r="B371" s="155"/>
      <c r="D371" s="142" t="s">
        <v>160</v>
      </c>
      <c r="E371" s="156" t="s">
        <v>19</v>
      </c>
      <c r="F371" s="157" t="s">
        <v>248</v>
      </c>
      <c r="H371" s="156" t="s">
        <v>19</v>
      </c>
      <c r="I371" s="158"/>
      <c r="L371" s="155"/>
      <c r="M371" s="159"/>
      <c r="T371" s="160"/>
      <c r="AT371" s="156" t="s">
        <v>160</v>
      </c>
      <c r="AU371" s="156" t="s">
        <v>81</v>
      </c>
      <c r="AV371" s="13" t="s">
        <v>79</v>
      </c>
      <c r="AW371" s="13" t="s">
        <v>32</v>
      </c>
      <c r="AX371" s="13" t="s">
        <v>71</v>
      </c>
      <c r="AY371" s="156" t="s">
        <v>125</v>
      </c>
    </row>
    <row r="372" spans="2:51" s="12" customFormat="1" x14ac:dyDescent="0.2">
      <c r="B372" s="148"/>
      <c r="D372" s="142" t="s">
        <v>160</v>
      </c>
      <c r="E372" s="154" t="s">
        <v>19</v>
      </c>
      <c r="F372" s="149" t="s">
        <v>321</v>
      </c>
      <c r="H372" s="150">
        <v>18.72</v>
      </c>
      <c r="I372" s="151"/>
      <c r="L372" s="148"/>
      <c r="M372" s="152"/>
      <c r="T372" s="153"/>
      <c r="AT372" s="154" t="s">
        <v>160</v>
      </c>
      <c r="AU372" s="154" t="s">
        <v>81</v>
      </c>
      <c r="AV372" s="12" t="s">
        <v>81</v>
      </c>
      <c r="AW372" s="12" t="s">
        <v>32</v>
      </c>
      <c r="AX372" s="12" t="s">
        <v>71</v>
      </c>
      <c r="AY372" s="154" t="s">
        <v>125</v>
      </c>
    </row>
    <row r="373" spans="2:51" s="13" customFormat="1" x14ac:dyDescent="0.2">
      <c r="B373" s="155"/>
      <c r="D373" s="142" t="s">
        <v>160</v>
      </c>
      <c r="E373" s="156" t="s">
        <v>19</v>
      </c>
      <c r="F373" s="157" t="s">
        <v>182</v>
      </c>
      <c r="H373" s="156" t="s">
        <v>19</v>
      </c>
      <c r="I373" s="158"/>
      <c r="L373" s="155"/>
      <c r="M373" s="159"/>
      <c r="T373" s="160"/>
      <c r="AT373" s="156" t="s">
        <v>160</v>
      </c>
      <c r="AU373" s="156" t="s">
        <v>81</v>
      </c>
      <c r="AV373" s="13" t="s">
        <v>79</v>
      </c>
      <c r="AW373" s="13" t="s">
        <v>32</v>
      </c>
      <c r="AX373" s="13" t="s">
        <v>71</v>
      </c>
      <c r="AY373" s="156" t="s">
        <v>125</v>
      </c>
    </row>
    <row r="374" spans="2:51" s="12" customFormat="1" x14ac:dyDescent="0.2">
      <c r="B374" s="148"/>
      <c r="D374" s="142" t="s">
        <v>160</v>
      </c>
      <c r="E374" s="154" t="s">
        <v>19</v>
      </c>
      <c r="F374" s="149" t="s">
        <v>318</v>
      </c>
      <c r="H374" s="150">
        <v>18.440000000000001</v>
      </c>
      <c r="I374" s="151"/>
      <c r="L374" s="148"/>
      <c r="M374" s="152"/>
      <c r="T374" s="153"/>
      <c r="AT374" s="154" t="s">
        <v>160</v>
      </c>
      <c r="AU374" s="154" t="s">
        <v>81</v>
      </c>
      <c r="AV374" s="12" t="s">
        <v>81</v>
      </c>
      <c r="AW374" s="12" t="s">
        <v>32</v>
      </c>
      <c r="AX374" s="12" t="s">
        <v>71</v>
      </c>
      <c r="AY374" s="154" t="s">
        <v>125</v>
      </c>
    </row>
    <row r="375" spans="2:51" s="13" customFormat="1" x14ac:dyDescent="0.2">
      <c r="B375" s="155"/>
      <c r="D375" s="142" t="s">
        <v>160</v>
      </c>
      <c r="E375" s="156" t="s">
        <v>19</v>
      </c>
      <c r="F375" s="157" t="s">
        <v>255</v>
      </c>
      <c r="H375" s="156" t="s">
        <v>19</v>
      </c>
      <c r="I375" s="158"/>
      <c r="L375" s="155"/>
      <c r="M375" s="159"/>
      <c r="T375" s="160"/>
      <c r="AT375" s="156" t="s">
        <v>160</v>
      </c>
      <c r="AU375" s="156" t="s">
        <v>81</v>
      </c>
      <c r="AV375" s="13" t="s">
        <v>79</v>
      </c>
      <c r="AW375" s="13" t="s">
        <v>32</v>
      </c>
      <c r="AX375" s="13" t="s">
        <v>71</v>
      </c>
      <c r="AY375" s="156" t="s">
        <v>125</v>
      </c>
    </row>
    <row r="376" spans="2:51" s="12" customFormat="1" x14ac:dyDescent="0.2">
      <c r="B376" s="148"/>
      <c r="D376" s="142" t="s">
        <v>160</v>
      </c>
      <c r="E376" s="154" t="s">
        <v>19</v>
      </c>
      <c r="F376" s="149" t="s">
        <v>318</v>
      </c>
      <c r="H376" s="150">
        <v>18.440000000000001</v>
      </c>
      <c r="I376" s="151"/>
      <c r="L376" s="148"/>
      <c r="M376" s="152"/>
      <c r="T376" s="153"/>
      <c r="AT376" s="154" t="s">
        <v>160</v>
      </c>
      <c r="AU376" s="154" t="s">
        <v>81</v>
      </c>
      <c r="AV376" s="12" t="s">
        <v>81</v>
      </c>
      <c r="AW376" s="12" t="s">
        <v>32</v>
      </c>
      <c r="AX376" s="12" t="s">
        <v>71</v>
      </c>
      <c r="AY376" s="154" t="s">
        <v>125</v>
      </c>
    </row>
    <row r="377" spans="2:51" s="13" customFormat="1" x14ac:dyDescent="0.2">
      <c r="B377" s="155"/>
      <c r="D377" s="142" t="s">
        <v>160</v>
      </c>
      <c r="E377" s="156" t="s">
        <v>19</v>
      </c>
      <c r="F377" s="157" t="s">
        <v>231</v>
      </c>
      <c r="H377" s="156" t="s">
        <v>19</v>
      </c>
      <c r="I377" s="158"/>
      <c r="L377" s="155"/>
      <c r="M377" s="159"/>
      <c r="T377" s="160"/>
      <c r="AT377" s="156" t="s">
        <v>160</v>
      </c>
      <c r="AU377" s="156" t="s">
        <v>81</v>
      </c>
      <c r="AV377" s="13" t="s">
        <v>79</v>
      </c>
      <c r="AW377" s="13" t="s">
        <v>32</v>
      </c>
      <c r="AX377" s="13" t="s">
        <v>71</v>
      </c>
      <c r="AY377" s="156" t="s">
        <v>125</v>
      </c>
    </row>
    <row r="378" spans="2:51" s="12" customFormat="1" x14ac:dyDescent="0.2">
      <c r="B378" s="148"/>
      <c r="D378" s="142" t="s">
        <v>160</v>
      </c>
      <c r="E378" s="154" t="s">
        <v>19</v>
      </c>
      <c r="F378" s="149" t="s">
        <v>318</v>
      </c>
      <c r="H378" s="150">
        <v>18.440000000000001</v>
      </c>
      <c r="I378" s="151"/>
      <c r="L378" s="148"/>
      <c r="M378" s="152"/>
      <c r="T378" s="153"/>
      <c r="AT378" s="154" t="s">
        <v>160</v>
      </c>
      <c r="AU378" s="154" t="s">
        <v>81</v>
      </c>
      <c r="AV378" s="12" t="s">
        <v>81</v>
      </c>
      <c r="AW378" s="12" t="s">
        <v>32</v>
      </c>
      <c r="AX378" s="12" t="s">
        <v>71</v>
      </c>
      <c r="AY378" s="154" t="s">
        <v>125</v>
      </c>
    </row>
    <row r="379" spans="2:51" s="13" customFormat="1" x14ac:dyDescent="0.2">
      <c r="B379" s="155"/>
      <c r="D379" s="142" t="s">
        <v>160</v>
      </c>
      <c r="E379" s="156" t="s">
        <v>19</v>
      </c>
      <c r="F379" s="157" t="s">
        <v>181</v>
      </c>
      <c r="H379" s="156" t="s">
        <v>19</v>
      </c>
      <c r="I379" s="158"/>
      <c r="L379" s="155"/>
      <c r="M379" s="159"/>
      <c r="T379" s="160"/>
      <c r="AT379" s="156" t="s">
        <v>160</v>
      </c>
      <c r="AU379" s="156" t="s">
        <v>81</v>
      </c>
      <c r="AV379" s="13" t="s">
        <v>79</v>
      </c>
      <c r="AW379" s="13" t="s">
        <v>32</v>
      </c>
      <c r="AX379" s="13" t="s">
        <v>71</v>
      </c>
      <c r="AY379" s="156" t="s">
        <v>125</v>
      </c>
    </row>
    <row r="380" spans="2:51" s="12" customFormat="1" x14ac:dyDescent="0.2">
      <c r="B380" s="148"/>
      <c r="D380" s="142" t="s">
        <v>160</v>
      </c>
      <c r="E380" s="154" t="s">
        <v>19</v>
      </c>
      <c r="F380" s="149" t="s">
        <v>322</v>
      </c>
      <c r="H380" s="150">
        <v>15.35</v>
      </c>
      <c r="I380" s="151"/>
      <c r="L380" s="148"/>
      <c r="M380" s="152"/>
      <c r="T380" s="153"/>
      <c r="AT380" s="154" t="s">
        <v>160</v>
      </c>
      <c r="AU380" s="154" t="s">
        <v>81</v>
      </c>
      <c r="AV380" s="12" t="s">
        <v>81</v>
      </c>
      <c r="AW380" s="12" t="s">
        <v>32</v>
      </c>
      <c r="AX380" s="12" t="s">
        <v>71</v>
      </c>
      <c r="AY380" s="154" t="s">
        <v>125</v>
      </c>
    </row>
    <row r="381" spans="2:51" s="13" customFormat="1" x14ac:dyDescent="0.2">
      <c r="B381" s="155"/>
      <c r="D381" s="142" t="s">
        <v>160</v>
      </c>
      <c r="E381" s="156" t="s">
        <v>19</v>
      </c>
      <c r="F381" s="157" t="s">
        <v>257</v>
      </c>
      <c r="H381" s="156" t="s">
        <v>19</v>
      </c>
      <c r="I381" s="158"/>
      <c r="L381" s="155"/>
      <c r="M381" s="159"/>
      <c r="T381" s="160"/>
      <c r="AT381" s="156" t="s">
        <v>160</v>
      </c>
      <c r="AU381" s="156" t="s">
        <v>81</v>
      </c>
      <c r="AV381" s="13" t="s">
        <v>79</v>
      </c>
      <c r="AW381" s="13" t="s">
        <v>32</v>
      </c>
      <c r="AX381" s="13" t="s">
        <v>71</v>
      </c>
      <c r="AY381" s="156" t="s">
        <v>125</v>
      </c>
    </row>
    <row r="382" spans="2:51" s="12" customFormat="1" x14ac:dyDescent="0.2">
      <c r="B382" s="148"/>
      <c r="D382" s="142" t="s">
        <v>160</v>
      </c>
      <c r="E382" s="154" t="s">
        <v>19</v>
      </c>
      <c r="F382" s="149" t="s">
        <v>318</v>
      </c>
      <c r="H382" s="150">
        <v>18.440000000000001</v>
      </c>
      <c r="I382" s="151"/>
      <c r="L382" s="148"/>
      <c r="M382" s="152"/>
      <c r="T382" s="153"/>
      <c r="AT382" s="154" t="s">
        <v>160</v>
      </c>
      <c r="AU382" s="154" t="s">
        <v>81</v>
      </c>
      <c r="AV382" s="12" t="s">
        <v>81</v>
      </c>
      <c r="AW382" s="12" t="s">
        <v>32</v>
      </c>
      <c r="AX382" s="12" t="s">
        <v>71</v>
      </c>
      <c r="AY382" s="154" t="s">
        <v>125</v>
      </c>
    </row>
    <row r="383" spans="2:51" s="13" customFormat="1" x14ac:dyDescent="0.2">
      <c r="B383" s="155"/>
      <c r="D383" s="142" t="s">
        <v>160</v>
      </c>
      <c r="E383" s="156" t="s">
        <v>19</v>
      </c>
      <c r="F383" s="157" t="s">
        <v>261</v>
      </c>
      <c r="H383" s="156" t="s">
        <v>19</v>
      </c>
      <c r="I383" s="158"/>
      <c r="L383" s="155"/>
      <c r="M383" s="159"/>
      <c r="T383" s="160"/>
      <c r="AT383" s="156" t="s">
        <v>160</v>
      </c>
      <c r="AU383" s="156" t="s">
        <v>81</v>
      </c>
      <c r="AV383" s="13" t="s">
        <v>79</v>
      </c>
      <c r="AW383" s="13" t="s">
        <v>32</v>
      </c>
      <c r="AX383" s="13" t="s">
        <v>71</v>
      </c>
      <c r="AY383" s="156" t="s">
        <v>125</v>
      </c>
    </row>
    <row r="384" spans="2:51" s="12" customFormat="1" x14ac:dyDescent="0.2">
      <c r="B384" s="148"/>
      <c r="D384" s="142" t="s">
        <v>160</v>
      </c>
      <c r="E384" s="154" t="s">
        <v>19</v>
      </c>
      <c r="F384" s="149" t="s">
        <v>323</v>
      </c>
      <c r="H384" s="150">
        <v>8.15</v>
      </c>
      <c r="I384" s="151"/>
      <c r="L384" s="148"/>
      <c r="M384" s="152"/>
      <c r="T384" s="153"/>
      <c r="AT384" s="154" t="s">
        <v>160</v>
      </c>
      <c r="AU384" s="154" t="s">
        <v>81</v>
      </c>
      <c r="AV384" s="12" t="s">
        <v>81</v>
      </c>
      <c r="AW384" s="12" t="s">
        <v>32</v>
      </c>
      <c r="AX384" s="12" t="s">
        <v>71</v>
      </c>
      <c r="AY384" s="154" t="s">
        <v>125</v>
      </c>
    </row>
    <row r="385" spans="2:51" s="13" customFormat="1" x14ac:dyDescent="0.2">
      <c r="B385" s="155"/>
      <c r="D385" s="142" t="s">
        <v>160</v>
      </c>
      <c r="E385" s="156" t="s">
        <v>19</v>
      </c>
      <c r="F385" s="157" t="s">
        <v>262</v>
      </c>
      <c r="H385" s="156" t="s">
        <v>19</v>
      </c>
      <c r="I385" s="158"/>
      <c r="L385" s="155"/>
      <c r="M385" s="159"/>
      <c r="T385" s="160"/>
      <c r="AT385" s="156" t="s">
        <v>160</v>
      </c>
      <c r="AU385" s="156" t="s">
        <v>81</v>
      </c>
      <c r="AV385" s="13" t="s">
        <v>79</v>
      </c>
      <c r="AW385" s="13" t="s">
        <v>32</v>
      </c>
      <c r="AX385" s="13" t="s">
        <v>71</v>
      </c>
      <c r="AY385" s="156" t="s">
        <v>125</v>
      </c>
    </row>
    <row r="386" spans="2:51" s="12" customFormat="1" x14ac:dyDescent="0.2">
      <c r="B386" s="148"/>
      <c r="D386" s="142" t="s">
        <v>160</v>
      </c>
      <c r="E386" s="154" t="s">
        <v>19</v>
      </c>
      <c r="F386" s="149" t="s">
        <v>324</v>
      </c>
      <c r="H386" s="150">
        <v>12.3</v>
      </c>
      <c r="I386" s="151"/>
      <c r="L386" s="148"/>
      <c r="M386" s="152"/>
      <c r="T386" s="153"/>
      <c r="AT386" s="154" t="s">
        <v>160</v>
      </c>
      <c r="AU386" s="154" t="s">
        <v>81</v>
      </c>
      <c r="AV386" s="12" t="s">
        <v>81</v>
      </c>
      <c r="AW386" s="12" t="s">
        <v>32</v>
      </c>
      <c r="AX386" s="12" t="s">
        <v>71</v>
      </c>
      <c r="AY386" s="154" t="s">
        <v>125</v>
      </c>
    </row>
    <row r="387" spans="2:51" s="13" customFormat="1" x14ac:dyDescent="0.2">
      <c r="B387" s="155"/>
      <c r="D387" s="142" t="s">
        <v>160</v>
      </c>
      <c r="E387" s="156" t="s">
        <v>19</v>
      </c>
      <c r="F387" s="157" t="s">
        <v>263</v>
      </c>
      <c r="H387" s="156" t="s">
        <v>19</v>
      </c>
      <c r="I387" s="158"/>
      <c r="L387" s="155"/>
      <c r="M387" s="159"/>
      <c r="T387" s="160"/>
      <c r="AT387" s="156" t="s">
        <v>160</v>
      </c>
      <c r="AU387" s="156" t="s">
        <v>81</v>
      </c>
      <c r="AV387" s="13" t="s">
        <v>79</v>
      </c>
      <c r="AW387" s="13" t="s">
        <v>32</v>
      </c>
      <c r="AX387" s="13" t="s">
        <v>71</v>
      </c>
      <c r="AY387" s="156" t="s">
        <v>125</v>
      </c>
    </row>
    <row r="388" spans="2:51" s="12" customFormat="1" x14ac:dyDescent="0.2">
      <c r="B388" s="148"/>
      <c r="D388" s="142" t="s">
        <v>160</v>
      </c>
      <c r="E388" s="154" t="s">
        <v>19</v>
      </c>
      <c r="F388" s="149" t="s">
        <v>325</v>
      </c>
      <c r="H388" s="150">
        <v>13.35</v>
      </c>
      <c r="I388" s="151"/>
      <c r="L388" s="148"/>
      <c r="M388" s="152"/>
      <c r="T388" s="153"/>
      <c r="AT388" s="154" t="s">
        <v>160</v>
      </c>
      <c r="AU388" s="154" t="s">
        <v>81</v>
      </c>
      <c r="AV388" s="12" t="s">
        <v>81</v>
      </c>
      <c r="AW388" s="12" t="s">
        <v>32</v>
      </c>
      <c r="AX388" s="12" t="s">
        <v>71</v>
      </c>
      <c r="AY388" s="154" t="s">
        <v>125</v>
      </c>
    </row>
    <row r="389" spans="2:51" s="13" customFormat="1" x14ac:dyDescent="0.2">
      <c r="B389" s="155"/>
      <c r="D389" s="142" t="s">
        <v>160</v>
      </c>
      <c r="E389" s="156" t="s">
        <v>19</v>
      </c>
      <c r="F389" s="157" t="s">
        <v>264</v>
      </c>
      <c r="H389" s="156" t="s">
        <v>19</v>
      </c>
      <c r="I389" s="158"/>
      <c r="L389" s="155"/>
      <c r="M389" s="159"/>
      <c r="T389" s="160"/>
      <c r="AT389" s="156" t="s">
        <v>160</v>
      </c>
      <c r="AU389" s="156" t="s">
        <v>81</v>
      </c>
      <c r="AV389" s="13" t="s">
        <v>79</v>
      </c>
      <c r="AW389" s="13" t="s">
        <v>32</v>
      </c>
      <c r="AX389" s="13" t="s">
        <v>71</v>
      </c>
      <c r="AY389" s="156" t="s">
        <v>125</v>
      </c>
    </row>
    <row r="390" spans="2:51" s="12" customFormat="1" x14ac:dyDescent="0.2">
      <c r="B390" s="148"/>
      <c r="D390" s="142" t="s">
        <v>160</v>
      </c>
      <c r="E390" s="154" t="s">
        <v>19</v>
      </c>
      <c r="F390" s="149" t="s">
        <v>326</v>
      </c>
      <c r="H390" s="150">
        <v>11.35</v>
      </c>
      <c r="I390" s="151"/>
      <c r="L390" s="148"/>
      <c r="M390" s="152"/>
      <c r="T390" s="153"/>
      <c r="AT390" s="154" t="s">
        <v>160</v>
      </c>
      <c r="AU390" s="154" t="s">
        <v>81</v>
      </c>
      <c r="AV390" s="12" t="s">
        <v>81</v>
      </c>
      <c r="AW390" s="12" t="s">
        <v>32</v>
      </c>
      <c r="AX390" s="12" t="s">
        <v>71</v>
      </c>
      <c r="AY390" s="154" t="s">
        <v>125</v>
      </c>
    </row>
    <row r="391" spans="2:51" s="13" customFormat="1" x14ac:dyDescent="0.2">
      <c r="B391" s="155"/>
      <c r="D391" s="142" t="s">
        <v>160</v>
      </c>
      <c r="E391" s="156" t="s">
        <v>19</v>
      </c>
      <c r="F391" s="157" t="s">
        <v>265</v>
      </c>
      <c r="H391" s="156" t="s">
        <v>19</v>
      </c>
      <c r="I391" s="158"/>
      <c r="L391" s="155"/>
      <c r="M391" s="159"/>
      <c r="T391" s="160"/>
      <c r="AT391" s="156" t="s">
        <v>160</v>
      </c>
      <c r="AU391" s="156" t="s">
        <v>81</v>
      </c>
      <c r="AV391" s="13" t="s">
        <v>79</v>
      </c>
      <c r="AW391" s="13" t="s">
        <v>32</v>
      </c>
      <c r="AX391" s="13" t="s">
        <v>71</v>
      </c>
      <c r="AY391" s="156" t="s">
        <v>125</v>
      </c>
    </row>
    <row r="392" spans="2:51" s="12" customFormat="1" x14ac:dyDescent="0.2">
      <c r="B392" s="148"/>
      <c r="D392" s="142" t="s">
        <v>160</v>
      </c>
      <c r="E392" s="154" t="s">
        <v>19</v>
      </c>
      <c r="F392" s="149" t="s">
        <v>327</v>
      </c>
      <c r="H392" s="150">
        <v>7.6</v>
      </c>
      <c r="I392" s="151"/>
      <c r="L392" s="148"/>
      <c r="M392" s="152"/>
      <c r="T392" s="153"/>
      <c r="AT392" s="154" t="s">
        <v>160</v>
      </c>
      <c r="AU392" s="154" t="s">
        <v>81</v>
      </c>
      <c r="AV392" s="12" t="s">
        <v>81</v>
      </c>
      <c r="AW392" s="12" t="s">
        <v>32</v>
      </c>
      <c r="AX392" s="12" t="s">
        <v>71</v>
      </c>
      <c r="AY392" s="154" t="s">
        <v>125</v>
      </c>
    </row>
    <row r="393" spans="2:51" s="13" customFormat="1" x14ac:dyDescent="0.2">
      <c r="B393" s="155"/>
      <c r="D393" s="142" t="s">
        <v>160</v>
      </c>
      <c r="E393" s="156" t="s">
        <v>19</v>
      </c>
      <c r="F393" s="157" t="s">
        <v>266</v>
      </c>
      <c r="H393" s="156" t="s">
        <v>19</v>
      </c>
      <c r="I393" s="158"/>
      <c r="L393" s="155"/>
      <c r="M393" s="159"/>
      <c r="T393" s="160"/>
      <c r="AT393" s="156" t="s">
        <v>160</v>
      </c>
      <c r="AU393" s="156" t="s">
        <v>81</v>
      </c>
      <c r="AV393" s="13" t="s">
        <v>79</v>
      </c>
      <c r="AW393" s="13" t="s">
        <v>32</v>
      </c>
      <c r="AX393" s="13" t="s">
        <v>71</v>
      </c>
      <c r="AY393" s="156" t="s">
        <v>125</v>
      </c>
    </row>
    <row r="394" spans="2:51" s="12" customFormat="1" x14ac:dyDescent="0.2">
      <c r="B394" s="148"/>
      <c r="D394" s="142" t="s">
        <v>160</v>
      </c>
      <c r="E394" s="154" t="s">
        <v>19</v>
      </c>
      <c r="F394" s="149" t="s">
        <v>328</v>
      </c>
      <c r="H394" s="150">
        <v>4.2</v>
      </c>
      <c r="I394" s="151"/>
      <c r="L394" s="148"/>
      <c r="M394" s="152"/>
      <c r="T394" s="153"/>
      <c r="AT394" s="154" t="s">
        <v>160</v>
      </c>
      <c r="AU394" s="154" t="s">
        <v>81</v>
      </c>
      <c r="AV394" s="12" t="s">
        <v>81</v>
      </c>
      <c r="AW394" s="12" t="s">
        <v>32</v>
      </c>
      <c r="AX394" s="12" t="s">
        <v>71</v>
      </c>
      <c r="AY394" s="154" t="s">
        <v>125</v>
      </c>
    </row>
    <row r="395" spans="2:51" s="13" customFormat="1" x14ac:dyDescent="0.2">
      <c r="B395" s="155"/>
      <c r="D395" s="142" t="s">
        <v>160</v>
      </c>
      <c r="E395" s="156" t="s">
        <v>19</v>
      </c>
      <c r="F395" s="157" t="s">
        <v>267</v>
      </c>
      <c r="H395" s="156" t="s">
        <v>19</v>
      </c>
      <c r="I395" s="158"/>
      <c r="L395" s="155"/>
      <c r="M395" s="159"/>
      <c r="T395" s="160"/>
      <c r="AT395" s="156" t="s">
        <v>160</v>
      </c>
      <c r="AU395" s="156" t="s">
        <v>81</v>
      </c>
      <c r="AV395" s="13" t="s">
        <v>79</v>
      </c>
      <c r="AW395" s="13" t="s">
        <v>32</v>
      </c>
      <c r="AX395" s="13" t="s">
        <v>71</v>
      </c>
      <c r="AY395" s="156" t="s">
        <v>125</v>
      </c>
    </row>
    <row r="396" spans="2:51" s="12" customFormat="1" x14ac:dyDescent="0.2">
      <c r="B396" s="148"/>
      <c r="D396" s="142" t="s">
        <v>160</v>
      </c>
      <c r="E396" s="154" t="s">
        <v>19</v>
      </c>
      <c r="F396" s="149" t="s">
        <v>328</v>
      </c>
      <c r="H396" s="150">
        <v>4.2</v>
      </c>
      <c r="I396" s="151"/>
      <c r="L396" s="148"/>
      <c r="M396" s="152"/>
      <c r="T396" s="153"/>
      <c r="AT396" s="154" t="s">
        <v>160</v>
      </c>
      <c r="AU396" s="154" t="s">
        <v>81</v>
      </c>
      <c r="AV396" s="12" t="s">
        <v>81</v>
      </c>
      <c r="AW396" s="12" t="s">
        <v>32</v>
      </c>
      <c r="AX396" s="12" t="s">
        <v>71</v>
      </c>
      <c r="AY396" s="154" t="s">
        <v>125</v>
      </c>
    </row>
    <row r="397" spans="2:51" s="13" customFormat="1" x14ac:dyDescent="0.2">
      <c r="B397" s="155"/>
      <c r="D397" s="142" t="s">
        <v>160</v>
      </c>
      <c r="E397" s="156" t="s">
        <v>19</v>
      </c>
      <c r="F397" s="157" t="s">
        <v>268</v>
      </c>
      <c r="H397" s="156" t="s">
        <v>19</v>
      </c>
      <c r="I397" s="158"/>
      <c r="L397" s="155"/>
      <c r="M397" s="159"/>
      <c r="T397" s="160"/>
      <c r="AT397" s="156" t="s">
        <v>160</v>
      </c>
      <c r="AU397" s="156" t="s">
        <v>81</v>
      </c>
      <c r="AV397" s="13" t="s">
        <v>79</v>
      </c>
      <c r="AW397" s="13" t="s">
        <v>32</v>
      </c>
      <c r="AX397" s="13" t="s">
        <v>71</v>
      </c>
      <c r="AY397" s="156" t="s">
        <v>125</v>
      </c>
    </row>
    <row r="398" spans="2:51" s="12" customFormat="1" x14ac:dyDescent="0.2">
      <c r="B398" s="148"/>
      <c r="D398" s="142" t="s">
        <v>160</v>
      </c>
      <c r="E398" s="154" t="s">
        <v>19</v>
      </c>
      <c r="F398" s="149" t="s">
        <v>329</v>
      </c>
      <c r="H398" s="150">
        <v>7.15</v>
      </c>
      <c r="I398" s="151"/>
      <c r="L398" s="148"/>
      <c r="M398" s="152"/>
      <c r="T398" s="153"/>
      <c r="AT398" s="154" t="s">
        <v>160</v>
      </c>
      <c r="AU398" s="154" t="s">
        <v>81</v>
      </c>
      <c r="AV398" s="12" t="s">
        <v>81</v>
      </c>
      <c r="AW398" s="12" t="s">
        <v>32</v>
      </c>
      <c r="AX398" s="12" t="s">
        <v>71</v>
      </c>
      <c r="AY398" s="154" t="s">
        <v>125</v>
      </c>
    </row>
    <row r="399" spans="2:51" s="13" customFormat="1" x14ac:dyDescent="0.2">
      <c r="B399" s="155"/>
      <c r="D399" s="142" t="s">
        <v>160</v>
      </c>
      <c r="E399" s="156" t="s">
        <v>19</v>
      </c>
      <c r="F399" s="157" t="s">
        <v>269</v>
      </c>
      <c r="H399" s="156" t="s">
        <v>19</v>
      </c>
      <c r="I399" s="158"/>
      <c r="L399" s="155"/>
      <c r="M399" s="159"/>
      <c r="T399" s="160"/>
      <c r="AT399" s="156" t="s">
        <v>160</v>
      </c>
      <c r="AU399" s="156" t="s">
        <v>81</v>
      </c>
      <c r="AV399" s="13" t="s">
        <v>79</v>
      </c>
      <c r="AW399" s="13" t="s">
        <v>32</v>
      </c>
      <c r="AX399" s="13" t="s">
        <v>71</v>
      </c>
      <c r="AY399" s="156" t="s">
        <v>125</v>
      </c>
    </row>
    <row r="400" spans="2:51" s="12" customFormat="1" x14ac:dyDescent="0.2">
      <c r="B400" s="148"/>
      <c r="D400" s="142" t="s">
        <v>160</v>
      </c>
      <c r="E400" s="154" t="s">
        <v>19</v>
      </c>
      <c r="F400" s="149" t="s">
        <v>330</v>
      </c>
      <c r="H400" s="150">
        <v>5.0999999999999996</v>
      </c>
      <c r="I400" s="151"/>
      <c r="L400" s="148"/>
      <c r="M400" s="152"/>
      <c r="T400" s="153"/>
      <c r="AT400" s="154" t="s">
        <v>160</v>
      </c>
      <c r="AU400" s="154" t="s">
        <v>81</v>
      </c>
      <c r="AV400" s="12" t="s">
        <v>81</v>
      </c>
      <c r="AW400" s="12" t="s">
        <v>32</v>
      </c>
      <c r="AX400" s="12" t="s">
        <v>71</v>
      </c>
      <c r="AY400" s="154" t="s">
        <v>125</v>
      </c>
    </row>
    <row r="401" spans="2:65" s="14" customFormat="1" x14ac:dyDescent="0.2">
      <c r="B401" s="161"/>
      <c r="D401" s="142" t="s">
        <v>160</v>
      </c>
      <c r="E401" s="162" t="s">
        <v>19</v>
      </c>
      <c r="F401" s="163" t="s">
        <v>183</v>
      </c>
      <c r="H401" s="164">
        <v>321.06</v>
      </c>
      <c r="I401" s="165"/>
      <c r="L401" s="161"/>
      <c r="M401" s="166"/>
      <c r="T401" s="167"/>
      <c r="AT401" s="162" t="s">
        <v>160</v>
      </c>
      <c r="AU401" s="162" t="s">
        <v>81</v>
      </c>
      <c r="AV401" s="14" t="s">
        <v>135</v>
      </c>
      <c r="AW401" s="14" t="s">
        <v>32</v>
      </c>
      <c r="AX401" s="14" t="s">
        <v>79</v>
      </c>
      <c r="AY401" s="162" t="s">
        <v>125</v>
      </c>
    </row>
    <row r="402" spans="2:65" s="1" customFormat="1" ht="24.15" customHeight="1" x14ac:dyDescent="0.2">
      <c r="B402" s="33"/>
      <c r="C402" s="129" t="s">
        <v>337</v>
      </c>
      <c r="D402" s="129" t="s">
        <v>130</v>
      </c>
      <c r="E402" s="130" t="s">
        <v>338</v>
      </c>
      <c r="F402" s="131" t="s">
        <v>339</v>
      </c>
      <c r="G402" s="132" t="s">
        <v>146</v>
      </c>
      <c r="H402" s="133">
        <v>3.2949999999999999</v>
      </c>
      <c r="I402" s="134"/>
      <c r="J402" s="135">
        <f>ROUND(I402*H402,2)</f>
        <v>0</v>
      </c>
      <c r="K402" s="131" t="s">
        <v>134</v>
      </c>
      <c r="L402" s="33"/>
      <c r="M402" s="136" t="s">
        <v>19</v>
      </c>
      <c r="N402" s="137" t="s">
        <v>42</v>
      </c>
      <c r="P402" s="138">
        <f>O402*H402</f>
        <v>0</v>
      </c>
      <c r="Q402" s="138">
        <v>0</v>
      </c>
      <c r="R402" s="138">
        <f>Q402*H402</f>
        <v>0</v>
      </c>
      <c r="S402" s="138">
        <v>0</v>
      </c>
      <c r="T402" s="139">
        <f>S402*H402</f>
        <v>0</v>
      </c>
      <c r="AR402" s="140" t="s">
        <v>176</v>
      </c>
      <c r="AT402" s="140" t="s">
        <v>130</v>
      </c>
      <c r="AU402" s="140" t="s">
        <v>81</v>
      </c>
      <c r="AY402" s="18" t="s">
        <v>125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8" t="s">
        <v>79</v>
      </c>
      <c r="BK402" s="141">
        <f>ROUND(I402*H402,2)</f>
        <v>0</v>
      </c>
      <c r="BL402" s="18" t="s">
        <v>176</v>
      </c>
      <c r="BM402" s="140" t="s">
        <v>340</v>
      </c>
    </row>
    <row r="403" spans="2:65" s="1" customFormat="1" ht="38.4" x14ac:dyDescent="0.2">
      <c r="B403" s="33"/>
      <c r="D403" s="142" t="s">
        <v>138</v>
      </c>
      <c r="F403" s="143" t="s">
        <v>341</v>
      </c>
      <c r="I403" s="144"/>
      <c r="L403" s="33"/>
      <c r="M403" s="145"/>
      <c r="T403" s="54"/>
      <c r="AT403" s="18" t="s">
        <v>138</v>
      </c>
      <c r="AU403" s="18" t="s">
        <v>81</v>
      </c>
    </row>
    <row r="404" spans="2:65" s="1" customFormat="1" x14ac:dyDescent="0.2">
      <c r="B404" s="33"/>
      <c r="D404" s="146" t="s">
        <v>140</v>
      </c>
      <c r="F404" s="147" t="s">
        <v>342</v>
      </c>
      <c r="I404" s="144"/>
      <c r="L404" s="33"/>
      <c r="M404" s="145"/>
      <c r="T404" s="54"/>
      <c r="AT404" s="18" t="s">
        <v>140</v>
      </c>
      <c r="AU404" s="18" t="s">
        <v>81</v>
      </c>
    </row>
    <row r="405" spans="2:65" s="11" customFormat="1" ht="22.8" customHeight="1" x14ac:dyDescent="0.25">
      <c r="B405" s="117"/>
      <c r="D405" s="118" t="s">
        <v>70</v>
      </c>
      <c r="E405" s="127" t="s">
        <v>343</v>
      </c>
      <c r="F405" s="127" t="s">
        <v>344</v>
      </c>
      <c r="I405" s="120"/>
      <c r="J405" s="128">
        <f>BK405</f>
        <v>0</v>
      </c>
      <c r="L405" s="117"/>
      <c r="M405" s="122"/>
      <c r="P405" s="123">
        <f>SUM(P406:P505)</f>
        <v>0</v>
      </c>
      <c r="R405" s="123">
        <f>SUM(R406:R505)</f>
        <v>0.36140496</v>
      </c>
      <c r="T405" s="124">
        <f>SUM(T406:T505)</f>
        <v>5.9100000000000003E-3</v>
      </c>
      <c r="AR405" s="118" t="s">
        <v>81</v>
      </c>
      <c r="AT405" s="125" t="s">
        <v>70</v>
      </c>
      <c r="AU405" s="125" t="s">
        <v>79</v>
      </c>
      <c r="AY405" s="118" t="s">
        <v>125</v>
      </c>
      <c r="BK405" s="126">
        <f>SUM(BK406:BK505)</f>
        <v>0</v>
      </c>
    </row>
    <row r="406" spans="2:65" s="1" customFormat="1" ht="16.5" customHeight="1" x14ac:dyDescent="0.2">
      <c r="B406" s="33"/>
      <c r="C406" s="129" t="s">
        <v>345</v>
      </c>
      <c r="D406" s="129" t="s">
        <v>130</v>
      </c>
      <c r="E406" s="130" t="s">
        <v>346</v>
      </c>
      <c r="F406" s="131" t="s">
        <v>347</v>
      </c>
      <c r="G406" s="132" t="s">
        <v>133</v>
      </c>
      <c r="H406" s="133">
        <v>197</v>
      </c>
      <c r="I406" s="134"/>
      <c r="J406" s="135">
        <f>ROUND(I406*H406,2)</f>
        <v>0</v>
      </c>
      <c r="K406" s="131" t="s">
        <v>134</v>
      </c>
      <c r="L406" s="33"/>
      <c r="M406" s="136" t="s">
        <v>19</v>
      </c>
      <c r="N406" s="137" t="s">
        <v>42</v>
      </c>
      <c r="P406" s="138">
        <f>O406*H406</f>
        <v>0</v>
      </c>
      <c r="Q406" s="138">
        <v>0</v>
      </c>
      <c r="R406" s="138">
        <f>Q406*H406</f>
        <v>0</v>
      </c>
      <c r="S406" s="138">
        <v>3.0000000000000001E-5</v>
      </c>
      <c r="T406" s="139">
        <f>S406*H406</f>
        <v>5.9100000000000003E-3</v>
      </c>
      <c r="AR406" s="140" t="s">
        <v>176</v>
      </c>
      <c r="AT406" s="140" t="s">
        <v>130</v>
      </c>
      <c r="AU406" s="140" t="s">
        <v>81</v>
      </c>
      <c r="AY406" s="18" t="s">
        <v>125</v>
      </c>
      <c r="BE406" s="141">
        <f>IF(N406="základní",J406,0)</f>
        <v>0</v>
      </c>
      <c r="BF406" s="141">
        <f>IF(N406="snížená",J406,0)</f>
        <v>0</v>
      </c>
      <c r="BG406" s="141">
        <f>IF(N406="zákl. přenesená",J406,0)</f>
        <v>0</v>
      </c>
      <c r="BH406" s="141">
        <f>IF(N406="sníž. přenesená",J406,0)</f>
        <v>0</v>
      </c>
      <c r="BI406" s="141">
        <f>IF(N406="nulová",J406,0)</f>
        <v>0</v>
      </c>
      <c r="BJ406" s="18" t="s">
        <v>79</v>
      </c>
      <c r="BK406" s="141">
        <f>ROUND(I406*H406,2)</f>
        <v>0</v>
      </c>
      <c r="BL406" s="18" t="s">
        <v>176</v>
      </c>
      <c r="BM406" s="140" t="s">
        <v>348</v>
      </c>
    </row>
    <row r="407" spans="2:65" s="1" customFormat="1" ht="19.2" x14ac:dyDescent="0.2">
      <c r="B407" s="33"/>
      <c r="D407" s="142" t="s">
        <v>138</v>
      </c>
      <c r="F407" s="143" t="s">
        <v>349</v>
      </c>
      <c r="I407" s="144"/>
      <c r="L407" s="33"/>
      <c r="M407" s="145"/>
      <c r="T407" s="54"/>
      <c r="AT407" s="18" t="s">
        <v>138</v>
      </c>
      <c r="AU407" s="18" t="s">
        <v>81</v>
      </c>
    </row>
    <row r="408" spans="2:65" s="1" customFormat="1" x14ac:dyDescent="0.2">
      <c r="B408" s="33"/>
      <c r="D408" s="146" t="s">
        <v>140</v>
      </c>
      <c r="F408" s="147" t="s">
        <v>350</v>
      </c>
      <c r="I408" s="144"/>
      <c r="L408" s="33"/>
      <c r="M408" s="145"/>
      <c r="T408" s="54"/>
      <c r="AT408" s="18" t="s">
        <v>140</v>
      </c>
      <c r="AU408" s="18" t="s">
        <v>81</v>
      </c>
    </row>
    <row r="409" spans="2:65" s="13" customFormat="1" x14ac:dyDescent="0.2">
      <c r="B409" s="155"/>
      <c r="D409" s="142" t="s">
        <v>160</v>
      </c>
      <c r="E409" s="156" t="s">
        <v>19</v>
      </c>
      <c r="F409" s="157" t="s">
        <v>250</v>
      </c>
      <c r="H409" s="156" t="s">
        <v>19</v>
      </c>
      <c r="I409" s="158"/>
      <c r="L409" s="155"/>
      <c r="M409" s="159"/>
      <c r="T409" s="160"/>
      <c r="AT409" s="156" t="s">
        <v>160</v>
      </c>
      <c r="AU409" s="156" t="s">
        <v>81</v>
      </c>
      <c r="AV409" s="13" t="s">
        <v>79</v>
      </c>
      <c r="AW409" s="13" t="s">
        <v>32</v>
      </c>
      <c r="AX409" s="13" t="s">
        <v>71</v>
      </c>
      <c r="AY409" s="156" t="s">
        <v>125</v>
      </c>
    </row>
    <row r="410" spans="2:65" s="12" customFormat="1" x14ac:dyDescent="0.2">
      <c r="B410" s="148"/>
      <c r="D410" s="142" t="s">
        <v>160</v>
      </c>
      <c r="E410" s="154" t="s">
        <v>19</v>
      </c>
      <c r="F410" s="149" t="s">
        <v>251</v>
      </c>
      <c r="H410" s="150">
        <v>19</v>
      </c>
      <c r="I410" s="151"/>
      <c r="L410" s="148"/>
      <c r="M410" s="152"/>
      <c r="T410" s="153"/>
      <c r="AT410" s="154" t="s">
        <v>160</v>
      </c>
      <c r="AU410" s="154" t="s">
        <v>81</v>
      </c>
      <c r="AV410" s="12" t="s">
        <v>81</v>
      </c>
      <c r="AW410" s="12" t="s">
        <v>32</v>
      </c>
      <c r="AX410" s="12" t="s">
        <v>71</v>
      </c>
      <c r="AY410" s="154" t="s">
        <v>125</v>
      </c>
    </row>
    <row r="411" spans="2:65" s="13" customFormat="1" x14ac:dyDescent="0.2">
      <c r="B411" s="155"/>
      <c r="D411" s="142" t="s">
        <v>160</v>
      </c>
      <c r="E411" s="156" t="s">
        <v>19</v>
      </c>
      <c r="F411" s="157" t="s">
        <v>252</v>
      </c>
      <c r="H411" s="156" t="s">
        <v>19</v>
      </c>
      <c r="I411" s="158"/>
      <c r="L411" s="155"/>
      <c r="M411" s="159"/>
      <c r="T411" s="160"/>
      <c r="AT411" s="156" t="s">
        <v>160</v>
      </c>
      <c r="AU411" s="156" t="s">
        <v>81</v>
      </c>
      <c r="AV411" s="13" t="s">
        <v>79</v>
      </c>
      <c r="AW411" s="13" t="s">
        <v>32</v>
      </c>
      <c r="AX411" s="13" t="s">
        <v>71</v>
      </c>
      <c r="AY411" s="156" t="s">
        <v>125</v>
      </c>
    </row>
    <row r="412" spans="2:65" s="12" customFormat="1" x14ac:dyDescent="0.2">
      <c r="B412" s="148"/>
      <c r="D412" s="142" t="s">
        <v>160</v>
      </c>
      <c r="E412" s="154" t="s">
        <v>19</v>
      </c>
      <c r="F412" s="149" t="s">
        <v>247</v>
      </c>
      <c r="H412" s="150">
        <v>20</v>
      </c>
      <c r="I412" s="151"/>
      <c r="L412" s="148"/>
      <c r="M412" s="152"/>
      <c r="T412" s="153"/>
      <c r="AT412" s="154" t="s">
        <v>160</v>
      </c>
      <c r="AU412" s="154" t="s">
        <v>81</v>
      </c>
      <c r="AV412" s="12" t="s">
        <v>81</v>
      </c>
      <c r="AW412" s="12" t="s">
        <v>32</v>
      </c>
      <c r="AX412" s="12" t="s">
        <v>71</v>
      </c>
      <c r="AY412" s="154" t="s">
        <v>125</v>
      </c>
    </row>
    <row r="413" spans="2:65" s="13" customFormat="1" x14ac:dyDescent="0.2">
      <c r="B413" s="155"/>
      <c r="D413" s="142" t="s">
        <v>160</v>
      </c>
      <c r="E413" s="156" t="s">
        <v>19</v>
      </c>
      <c r="F413" s="157" t="s">
        <v>253</v>
      </c>
      <c r="H413" s="156" t="s">
        <v>19</v>
      </c>
      <c r="I413" s="158"/>
      <c r="L413" s="155"/>
      <c r="M413" s="159"/>
      <c r="T413" s="160"/>
      <c r="AT413" s="156" t="s">
        <v>160</v>
      </c>
      <c r="AU413" s="156" t="s">
        <v>81</v>
      </c>
      <c r="AV413" s="13" t="s">
        <v>79</v>
      </c>
      <c r="AW413" s="13" t="s">
        <v>32</v>
      </c>
      <c r="AX413" s="13" t="s">
        <v>71</v>
      </c>
      <c r="AY413" s="156" t="s">
        <v>125</v>
      </c>
    </row>
    <row r="414" spans="2:65" s="12" customFormat="1" x14ac:dyDescent="0.2">
      <c r="B414" s="148"/>
      <c r="D414" s="142" t="s">
        <v>160</v>
      </c>
      <c r="E414" s="154" t="s">
        <v>19</v>
      </c>
      <c r="F414" s="149" t="s">
        <v>247</v>
      </c>
      <c r="H414" s="150">
        <v>20</v>
      </c>
      <c r="I414" s="151"/>
      <c r="L414" s="148"/>
      <c r="M414" s="152"/>
      <c r="T414" s="153"/>
      <c r="AT414" s="154" t="s">
        <v>160</v>
      </c>
      <c r="AU414" s="154" t="s">
        <v>81</v>
      </c>
      <c r="AV414" s="12" t="s">
        <v>81</v>
      </c>
      <c r="AW414" s="12" t="s">
        <v>32</v>
      </c>
      <c r="AX414" s="12" t="s">
        <v>71</v>
      </c>
      <c r="AY414" s="154" t="s">
        <v>125</v>
      </c>
    </row>
    <row r="415" spans="2:65" s="13" customFormat="1" x14ac:dyDescent="0.2">
      <c r="B415" s="155"/>
      <c r="D415" s="142" t="s">
        <v>160</v>
      </c>
      <c r="E415" s="156" t="s">
        <v>19</v>
      </c>
      <c r="F415" s="157" t="s">
        <v>254</v>
      </c>
      <c r="H415" s="156" t="s">
        <v>19</v>
      </c>
      <c r="I415" s="158"/>
      <c r="L415" s="155"/>
      <c r="M415" s="159"/>
      <c r="T415" s="160"/>
      <c r="AT415" s="156" t="s">
        <v>160</v>
      </c>
      <c r="AU415" s="156" t="s">
        <v>81</v>
      </c>
      <c r="AV415" s="13" t="s">
        <v>79</v>
      </c>
      <c r="AW415" s="13" t="s">
        <v>32</v>
      </c>
      <c r="AX415" s="13" t="s">
        <v>71</v>
      </c>
      <c r="AY415" s="156" t="s">
        <v>125</v>
      </c>
    </row>
    <row r="416" spans="2:65" s="12" customFormat="1" x14ac:dyDescent="0.2">
      <c r="B416" s="148"/>
      <c r="D416" s="142" t="s">
        <v>160</v>
      </c>
      <c r="E416" s="154" t="s">
        <v>19</v>
      </c>
      <c r="F416" s="149" t="s">
        <v>247</v>
      </c>
      <c r="H416" s="150">
        <v>20</v>
      </c>
      <c r="I416" s="151"/>
      <c r="L416" s="148"/>
      <c r="M416" s="152"/>
      <c r="T416" s="153"/>
      <c r="AT416" s="154" t="s">
        <v>160</v>
      </c>
      <c r="AU416" s="154" t="s">
        <v>81</v>
      </c>
      <c r="AV416" s="12" t="s">
        <v>81</v>
      </c>
      <c r="AW416" s="12" t="s">
        <v>32</v>
      </c>
      <c r="AX416" s="12" t="s">
        <v>71</v>
      </c>
      <c r="AY416" s="154" t="s">
        <v>125</v>
      </c>
    </row>
    <row r="417" spans="2:65" s="13" customFormat="1" x14ac:dyDescent="0.2">
      <c r="B417" s="155"/>
      <c r="D417" s="142" t="s">
        <v>160</v>
      </c>
      <c r="E417" s="156" t="s">
        <v>19</v>
      </c>
      <c r="F417" s="157" t="s">
        <v>246</v>
      </c>
      <c r="H417" s="156" t="s">
        <v>19</v>
      </c>
      <c r="I417" s="158"/>
      <c r="L417" s="155"/>
      <c r="M417" s="159"/>
      <c r="T417" s="160"/>
      <c r="AT417" s="156" t="s">
        <v>160</v>
      </c>
      <c r="AU417" s="156" t="s">
        <v>81</v>
      </c>
      <c r="AV417" s="13" t="s">
        <v>79</v>
      </c>
      <c r="AW417" s="13" t="s">
        <v>32</v>
      </c>
      <c r="AX417" s="13" t="s">
        <v>71</v>
      </c>
      <c r="AY417" s="156" t="s">
        <v>125</v>
      </c>
    </row>
    <row r="418" spans="2:65" s="12" customFormat="1" x14ac:dyDescent="0.2">
      <c r="B418" s="148"/>
      <c r="D418" s="142" t="s">
        <v>160</v>
      </c>
      <c r="E418" s="154" t="s">
        <v>19</v>
      </c>
      <c r="F418" s="149" t="s">
        <v>247</v>
      </c>
      <c r="H418" s="150">
        <v>20</v>
      </c>
      <c r="I418" s="151"/>
      <c r="L418" s="148"/>
      <c r="M418" s="152"/>
      <c r="T418" s="153"/>
      <c r="AT418" s="154" t="s">
        <v>160</v>
      </c>
      <c r="AU418" s="154" t="s">
        <v>81</v>
      </c>
      <c r="AV418" s="12" t="s">
        <v>81</v>
      </c>
      <c r="AW418" s="12" t="s">
        <v>32</v>
      </c>
      <c r="AX418" s="12" t="s">
        <v>71</v>
      </c>
      <c r="AY418" s="154" t="s">
        <v>125</v>
      </c>
    </row>
    <row r="419" spans="2:65" s="13" customFormat="1" x14ac:dyDescent="0.2">
      <c r="B419" s="155"/>
      <c r="D419" s="142" t="s">
        <v>160</v>
      </c>
      <c r="E419" s="156" t="s">
        <v>19</v>
      </c>
      <c r="F419" s="157" t="s">
        <v>248</v>
      </c>
      <c r="H419" s="156" t="s">
        <v>19</v>
      </c>
      <c r="I419" s="158"/>
      <c r="L419" s="155"/>
      <c r="M419" s="159"/>
      <c r="T419" s="160"/>
      <c r="AT419" s="156" t="s">
        <v>160</v>
      </c>
      <c r="AU419" s="156" t="s">
        <v>81</v>
      </c>
      <c r="AV419" s="13" t="s">
        <v>79</v>
      </c>
      <c r="AW419" s="13" t="s">
        <v>32</v>
      </c>
      <c r="AX419" s="13" t="s">
        <v>71</v>
      </c>
      <c r="AY419" s="156" t="s">
        <v>125</v>
      </c>
    </row>
    <row r="420" spans="2:65" s="12" customFormat="1" x14ac:dyDescent="0.2">
      <c r="B420" s="148"/>
      <c r="D420" s="142" t="s">
        <v>160</v>
      </c>
      <c r="E420" s="154" t="s">
        <v>19</v>
      </c>
      <c r="F420" s="149" t="s">
        <v>247</v>
      </c>
      <c r="H420" s="150">
        <v>20</v>
      </c>
      <c r="I420" s="151"/>
      <c r="L420" s="148"/>
      <c r="M420" s="152"/>
      <c r="T420" s="153"/>
      <c r="AT420" s="154" t="s">
        <v>160</v>
      </c>
      <c r="AU420" s="154" t="s">
        <v>81</v>
      </c>
      <c r="AV420" s="12" t="s">
        <v>81</v>
      </c>
      <c r="AW420" s="12" t="s">
        <v>32</v>
      </c>
      <c r="AX420" s="12" t="s">
        <v>71</v>
      </c>
      <c r="AY420" s="154" t="s">
        <v>125</v>
      </c>
    </row>
    <row r="421" spans="2:65" s="13" customFormat="1" x14ac:dyDescent="0.2">
      <c r="B421" s="155"/>
      <c r="D421" s="142" t="s">
        <v>160</v>
      </c>
      <c r="E421" s="156" t="s">
        <v>19</v>
      </c>
      <c r="F421" s="157" t="s">
        <v>182</v>
      </c>
      <c r="H421" s="156" t="s">
        <v>19</v>
      </c>
      <c r="I421" s="158"/>
      <c r="L421" s="155"/>
      <c r="M421" s="159"/>
      <c r="T421" s="160"/>
      <c r="AT421" s="156" t="s">
        <v>160</v>
      </c>
      <c r="AU421" s="156" t="s">
        <v>81</v>
      </c>
      <c r="AV421" s="13" t="s">
        <v>79</v>
      </c>
      <c r="AW421" s="13" t="s">
        <v>32</v>
      </c>
      <c r="AX421" s="13" t="s">
        <v>71</v>
      </c>
      <c r="AY421" s="156" t="s">
        <v>125</v>
      </c>
    </row>
    <row r="422" spans="2:65" s="12" customFormat="1" x14ac:dyDescent="0.2">
      <c r="B422" s="148"/>
      <c r="D422" s="142" t="s">
        <v>160</v>
      </c>
      <c r="E422" s="154" t="s">
        <v>19</v>
      </c>
      <c r="F422" s="149" t="s">
        <v>247</v>
      </c>
      <c r="H422" s="150">
        <v>20</v>
      </c>
      <c r="I422" s="151"/>
      <c r="L422" s="148"/>
      <c r="M422" s="152"/>
      <c r="T422" s="153"/>
      <c r="AT422" s="154" t="s">
        <v>160</v>
      </c>
      <c r="AU422" s="154" t="s">
        <v>81</v>
      </c>
      <c r="AV422" s="12" t="s">
        <v>81</v>
      </c>
      <c r="AW422" s="12" t="s">
        <v>32</v>
      </c>
      <c r="AX422" s="12" t="s">
        <v>71</v>
      </c>
      <c r="AY422" s="154" t="s">
        <v>125</v>
      </c>
    </row>
    <row r="423" spans="2:65" s="13" customFormat="1" x14ac:dyDescent="0.2">
      <c r="B423" s="155"/>
      <c r="D423" s="142" t="s">
        <v>160</v>
      </c>
      <c r="E423" s="156" t="s">
        <v>19</v>
      </c>
      <c r="F423" s="157" t="s">
        <v>255</v>
      </c>
      <c r="H423" s="156" t="s">
        <v>19</v>
      </c>
      <c r="I423" s="158"/>
      <c r="L423" s="155"/>
      <c r="M423" s="159"/>
      <c r="T423" s="160"/>
      <c r="AT423" s="156" t="s">
        <v>160</v>
      </c>
      <c r="AU423" s="156" t="s">
        <v>81</v>
      </c>
      <c r="AV423" s="13" t="s">
        <v>79</v>
      </c>
      <c r="AW423" s="13" t="s">
        <v>32</v>
      </c>
      <c r="AX423" s="13" t="s">
        <v>71</v>
      </c>
      <c r="AY423" s="156" t="s">
        <v>125</v>
      </c>
    </row>
    <row r="424" spans="2:65" s="12" customFormat="1" x14ac:dyDescent="0.2">
      <c r="B424" s="148"/>
      <c r="D424" s="142" t="s">
        <v>160</v>
      </c>
      <c r="E424" s="154" t="s">
        <v>19</v>
      </c>
      <c r="F424" s="149" t="s">
        <v>247</v>
      </c>
      <c r="H424" s="150">
        <v>20</v>
      </c>
      <c r="I424" s="151"/>
      <c r="L424" s="148"/>
      <c r="M424" s="152"/>
      <c r="T424" s="153"/>
      <c r="AT424" s="154" t="s">
        <v>160</v>
      </c>
      <c r="AU424" s="154" t="s">
        <v>81</v>
      </c>
      <c r="AV424" s="12" t="s">
        <v>81</v>
      </c>
      <c r="AW424" s="12" t="s">
        <v>32</v>
      </c>
      <c r="AX424" s="12" t="s">
        <v>71</v>
      </c>
      <c r="AY424" s="154" t="s">
        <v>125</v>
      </c>
    </row>
    <row r="425" spans="2:65" s="13" customFormat="1" x14ac:dyDescent="0.2">
      <c r="B425" s="155"/>
      <c r="D425" s="142" t="s">
        <v>160</v>
      </c>
      <c r="E425" s="156" t="s">
        <v>19</v>
      </c>
      <c r="F425" s="157" t="s">
        <v>181</v>
      </c>
      <c r="H425" s="156" t="s">
        <v>19</v>
      </c>
      <c r="I425" s="158"/>
      <c r="L425" s="155"/>
      <c r="M425" s="159"/>
      <c r="T425" s="160"/>
      <c r="AT425" s="156" t="s">
        <v>160</v>
      </c>
      <c r="AU425" s="156" t="s">
        <v>81</v>
      </c>
      <c r="AV425" s="13" t="s">
        <v>79</v>
      </c>
      <c r="AW425" s="13" t="s">
        <v>32</v>
      </c>
      <c r="AX425" s="13" t="s">
        <v>71</v>
      </c>
      <c r="AY425" s="156" t="s">
        <v>125</v>
      </c>
    </row>
    <row r="426" spans="2:65" s="12" customFormat="1" x14ac:dyDescent="0.2">
      <c r="B426" s="148"/>
      <c r="D426" s="142" t="s">
        <v>160</v>
      </c>
      <c r="E426" s="154" t="s">
        <v>19</v>
      </c>
      <c r="F426" s="149" t="s">
        <v>256</v>
      </c>
      <c r="H426" s="150">
        <v>18</v>
      </c>
      <c r="I426" s="151"/>
      <c r="L426" s="148"/>
      <c r="M426" s="152"/>
      <c r="T426" s="153"/>
      <c r="AT426" s="154" t="s">
        <v>160</v>
      </c>
      <c r="AU426" s="154" t="s">
        <v>81</v>
      </c>
      <c r="AV426" s="12" t="s">
        <v>81</v>
      </c>
      <c r="AW426" s="12" t="s">
        <v>32</v>
      </c>
      <c r="AX426" s="12" t="s">
        <v>71</v>
      </c>
      <c r="AY426" s="154" t="s">
        <v>125</v>
      </c>
    </row>
    <row r="427" spans="2:65" s="13" customFormat="1" x14ac:dyDescent="0.2">
      <c r="B427" s="155"/>
      <c r="D427" s="142" t="s">
        <v>160</v>
      </c>
      <c r="E427" s="156" t="s">
        <v>19</v>
      </c>
      <c r="F427" s="157" t="s">
        <v>257</v>
      </c>
      <c r="H427" s="156" t="s">
        <v>19</v>
      </c>
      <c r="I427" s="158"/>
      <c r="L427" s="155"/>
      <c r="M427" s="159"/>
      <c r="T427" s="160"/>
      <c r="AT427" s="156" t="s">
        <v>160</v>
      </c>
      <c r="AU427" s="156" t="s">
        <v>81</v>
      </c>
      <c r="AV427" s="13" t="s">
        <v>79</v>
      </c>
      <c r="AW427" s="13" t="s">
        <v>32</v>
      </c>
      <c r="AX427" s="13" t="s">
        <v>71</v>
      </c>
      <c r="AY427" s="156" t="s">
        <v>125</v>
      </c>
    </row>
    <row r="428" spans="2:65" s="12" customFormat="1" x14ac:dyDescent="0.2">
      <c r="B428" s="148"/>
      <c r="D428" s="142" t="s">
        <v>160</v>
      </c>
      <c r="E428" s="154" t="s">
        <v>19</v>
      </c>
      <c r="F428" s="149" t="s">
        <v>247</v>
      </c>
      <c r="H428" s="150">
        <v>20</v>
      </c>
      <c r="I428" s="151"/>
      <c r="L428" s="148"/>
      <c r="M428" s="152"/>
      <c r="T428" s="153"/>
      <c r="AT428" s="154" t="s">
        <v>160</v>
      </c>
      <c r="AU428" s="154" t="s">
        <v>81</v>
      </c>
      <c r="AV428" s="12" t="s">
        <v>81</v>
      </c>
      <c r="AW428" s="12" t="s">
        <v>32</v>
      </c>
      <c r="AX428" s="12" t="s">
        <v>71</v>
      </c>
      <c r="AY428" s="154" t="s">
        <v>125</v>
      </c>
    </row>
    <row r="429" spans="2:65" s="14" customFormat="1" x14ac:dyDescent="0.2">
      <c r="B429" s="161"/>
      <c r="D429" s="142" t="s">
        <v>160</v>
      </c>
      <c r="E429" s="162" t="s">
        <v>19</v>
      </c>
      <c r="F429" s="163" t="s">
        <v>183</v>
      </c>
      <c r="H429" s="164">
        <v>197</v>
      </c>
      <c r="I429" s="165"/>
      <c r="L429" s="161"/>
      <c r="M429" s="166"/>
      <c r="T429" s="167"/>
      <c r="AT429" s="162" t="s">
        <v>160</v>
      </c>
      <c r="AU429" s="162" t="s">
        <v>81</v>
      </c>
      <c r="AV429" s="14" t="s">
        <v>135</v>
      </c>
      <c r="AW429" s="14" t="s">
        <v>32</v>
      </c>
      <c r="AX429" s="14" t="s">
        <v>79</v>
      </c>
      <c r="AY429" s="162" t="s">
        <v>125</v>
      </c>
    </row>
    <row r="430" spans="2:65" s="1" customFormat="1" ht="16.5" customHeight="1" x14ac:dyDescent="0.2">
      <c r="B430" s="33"/>
      <c r="C430" s="168" t="s">
        <v>351</v>
      </c>
      <c r="D430" s="168" t="s">
        <v>185</v>
      </c>
      <c r="E430" s="169" t="s">
        <v>352</v>
      </c>
      <c r="F430" s="170" t="s">
        <v>353</v>
      </c>
      <c r="G430" s="171" t="s">
        <v>133</v>
      </c>
      <c r="H430" s="172">
        <v>206.85</v>
      </c>
      <c r="I430" s="173"/>
      <c r="J430" s="174">
        <f>ROUND(I430*H430,2)</f>
        <v>0</v>
      </c>
      <c r="K430" s="170" t="s">
        <v>134</v>
      </c>
      <c r="L430" s="175"/>
      <c r="M430" s="176" t="s">
        <v>19</v>
      </c>
      <c r="N430" s="177" t="s">
        <v>42</v>
      </c>
      <c r="P430" s="138">
        <f>O430*H430</f>
        <v>0</v>
      </c>
      <c r="Q430" s="138">
        <v>0</v>
      </c>
      <c r="R430" s="138">
        <f>Q430*H430</f>
        <v>0</v>
      </c>
      <c r="S430" s="138">
        <v>0</v>
      </c>
      <c r="T430" s="139">
        <f>S430*H430</f>
        <v>0</v>
      </c>
      <c r="AR430" s="140" t="s">
        <v>188</v>
      </c>
      <c r="AT430" s="140" t="s">
        <v>185</v>
      </c>
      <c r="AU430" s="140" t="s">
        <v>81</v>
      </c>
      <c r="AY430" s="18" t="s">
        <v>125</v>
      </c>
      <c r="BE430" s="141">
        <f>IF(N430="základní",J430,0)</f>
        <v>0</v>
      </c>
      <c r="BF430" s="141">
        <f>IF(N430="snížená",J430,0)</f>
        <v>0</v>
      </c>
      <c r="BG430" s="141">
        <f>IF(N430="zákl. přenesená",J430,0)</f>
        <v>0</v>
      </c>
      <c r="BH430" s="141">
        <f>IF(N430="sníž. přenesená",J430,0)</f>
        <v>0</v>
      </c>
      <c r="BI430" s="141">
        <f>IF(N430="nulová",J430,0)</f>
        <v>0</v>
      </c>
      <c r="BJ430" s="18" t="s">
        <v>79</v>
      </c>
      <c r="BK430" s="141">
        <f>ROUND(I430*H430,2)</f>
        <v>0</v>
      </c>
      <c r="BL430" s="18" t="s">
        <v>176</v>
      </c>
      <c r="BM430" s="140" t="s">
        <v>354</v>
      </c>
    </row>
    <row r="431" spans="2:65" s="1" customFormat="1" x14ac:dyDescent="0.2">
      <c r="B431" s="33"/>
      <c r="D431" s="142" t="s">
        <v>138</v>
      </c>
      <c r="F431" s="143" t="s">
        <v>353</v>
      </c>
      <c r="I431" s="144"/>
      <c r="L431" s="33"/>
      <c r="M431" s="145"/>
      <c r="T431" s="54"/>
      <c r="AT431" s="18" t="s">
        <v>138</v>
      </c>
      <c r="AU431" s="18" t="s">
        <v>81</v>
      </c>
    </row>
    <row r="432" spans="2:65" s="13" customFormat="1" x14ac:dyDescent="0.2">
      <c r="B432" s="155"/>
      <c r="D432" s="142" t="s">
        <v>160</v>
      </c>
      <c r="E432" s="156" t="s">
        <v>19</v>
      </c>
      <c r="F432" s="157" t="s">
        <v>250</v>
      </c>
      <c r="H432" s="156" t="s">
        <v>19</v>
      </c>
      <c r="I432" s="158"/>
      <c r="L432" s="155"/>
      <c r="M432" s="159"/>
      <c r="T432" s="160"/>
      <c r="AT432" s="156" t="s">
        <v>160</v>
      </c>
      <c r="AU432" s="156" t="s">
        <v>81</v>
      </c>
      <c r="AV432" s="13" t="s">
        <v>79</v>
      </c>
      <c r="AW432" s="13" t="s">
        <v>32</v>
      </c>
      <c r="AX432" s="13" t="s">
        <v>71</v>
      </c>
      <c r="AY432" s="156" t="s">
        <v>125</v>
      </c>
    </row>
    <row r="433" spans="2:51" s="12" customFormat="1" x14ac:dyDescent="0.2">
      <c r="B433" s="148"/>
      <c r="D433" s="142" t="s">
        <v>160</v>
      </c>
      <c r="E433" s="154" t="s">
        <v>19</v>
      </c>
      <c r="F433" s="149" t="s">
        <v>251</v>
      </c>
      <c r="H433" s="150">
        <v>19</v>
      </c>
      <c r="I433" s="151"/>
      <c r="L433" s="148"/>
      <c r="M433" s="152"/>
      <c r="T433" s="153"/>
      <c r="AT433" s="154" t="s">
        <v>160</v>
      </c>
      <c r="AU433" s="154" t="s">
        <v>81</v>
      </c>
      <c r="AV433" s="12" t="s">
        <v>81</v>
      </c>
      <c r="AW433" s="12" t="s">
        <v>32</v>
      </c>
      <c r="AX433" s="12" t="s">
        <v>71</v>
      </c>
      <c r="AY433" s="154" t="s">
        <v>125</v>
      </c>
    </row>
    <row r="434" spans="2:51" s="13" customFormat="1" x14ac:dyDescent="0.2">
      <c r="B434" s="155"/>
      <c r="D434" s="142" t="s">
        <v>160</v>
      </c>
      <c r="E434" s="156" t="s">
        <v>19</v>
      </c>
      <c r="F434" s="157" t="s">
        <v>252</v>
      </c>
      <c r="H434" s="156" t="s">
        <v>19</v>
      </c>
      <c r="I434" s="158"/>
      <c r="L434" s="155"/>
      <c r="M434" s="159"/>
      <c r="T434" s="160"/>
      <c r="AT434" s="156" t="s">
        <v>160</v>
      </c>
      <c r="AU434" s="156" t="s">
        <v>81</v>
      </c>
      <c r="AV434" s="13" t="s">
        <v>79</v>
      </c>
      <c r="AW434" s="13" t="s">
        <v>32</v>
      </c>
      <c r="AX434" s="13" t="s">
        <v>71</v>
      </c>
      <c r="AY434" s="156" t="s">
        <v>125</v>
      </c>
    </row>
    <row r="435" spans="2:51" s="12" customFormat="1" x14ac:dyDescent="0.2">
      <c r="B435" s="148"/>
      <c r="D435" s="142" t="s">
        <v>160</v>
      </c>
      <c r="E435" s="154" t="s">
        <v>19</v>
      </c>
      <c r="F435" s="149" t="s">
        <v>247</v>
      </c>
      <c r="H435" s="150">
        <v>20</v>
      </c>
      <c r="I435" s="151"/>
      <c r="L435" s="148"/>
      <c r="M435" s="152"/>
      <c r="T435" s="153"/>
      <c r="AT435" s="154" t="s">
        <v>160</v>
      </c>
      <c r="AU435" s="154" t="s">
        <v>81</v>
      </c>
      <c r="AV435" s="12" t="s">
        <v>81</v>
      </c>
      <c r="AW435" s="12" t="s">
        <v>32</v>
      </c>
      <c r="AX435" s="12" t="s">
        <v>71</v>
      </c>
      <c r="AY435" s="154" t="s">
        <v>125</v>
      </c>
    </row>
    <row r="436" spans="2:51" s="13" customFormat="1" x14ac:dyDescent="0.2">
      <c r="B436" s="155"/>
      <c r="D436" s="142" t="s">
        <v>160</v>
      </c>
      <c r="E436" s="156" t="s">
        <v>19</v>
      </c>
      <c r="F436" s="157" t="s">
        <v>253</v>
      </c>
      <c r="H436" s="156" t="s">
        <v>19</v>
      </c>
      <c r="I436" s="158"/>
      <c r="L436" s="155"/>
      <c r="M436" s="159"/>
      <c r="T436" s="160"/>
      <c r="AT436" s="156" t="s">
        <v>160</v>
      </c>
      <c r="AU436" s="156" t="s">
        <v>81</v>
      </c>
      <c r="AV436" s="13" t="s">
        <v>79</v>
      </c>
      <c r="AW436" s="13" t="s">
        <v>32</v>
      </c>
      <c r="AX436" s="13" t="s">
        <v>71</v>
      </c>
      <c r="AY436" s="156" t="s">
        <v>125</v>
      </c>
    </row>
    <row r="437" spans="2:51" s="12" customFormat="1" x14ac:dyDescent="0.2">
      <c r="B437" s="148"/>
      <c r="D437" s="142" t="s">
        <v>160</v>
      </c>
      <c r="E437" s="154" t="s">
        <v>19</v>
      </c>
      <c r="F437" s="149" t="s">
        <v>247</v>
      </c>
      <c r="H437" s="150">
        <v>20</v>
      </c>
      <c r="I437" s="151"/>
      <c r="L437" s="148"/>
      <c r="M437" s="152"/>
      <c r="T437" s="153"/>
      <c r="AT437" s="154" t="s">
        <v>160</v>
      </c>
      <c r="AU437" s="154" t="s">
        <v>81</v>
      </c>
      <c r="AV437" s="12" t="s">
        <v>81</v>
      </c>
      <c r="AW437" s="12" t="s">
        <v>32</v>
      </c>
      <c r="AX437" s="12" t="s">
        <v>71</v>
      </c>
      <c r="AY437" s="154" t="s">
        <v>125</v>
      </c>
    </row>
    <row r="438" spans="2:51" s="13" customFormat="1" x14ac:dyDescent="0.2">
      <c r="B438" s="155"/>
      <c r="D438" s="142" t="s">
        <v>160</v>
      </c>
      <c r="E438" s="156" t="s">
        <v>19</v>
      </c>
      <c r="F438" s="157" t="s">
        <v>254</v>
      </c>
      <c r="H438" s="156" t="s">
        <v>19</v>
      </c>
      <c r="I438" s="158"/>
      <c r="L438" s="155"/>
      <c r="M438" s="159"/>
      <c r="T438" s="160"/>
      <c r="AT438" s="156" t="s">
        <v>160</v>
      </c>
      <c r="AU438" s="156" t="s">
        <v>81</v>
      </c>
      <c r="AV438" s="13" t="s">
        <v>79</v>
      </c>
      <c r="AW438" s="13" t="s">
        <v>32</v>
      </c>
      <c r="AX438" s="13" t="s">
        <v>71</v>
      </c>
      <c r="AY438" s="156" t="s">
        <v>125</v>
      </c>
    </row>
    <row r="439" spans="2:51" s="12" customFormat="1" x14ac:dyDescent="0.2">
      <c r="B439" s="148"/>
      <c r="D439" s="142" t="s">
        <v>160</v>
      </c>
      <c r="E439" s="154" t="s">
        <v>19</v>
      </c>
      <c r="F439" s="149" t="s">
        <v>247</v>
      </c>
      <c r="H439" s="150">
        <v>20</v>
      </c>
      <c r="I439" s="151"/>
      <c r="L439" s="148"/>
      <c r="M439" s="152"/>
      <c r="T439" s="153"/>
      <c r="AT439" s="154" t="s">
        <v>160</v>
      </c>
      <c r="AU439" s="154" t="s">
        <v>81</v>
      </c>
      <c r="AV439" s="12" t="s">
        <v>81</v>
      </c>
      <c r="AW439" s="12" t="s">
        <v>32</v>
      </c>
      <c r="AX439" s="12" t="s">
        <v>71</v>
      </c>
      <c r="AY439" s="154" t="s">
        <v>125</v>
      </c>
    </row>
    <row r="440" spans="2:51" s="13" customFormat="1" x14ac:dyDescent="0.2">
      <c r="B440" s="155"/>
      <c r="D440" s="142" t="s">
        <v>160</v>
      </c>
      <c r="E440" s="156" t="s">
        <v>19</v>
      </c>
      <c r="F440" s="157" t="s">
        <v>246</v>
      </c>
      <c r="H440" s="156" t="s">
        <v>19</v>
      </c>
      <c r="I440" s="158"/>
      <c r="L440" s="155"/>
      <c r="M440" s="159"/>
      <c r="T440" s="160"/>
      <c r="AT440" s="156" t="s">
        <v>160</v>
      </c>
      <c r="AU440" s="156" t="s">
        <v>81</v>
      </c>
      <c r="AV440" s="13" t="s">
        <v>79</v>
      </c>
      <c r="AW440" s="13" t="s">
        <v>32</v>
      </c>
      <c r="AX440" s="13" t="s">
        <v>71</v>
      </c>
      <c r="AY440" s="156" t="s">
        <v>125</v>
      </c>
    </row>
    <row r="441" spans="2:51" s="12" customFormat="1" x14ac:dyDescent="0.2">
      <c r="B441" s="148"/>
      <c r="D441" s="142" t="s">
        <v>160</v>
      </c>
      <c r="E441" s="154" t="s">
        <v>19</v>
      </c>
      <c r="F441" s="149" t="s">
        <v>247</v>
      </c>
      <c r="H441" s="150">
        <v>20</v>
      </c>
      <c r="I441" s="151"/>
      <c r="L441" s="148"/>
      <c r="M441" s="152"/>
      <c r="T441" s="153"/>
      <c r="AT441" s="154" t="s">
        <v>160</v>
      </c>
      <c r="AU441" s="154" t="s">
        <v>81</v>
      </c>
      <c r="AV441" s="12" t="s">
        <v>81</v>
      </c>
      <c r="AW441" s="12" t="s">
        <v>32</v>
      </c>
      <c r="AX441" s="12" t="s">
        <v>71</v>
      </c>
      <c r="AY441" s="154" t="s">
        <v>125</v>
      </c>
    </row>
    <row r="442" spans="2:51" s="13" customFormat="1" x14ac:dyDescent="0.2">
      <c r="B442" s="155"/>
      <c r="D442" s="142" t="s">
        <v>160</v>
      </c>
      <c r="E442" s="156" t="s">
        <v>19</v>
      </c>
      <c r="F442" s="157" t="s">
        <v>248</v>
      </c>
      <c r="H442" s="156" t="s">
        <v>19</v>
      </c>
      <c r="I442" s="158"/>
      <c r="L442" s="155"/>
      <c r="M442" s="159"/>
      <c r="T442" s="160"/>
      <c r="AT442" s="156" t="s">
        <v>160</v>
      </c>
      <c r="AU442" s="156" t="s">
        <v>81</v>
      </c>
      <c r="AV442" s="13" t="s">
        <v>79</v>
      </c>
      <c r="AW442" s="13" t="s">
        <v>32</v>
      </c>
      <c r="AX442" s="13" t="s">
        <v>71</v>
      </c>
      <c r="AY442" s="156" t="s">
        <v>125</v>
      </c>
    </row>
    <row r="443" spans="2:51" s="12" customFormat="1" x14ac:dyDescent="0.2">
      <c r="B443" s="148"/>
      <c r="D443" s="142" t="s">
        <v>160</v>
      </c>
      <c r="E443" s="154" t="s">
        <v>19</v>
      </c>
      <c r="F443" s="149" t="s">
        <v>247</v>
      </c>
      <c r="H443" s="150">
        <v>20</v>
      </c>
      <c r="I443" s="151"/>
      <c r="L443" s="148"/>
      <c r="M443" s="152"/>
      <c r="T443" s="153"/>
      <c r="AT443" s="154" t="s">
        <v>160</v>
      </c>
      <c r="AU443" s="154" t="s">
        <v>81</v>
      </c>
      <c r="AV443" s="12" t="s">
        <v>81</v>
      </c>
      <c r="AW443" s="12" t="s">
        <v>32</v>
      </c>
      <c r="AX443" s="12" t="s">
        <v>71</v>
      </c>
      <c r="AY443" s="154" t="s">
        <v>125</v>
      </c>
    </row>
    <row r="444" spans="2:51" s="13" customFormat="1" x14ac:dyDescent="0.2">
      <c r="B444" s="155"/>
      <c r="D444" s="142" t="s">
        <v>160</v>
      </c>
      <c r="E444" s="156" t="s">
        <v>19</v>
      </c>
      <c r="F444" s="157" t="s">
        <v>182</v>
      </c>
      <c r="H444" s="156" t="s">
        <v>19</v>
      </c>
      <c r="I444" s="158"/>
      <c r="L444" s="155"/>
      <c r="M444" s="159"/>
      <c r="T444" s="160"/>
      <c r="AT444" s="156" t="s">
        <v>160</v>
      </c>
      <c r="AU444" s="156" t="s">
        <v>81</v>
      </c>
      <c r="AV444" s="13" t="s">
        <v>79</v>
      </c>
      <c r="AW444" s="13" t="s">
        <v>32</v>
      </c>
      <c r="AX444" s="13" t="s">
        <v>71</v>
      </c>
      <c r="AY444" s="156" t="s">
        <v>125</v>
      </c>
    </row>
    <row r="445" spans="2:51" s="12" customFormat="1" x14ac:dyDescent="0.2">
      <c r="B445" s="148"/>
      <c r="D445" s="142" t="s">
        <v>160</v>
      </c>
      <c r="E445" s="154" t="s">
        <v>19</v>
      </c>
      <c r="F445" s="149" t="s">
        <v>247</v>
      </c>
      <c r="H445" s="150">
        <v>20</v>
      </c>
      <c r="I445" s="151"/>
      <c r="L445" s="148"/>
      <c r="M445" s="152"/>
      <c r="T445" s="153"/>
      <c r="AT445" s="154" t="s">
        <v>160</v>
      </c>
      <c r="AU445" s="154" t="s">
        <v>81</v>
      </c>
      <c r="AV445" s="12" t="s">
        <v>81</v>
      </c>
      <c r="AW445" s="12" t="s">
        <v>32</v>
      </c>
      <c r="AX445" s="12" t="s">
        <v>71</v>
      </c>
      <c r="AY445" s="154" t="s">
        <v>125</v>
      </c>
    </row>
    <row r="446" spans="2:51" s="13" customFormat="1" x14ac:dyDescent="0.2">
      <c r="B446" s="155"/>
      <c r="D446" s="142" t="s">
        <v>160</v>
      </c>
      <c r="E446" s="156" t="s">
        <v>19</v>
      </c>
      <c r="F446" s="157" t="s">
        <v>255</v>
      </c>
      <c r="H446" s="156" t="s">
        <v>19</v>
      </c>
      <c r="I446" s="158"/>
      <c r="L446" s="155"/>
      <c r="M446" s="159"/>
      <c r="T446" s="160"/>
      <c r="AT446" s="156" t="s">
        <v>160</v>
      </c>
      <c r="AU446" s="156" t="s">
        <v>81</v>
      </c>
      <c r="AV446" s="13" t="s">
        <v>79</v>
      </c>
      <c r="AW446" s="13" t="s">
        <v>32</v>
      </c>
      <c r="AX446" s="13" t="s">
        <v>71</v>
      </c>
      <c r="AY446" s="156" t="s">
        <v>125</v>
      </c>
    </row>
    <row r="447" spans="2:51" s="12" customFormat="1" x14ac:dyDescent="0.2">
      <c r="B447" s="148"/>
      <c r="D447" s="142" t="s">
        <v>160</v>
      </c>
      <c r="E447" s="154" t="s">
        <v>19</v>
      </c>
      <c r="F447" s="149" t="s">
        <v>247</v>
      </c>
      <c r="H447" s="150">
        <v>20</v>
      </c>
      <c r="I447" s="151"/>
      <c r="L447" s="148"/>
      <c r="M447" s="152"/>
      <c r="T447" s="153"/>
      <c r="AT447" s="154" t="s">
        <v>160</v>
      </c>
      <c r="AU447" s="154" t="s">
        <v>81</v>
      </c>
      <c r="AV447" s="12" t="s">
        <v>81</v>
      </c>
      <c r="AW447" s="12" t="s">
        <v>32</v>
      </c>
      <c r="AX447" s="12" t="s">
        <v>71</v>
      </c>
      <c r="AY447" s="154" t="s">
        <v>125</v>
      </c>
    </row>
    <row r="448" spans="2:51" s="13" customFormat="1" x14ac:dyDescent="0.2">
      <c r="B448" s="155"/>
      <c r="D448" s="142" t="s">
        <v>160</v>
      </c>
      <c r="E448" s="156" t="s">
        <v>19</v>
      </c>
      <c r="F448" s="157" t="s">
        <v>181</v>
      </c>
      <c r="H448" s="156" t="s">
        <v>19</v>
      </c>
      <c r="I448" s="158"/>
      <c r="L448" s="155"/>
      <c r="M448" s="159"/>
      <c r="T448" s="160"/>
      <c r="AT448" s="156" t="s">
        <v>160</v>
      </c>
      <c r="AU448" s="156" t="s">
        <v>81</v>
      </c>
      <c r="AV448" s="13" t="s">
        <v>79</v>
      </c>
      <c r="AW448" s="13" t="s">
        <v>32</v>
      </c>
      <c r="AX448" s="13" t="s">
        <v>71</v>
      </c>
      <c r="AY448" s="156" t="s">
        <v>125</v>
      </c>
    </row>
    <row r="449" spans="2:65" s="12" customFormat="1" x14ac:dyDescent="0.2">
      <c r="B449" s="148"/>
      <c r="D449" s="142" t="s">
        <v>160</v>
      </c>
      <c r="E449" s="154" t="s">
        <v>19</v>
      </c>
      <c r="F449" s="149" t="s">
        <v>256</v>
      </c>
      <c r="H449" s="150">
        <v>18</v>
      </c>
      <c r="I449" s="151"/>
      <c r="L449" s="148"/>
      <c r="M449" s="152"/>
      <c r="T449" s="153"/>
      <c r="AT449" s="154" t="s">
        <v>160</v>
      </c>
      <c r="AU449" s="154" t="s">
        <v>81</v>
      </c>
      <c r="AV449" s="12" t="s">
        <v>81</v>
      </c>
      <c r="AW449" s="12" t="s">
        <v>32</v>
      </c>
      <c r="AX449" s="12" t="s">
        <v>71</v>
      </c>
      <c r="AY449" s="154" t="s">
        <v>125</v>
      </c>
    </row>
    <row r="450" spans="2:65" s="13" customFormat="1" x14ac:dyDescent="0.2">
      <c r="B450" s="155"/>
      <c r="D450" s="142" t="s">
        <v>160</v>
      </c>
      <c r="E450" s="156" t="s">
        <v>19</v>
      </c>
      <c r="F450" s="157" t="s">
        <v>257</v>
      </c>
      <c r="H450" s="156" t="s">
        <v>19</v>
      </c>
      <c r="I450" s="158"/>
      <c r="L450" s="155"/>
      <c r="M450" s="159"/>
      <c r="T450" s="160"/>
      <c r="AT450" s="156" t="s">
        <v>160</v>
      </c>
      <c r="AU450" s="156" t="s">
        <v>81</v>
      </c>
      <c r="AV450" s="13" t="s">
        <v>79</v>
      </c>
      <c r="AW450" s="13" t="s">
        <v>32</v>
      </c>
      <c r="AX450" s="13" t="s">
        <v>71</v>
      </c>
      <c r="AY450" s="156" t="s">
        <v>125</v>
      </c>
    </row>
    <row r="451" spans="2:65" s="12" customFormat="1" x14ac:dyDescent="0.2">
      <c r="B451" s="148"/>
      <c r="D451" s="142" t="s">
        <v>160</v>
      </c>
      <c r="E451" s="154" t="s">
        <v>19</v>
      </c>
      <c r="F451" s="149" t="s">
        <v>247</v>
      </c>
      <c r="H451" s="150">
        <v>20</v>
      </c>
      <c r="I451" s="151"/>
      <c r="L451" s="148"/>
      <c r="M451" s="152"/>
      <c r="T451" s="153"/>
      <c r="AT451" s="154" t="s">
        <v>160</v>
      </c>
      <c r="AU451" s="154" t="s">
        <v>81</v>
      </c>
      <c r="AV451" s="12" t="s">
        <v>81</v>
      </c>
      <c r="AW451" s="12" t="s">
        <v>32</v>
      </c>
      <c r="AX451" s="12" t="s">
        <v>71</v>
      </c>
      <c r="AY451" s="154" t="s">
        <v>125</v>
      </c>
    </row>
    <row r="452" spans="2:65" s="14" customFormat="1" x14ac:dyDescent="0.2">
      <c r="B452" s="161"/>
      <c r="D452" s="142" t="s">
        <v>160</v>
      </c>
      <c r="E452" s="162" t="s">
        <v>19</v>
      </c>
      <c r="F452" s="163" t="s">
        <v>183</v>
      </c>
      <c r="H452" s="164">
        <v>197</v>
      </c>
      <c r="I452" s="165"/>
      <c r="L452" s="161"/>
      <c r="M452" s="166"/>
      <c r="T452" s="167"/>
      <c r="AT452" s="162" t="s">
        <v>160</v>
      </c>
      <c r="AU452" s="162" t="s">
        <v>81</v>
      </c>
      <c r="AV452" s="14" t="s">
        <v>135</v>
      </c>
      <c r="AW452" s="14" t="s">
        <v>32</v>
      </c>
      <c r="AX452" s="14" t="s">
        <v>79</v>
      </c>
      <c r="AY452" s="162" t="s">
        <v>125</v>
      </c>
    </row>
    <row r="453" spans="2:65" s="12" customFormat="1" x14ac:dyDescent="0.2">
      <c r="B453" s="148"/>
      <c r="D453" s="142" t="s">
        <v>160</v>
      </c>
      <c r="F453" s="149" t="s">
        <v>355</v>
      </c>
      <c r="H453" s="150">
        <v>206.85</v>
      </c>
      <c r="I453" s="151"/>
      <c r="L453" s="148"/>
      <c r="M453" s="152"/>
      <c r="T453" s="153"/>
      <c r="AT453" s="154" t="s">
        <v>160</v>
      </c>
      <c r="AU453" s="154" t="s">
        <v>81</v>
      </c>
      <c r="AV453" s="12" t="s">
        <v>81</v>
      </c>
      <c r="AW453" s="12" t="s">
        <v>4</v>
      </c>
      <c r="AX453" s="12" t="s">
        <v>79</v>
      </c>
      <c r="AY453" s="154" t="s">
        <v>125</v>
      </c>
    </row>
    <row r="454" spans="2:65" s="1" customFormat="1" ht="24.15" customHeight="1" x14ac:dyDescent="0.2">
      <c r="B454" s="33"/>
      <c r="C454" s="129" t="s">
        <v>356</v>
      </c>
      <c r="D454" s="129" t="s">
        <v>130</v>
      </c>
      <c r="E454" s="130" t="s">
        <v>357</v>
      </c>
      <c r="F454" s="131" t="s">
        <v>358</v>
      </c>
      <c r="G454" s="132" t="s">
        <v>133</v>
      </c>
      <c r="H454" s="133">
        <v>741.8</v>
      </c>
      <c r="I454" s="134"/>
      <c r="J454" s="135">
        <f>ROUND(I454*H454,2)</f>
        <v>0</v>
      </c>
      <c r="K454" s="131" t="s">
        <v>134</v>
      </c>
      <c r="L454" s="33"/>
      <c r="M454" s="136" t="s">
        <v>19</v>
      </c>
      <c r="N454" s="137" t="s">
        <v>42</v>
      </c>
      <c r="P454" s="138">
        <f>O454*H454</f>
        <v>0</v>
      </c>
      <c r="Q454" s="138">
        <v>2.0120000000000001E-4</v>
      </c>
      <c r="R454" s="138">
        <f>Q454*H454</f>
        <v>0.14925015999999999</v>
      </c>
      <c r="S454" s="138">
        <v>0</v>
      </c>
      <c r="T454" s="139">
        <f>S454*H454</f>
        <v>0</v>
      </c>
      <c r="AR454" s="140" t="s">
        <v>176</v>
      </c>
      <c r="AT454" s="140" t="s">
        <v>130</v>
      </c>
      <c r="AU454" s="140" t="s">
        <v>81</v>
      </c>
      <c r="AY454" s="18" t="s">
        <v>125</v>
      </c>
      <c r="BE454" s="141">
        <f>IF(N454="základní",J454,0)</f>
        <v>0</v>
      </c>
      <c r="BF454" s="141">
        <f>IF(N454="snížená",J454,0)</f>
        <v>0</v>
      </c>
      <c r="BG454" s="141">
        <f>IF(N454="zákl. přenesená",J454,0)</f>
        <v>0</v>
      </c>
      <c r="BH454" s="141">
        <f>IF(N454="sníž. přenesená",J454,0)</f>
        <v>0</v>
      </c>
      <c r="BI454" s="141">
        <f>IF(N454="nulová",J454,0)</f>
        <v>0</v>
      </c>
      <c r="BJ454" s="18" t="s">
        <v>79</v>
      </c>
      <c r="BK454" s="141">
        <f>ROUND(I454*H454,2)</f>
        <v>0</v>
      </c>
      <c r="BL454" s="18" t="s">
        <v>176</v>
      </c>
      <c r="BM454" s="140" t="s">
        <v>359</v>
      </c>
    </row>
    <row r="455" spans="2:65" s="1" customFormat="1" ht="19.2" x14ac:dyDescent="0.2">
      <c r="B455" s="33"/>
      <c r="D455" s="142" t="s">
        <v>138</v>
      </c>
      <c r="F455" s="143" t="s">
        <v>360</v>
      </c>
      <c r="I455" s="144"/>
      <c r="L455" s="33"/>
      <c r="M455" s="145"/>
      <c r="T455" s="54"/>
      <c r="AT455" s="18" t="s">
        <v>138</v>
      </c>
      <c r="AU455" s="18" t="s">
        <v>81</v>
      </c>
    </row>
    <row r="456" spans="2:65" s="1" customFormat="1" x14ac:dyDescent="0.2">
      <c r="B456" s="33"/>
      <c r="D456" s="146" t="s">
        <v>140</v>
      </c>
      <c r="F456" s="147" t="s">
        <v>361</v>
      </c>
      <c r="I456" s="144"/>
      <c r="L456" s="33"/>
      <c r="M456" s="145"/>
      <c r="T456" s="54"/>
      <c r="AT456" s="18" t="s">
        <v>140</v>
      </c>
      <c r="AU456" s="18" t="s">
        <v>81</v>
      </c>
    </row>
    <row r="457" spans="2:65" s="13" customFormat="1" x14ac:dyDescent="0.2">
      <c r="B457" s="155"/>
      <c r="D457" s="142" t="s">
        <v>160</v>
      </c>
      <c r="E457" s="156" t="s">
        <v>19</v>
      </c>
      <c r="F457" s="157" t="s">
        <v>362</v>
      </c>
      <c r="H457" s="156" t="s">
        <v>19</v>
      </c>
      <c r="I457" s="158"/>
      <c r="L457" s="155"/>
      <c r="M457" s="159"/>
      <c r="T457" s="160"/>
      <c r="AT457" s="156" t="s">
        <v>160</v>
      </c>
      <c r="AU457" s="156" t="s">
        <v>81</v>
      </c>
      <c r="AV457" s="13" t="s">
        <v>79</v>
      </c>
      <c r="AW457" s="13" t="s">
        <v>32</v>
      </c>
      <c r="AX457" s="13" t="s">
        <v>71</v>
      </c>
      <c r="AY457" s="156" t="s">
        <v>125</v>
      </c>
    </row>
    <row r="458" spans="2:65" s="13" customFormat="1" x14ac:dyDescent="0.2">
      <c r="B458" s="155"/>
      <c r="D458" s="142" t="s">
        <v>160</v>
      </c>
      <c r="E458" s="156" t="s">
        <v>19</v>
      </c>
      <c r="F458" s="157" t="s">
        <v>250</v>
      </c>
      <c r="H458" s="156" t="s">
        <v>19</v>
      </c>
      <c r="I458" s="158"/>
      <c r="L458" s="155"/>
      <c r="M458" s="159"/>
      <c r="T458" s="160"/>
      <c r="AT458" s="156" t="s">
        <v>160</v>
      </c>
      <c r="AU458" s="156" t="s">
        <v>81</v>
      </c>
      <c r="AV458" s="13" t="s">
        <v>79</v>
      </c>
      <c r="AW458" s="13" t="s">
        <v>32</v>
      </c>
      <c r="AX458" s="13" t="s">
        <v>71</v>
      </c>
      <c r="AY458" s="156" t="s">
        <v>125</v>
      </c>
    </row>
    <row r="459" spans="2:65" s="12" customFormat="1" x14ac:dyDescent="0.2">
      <c r="B459" s="148"/>
      <c r="D459" s="142" t="s">
        <v>160</v>
      </c>
      <c r="E459" s="154" t="s">
        <v>19</v>
      </c>
      <c r="F459" s="149" t="s">
        <v>251</v>
      </c>
      <c r="H459" s="150">
        <v>19</v>
      </c>
      <c r="I459" s="151"/>
      <c r="L459" s="148"/>
      <c r="M459" s="152"/>
      <c r="T459" s="153"/>
      <c r="AT459" s="154" t="s">
        <v>160</v>
      </c>
      <c r="AU459" s="154" t="s">
        <v>81</v>
      </c>
      <c r="AV459" s="12" t="s">
        <v>81</v>
      </c>
      <c r="AW459" s="12" t="s">
        <v>32</v>
      </c>
      <c r="AX459" s="12" t="s">
        <v>71</v>
      </c>
      <c r="AY459" s="154" t="s">
        <v>125</v>
      </c>
    </row>
    <row r="460" spans="2:65" s="13" customFormat="1" x14ac:dyDescent="0.2">
      <c r="B460" s="155"/>
      <c r="D460" s="142" t="s">
        <v>160</v>
      </c>
      <c r="E460" s="156" t="s">
        <v>19</v>
      </c>
      <c r="F460" s="157" t="s">
        <v>252</v>
      </c>
      <c r="H460" s="156" t="s">
        <v>19</v>
      </c>
      <c r="I460" s="158"/>
      <c r="L460" s="155"/>
      <c r="M460" s="159"/>
      <c r="T460" s="160"/>
      <c r="AT460" s="156" t="s">
        <v>160</v>
      </c>
      <c r="AU460" s="156" t="s">
        <v>81</v>
      </c>
      <c r="AV460" s="13" t="s">
        <v>79</v>
      </c>
      <c r="AW460" s="13" t="s">
        <v>32</v>
      </c>
      <c r="AX460" s="13" t="s">
        <v>71</v>
      </c>
      <c r="AY460" s="156" t="s">
        <v>125</v>
      </c>
    </row>
    <row r="461" spans="2:65" s="12" customFormat="1" x14ac:dyDescent="0.2">
      <c r="B461" s="148"/>
      <c r="D461" s="142" t="s">
        <v>160</v>
      </c>
      <c r="E461" s="154" t="s">
        <v>19</v>
      </c>
      <c r="F461" s="149" t="s">
        <v>247</v>
      </c>
      <c r="H461" s="150">
        <v>20</v>
      </c>
      <c r="I461" s="151"/>
      <c r="L461" s="148"/>
      <c r="M461" s="152"/>
      <c r="T461" s="153"/>
      <c r="AT461" s="154" t="s">
        <v>160</v>
      </c>
      <c r="AU461" s="154" t="s">
        <v>81</v>
      </c>
      <c r="AV461" s="12" t="s">
        <v>81</v>
      </c>
      <c r="AW461" s="12" t="s">
        <v>32</v>
      </c>
      <c r="AX461" s="12" t="s">
        <v>71</v>
      </c>
      <c r="AY461" s="154" t="s">
        <v>125</v>
      </c>
    </row>
    <row r="462" spans="2:65" s="13" customFormat="1" x14ac:dyDescent="0.2">
      <c r="B462" s="155"/>
      <c r="D462" s="142" t="s">
        <v>160</v>
      </c>
      <c r="E462" s="156" t="s">
        <v>19</v>
      </c>
      <c r="F462" s="157" t="s">
        <v>253</v>
      </c>
      <c r="H462" s="156" t="s">
        <v>19</v>
      </c>
      <c r="I462" s="158"/>
      <c r="L462" s="155"/>
      <c r="M462" s="159"/>
      <c r="T462" s="160"/>
      <c r="AT462" s="156" t="s">
        <v>160</v>
      </c>
      <c r="AU462" s="156" t="s">
        <v>81</v>
      </c>
      <c r="AV462" s="13" t="s">
        <v>79</v>
      </c>
      <c r="AW462" s="13" t="s">
        <v>32</v>
      </c>
      <c r="AX462" s="13" t="s">
        <v>71</v>
      </c>
      <c r="AY462" s="156" t="s">
        <v>125</v>
      </c>
    </row>
    <row r="463" spans="2:65" s="12" customFormat="1" x14ac:dyDescent="0.2">
      <c r="B463" s="148"/>
      <c r="D463" s="142" t="s">
        <v>160</v>
      </c>
      <c r="E463" s="154" t="s">
        <v>19</v>
      </c>
      <c r="F463" s="149" t="s">
        <v>247</v>
      </c>
      <c r="H463" s="150">
        <v>20</v>
      </c>
      <c r="I463" s="151"/>
      <c r="L463" s="148"/>
      <c r="M463" s="152"/>
      <c r="T463" s="153"/>
      <c r="AT463" s="154" t="s">
        <v>160</v>
      </c>
      <c r="AU463" s="154" t="s">
        <v>81</v>
      </c>
      <c r="AV463" s="12" t="s">
        <v>81</v>
      </c>
      <c r="AW463" s="12" t="s">
        <v>32</v>
      </c>
      <c r="AX463" s="12" t="s">
        <v>71</v>
      </c>
      <c r="AY463" s="154" t="s">
        <v>125</v>
      </c>
    </row>
    <row r="464" spans="2:65" s="13" customFormat="1" x14ac:dyDescent="0.2">
      <c r="B464" s="155"/>
      <c r="D464" s="142" t="s">
        <v>160</v>
      </c>
      <c r="E464" s="156" t="s">
        <v>19</v>
      </c>
      <c r="F464" s="157" t="s">
        <v>254</v>
      </c>
      <c r="H464" s="156" t="s">
        <v>19</v>
      </c>
      <c r="I464" s="158"/>
      <c r="L464" s="155"/>
      <c r="M464" s="159"/>
      <c r="T464" s="160"/>
      <c r="AT464" s="156" t="s">
        <v>160</v>
      </c>
      <c r="AU464" s="156" t="s">
        <v>81</v>
      </c>
      <c r="AV464" s="13" t="s">
        <v>79</v>
      </c>
      <c r="AW464" s="13" t="s">
        <v>32</v>
      </c>
      <c r="AX464" s="13" t="s">
        <v>71</v>
      </c>
      <c r="AY464" s="156" t="s">
        <v>125</v>
      </c>
    </row>
    <row r="465" spans="2:51" s="12" customFormat="1" x14ac:dyDescent="0.2">
      <c r="B465" s="148"/>
      <c r="D465" s="142" t="s">
        <v>160</v>
      </c>
      <c r="E465" s="154" t="s">
        <v>19</v>
      </c>
      <c r="F465" s="149" t="s">
        <v>247</v>
      </c>
      <c r="H465" s="150">
        <v>20</v>
      </c>
      <c r="I465" s="151"/>
      <c r="L465" s="148"/>
      <c r="M465" s="152"/>
      <c r="T465" s="153"/>
      <c r="AT465" s="154" t="s">
        <v>160</v>
      </c>
      <c r="AU465" s="154" t="s">
        <v>81</v>
      </c>
      <c r="AV465" s="12" t="s">
        <v>81</v>
      </c>
      <c r="AW465" s="12" t="s">
        <v>32</v>
      </c>
      <c r="AX465" s="12" t="s">
        <v>71</v>
      </c>
      <c r="AY465" s="154" t="s">
        <v>125</v>
      </c>
    </row>
    <row r="466" spans="2:51" s="13" customFormat="1" x14ac:dyDescent="0.2">
      <c r="B466" s="155"/>
      <c r="D466" s="142" t="s">
        <v>160</v>
      </c>
      <c r="E466" s="156" t="s">
        <v>19</v>
      </c>
      <c r="F466" s="157" t="s">
        <v>246</v>
      </c>
      <c r="H466" s="156" t="s">
        <v>19</v>
      </c>
      <c r="I466" s="158"/>
      <c r="L466" s="155"/>
      <c r="M466" s="159"/>
      <c r="T466" s="160"/>
      <c r="AT466" s="156" t="s">
        <v>160</v>
      </c>
      <c r="AU466" s="156" t="s">
        <v>81</v>
      </c>
      <c r="AV466" s="13" t="s">
        <v>79</v>
      </c>
      <c r="AW466" s="13" t="s">
        <v>32</v>
      </c>
      <c r="AX466" s="13" t="s">
        <v>71</v>
      </c>
      <c r="AY466" s="156" t="s">
        <v>125</v>
      </c>
    </row>
    <row r="467" spans="2:51" s="12" customFormat="1" x14ac:dyDescent="0.2">
      <c r="B467" s="148"/>
      <c r="D467" s="142" t="s">
        <v>160</v>
      </c>
      <c r="E467" s="154" t="s">
        <v>19</v>
      </c>
      <c r="F467" s="149" t="s">
        <v>247</v>
      </c>
      <c r="H467" s="150">
        <v>20</v>
      </c>
      <c r="I467" s="151"/>
      <c r="L467" s="148"/>
      <c r="M467" s="152"/>
      <c r="T467" s="153"/>
      <c r="AT467" s="154" t="s">
        <v>160</v>
      </c>
      <c r="AU467" s="154" t="s">
        <v>81</v>
      </c>
      <c r="AV467" s="12" t="s">
        <v>81</v>
      </c>
      <c r="AW467" s="12" t="s">
        <v>32</v>
      </c>
      <c r="AX467" s="12" t="s">
        <v>71</v>
      </c>
      <c r="AY467" s="154" t="s">
        <v>125</v>
      </c>
    </row>
    <row r="468" spans="2:51" s="13" customFormat="1" x14ac:dyDescent="0.2">
      <c r="B468" s="155"/>
      <c r="D468" s="142" t="s">
        <v>160</v>
      </c>
      <c r="E468" s="156" t="s">
        <v>19</v>
      </c>
      <c r="F468" s="157" t="s">
        <v>248</v>
      </c>
      <c r="H468" s="156" t="s">
        <v>19</v>
      </c>
      <c r="I468" s="158"/>
      <c r="L468" s="155"/>
      <c r="M468" s="159"/>
      <c r="T468" s="160"/>
      <c r="AT468" s="156" t="s">
        <v>160</v>
      </c>
      <c r="AU468" s="156" t="s">
        <v>81</v>
      </c>
      <c r="AV468" s="13" t="s">
        <v>79</v>
      </c>
      <c r="AW468" s="13" t="s">
        <v>32</v>
      </c>
      <c r="AX468" s="13" t="s">
        <v>71</v>
      </c>
      <c r="AY468" s="156" t="s">
        <v>125</v>
      </c>
    </row>
    <row r="469" spans="2:51" s="12" customFormat="1" x14ac:dyDescent="0.2">
      <c r="B469" s="148"/>
      <c r="D469" s="142" t="s">
        <v>160</v>
      </c>
      <c r="E469" s="154" t="s">
        <v>19</v>
      </c>
      <c r="F469" s="149" t="s">
        <v>247</v>
      </c>
      <c r="H469" s="150">
        <v>20</v>
      </c>
      <c r="I469" s="151"/>
      <c r="L469" s="148"/>
      <c r="M469" s="152"/>
      <c r="T469" s="153"/>
      <c r="AT469" s="154" t="s">
        <v>160</v>
      </c>
      <c r="AU469" s="154" t="s">
        <v>81</v>
      </c>
      <c r="AV469" s="12" t="s">
        <v>81</v>
      </c>
      <c r="AW469" s="12" t="s">
        <v>32</v>
      </c>
      <c r="AX469" s="12" t="s">
        <v>71</v>
      </c>
      <c r="AY469" s="154" t="s">
        <v>125</v>
      </c>
    </row>
    <row r="470" spans="2:51" s="13" customFormat="1" x14ac:dyDescent="0.2">
      <c r="B470" s="155"/>
      <c r="D470" s="142" t="s">
        <v>160</v>
      </c>
      <c r="E470" s="156" t="s">
        <v>19</v>
      </c>
      <c r="F470" s="157" t="s">
        <v>182</v>
      </c>
      <c r="H470" s="156" t="s">
        <v>19</v>
      </c>
      <c r="I470" s="158"/>
      <c r="L470" s="155"/>
      <c r="M470" s="159"/>
      <c r="T470" s="160"/>
      <c r="AT470" s="156" t="s">
        <v>160</v>
      </c>
      <c r="AU470" s="156" t="s">
        <v>81</v>
      </c>
      <c r="AV470" s="13" t="s">
        <v>79</v>
      </c>
      <c r="AW470" s="13" t="s">
        <v>32</v>
      </c>
      <c r="AX470" s="13" t="s">
        <v>71</v>
      </c>
      <c r="AY470" s="156" t="s">
        <v>125</v>
      </c>
    </row>
    <row r="471" spans="2:51" s="12" customFormat="1" x14ac:dyDescent="0.2">
      <c r="B471" s="148"/>
      <c r="D471" s="142" t="s">
        <v>160</v>
      </c>
      <c r="E471" s="154" t="s">
        <v>19</v>
      </c>
      <c r="F471" s="149" t="s">
        <v>247</v>
      </c>
      <c r="H471" s="150">
        <v>20</v>
      </c>
      <c r="I471" s="151"/>
      <c r="L471" s="148"/>
      <c r="M471" s="152"/>
      <c r="T471" s="153"/>
      <c r="AT471" s="154" t="s">
        <v>160</v>
      </c>
      <c r="AU471" s="154" t="s">
        <v>81</v>
      </c>
      <c r="AV471" s="12" t="s">
        <v>81</v>
      </c>
      <c r="AW471" s="12" t="s">
        <v>32</v>
      </c>
      <c r="AX471" s="12" t="s">
        <v>71</v>
      </c>
      <c r="AY471" s="154" t="s">
        <v>125</v>
      </c>
    </row>
    <row r="472" spans="2:51" s="13" customFormat="1" x14ac:dyDescent="0.2">
      <c r="B472" s="155"/>
      <c r="D472" s="142" t="s">
        <v>160</v>
      </c>
      <c r="E472" s="156" t="s">
        <v>19</v>
      </c>
      <c r="F472" s="157" t="s">
        <v>255</v>
      </c>
      <c r="H472" s="156" t="s">
        <v>19</v>
      </c>
      <c r="I472" s="158"/>
      <c r="L472" s="155"/>
      <c r="M472" s="159"/>
      <c r="T472" s="160"/>
      <c r="AT472" s="156" t="s">
        <v>160</v>
      </c>
      <c r="AU472" s="156" t="s">
        <v>81</v>
      </c>
      <c r="AV472" s="13" t="s">
        <v>79</v>
      </c>
      <c r="AW472" s="13" t="s">
        <v>32</v>
      </c>
      <c r="AX472" s="13" t="s">
        <v>71</v>
      </c>
      <c r="AY472" s="156" t="s">
        <v>125</v>
      </c>
    </row>
    <row r="473" spans="2:51" s="12" customFormat="1" x14ac:dyDescent="0.2">
      <c r="B473" s="148"/>
      <c r="D473" s="142" t="s">
        <v>160</v>
      </c>
      <c r="E473" s="154" t="s">
        <v>19</v>
      </c>
      <c r="F473" s="149" t="s">
        <v>247</v>
      </c>
      <c r="H473" s="150">
        <v>20</v>
      </c>
      <c r="I473" s="151"/>
      <c r="L473" s="148"/>
      <c r="M473" s="152"/>
      <c r="T473" s="153"/>
      <c r="AT473" s="154" t="s">
        <v>160</v>
      </c>
      <c r="AU473" s="154" t="s">
        <v>81</v>
      </c>
      <c r="AV473" s="12" t="s">
        <v>81</v>
      </c>
      <c r="AW473" s="12" t="s">
        <v>32</v>
      </c>
      <c r="AX473" s="12" t="s">
        <v>71</v>
      </c>
      <c r="AY473" s="154" t="s">
        <v>125</v>
      </c>
    </row>
    <row r="474" spans="2:51" s="13" customFormat="1" x14ac:dyDescent="0.2">
      <c r="B474" s="155"/>
      <c r="D474" s="142" t="s">
        <v>160</v>
      </c>
      <c r="E474" s="156" t="s">
        <v>19</v>
      </c>
      <c r="F474" s="157" t="s">
        <v>181</v>
      </c>
      <c r="H474" s="156" t="s">
        <v>19</v>
      </c>
      <c r="I474" s="158"/>
      <c r="L474" s="155"/>
      <c r="M474" s="159"/>
      <c r="T474" s="160"/>
      <c r="AT474" s="156" t="s">
        <v>160</v>
      </c>
      <c r="AU474" s="156" t="s">
        <v>81</v>
      </c>
      <c r="AV474" s="13" t="s">
        <v>79</v>
      </c>
      <c r="AW474" s="13" t="s">
        <v>32</v>
      </c>
      <c r="AX474" s="13" t="s">
        <v>71</v>
      </c>
      <c r="AY474" s="156" t="s">
        <v>125</v>
      </c>
    </row>
    <row r="475" spans="2:51" s="12" customFormat="1" x14ac:dyDescent="0.2">
      <c r="B475" s="148"/>
      <c r="D475" s="142" t="s">
        <v>160</v>
      </c>
      <c r="E475" s="154" t="s">
        <v>19</v>
      </c>
      <c r="F475" s="149" t="s">
        <v>256</v>
      </c>
      <c r="H475" s="150">
        <v>18</v>
      </c>
      <c r="I475" s="151"/>
      <c r="L475" s="148"/>
      <c r="M475" s="152"/>
      <c r="T475" s="153"/>
      <c r="AT475" s="154" t="s">
        <v>160</v>
      </c>
      <c r="AU475" s="154" t="s">
        <v>81</v>
      </c>
      <c r="AV475" s="12" t="s">
        <v>81</v>
      </c>
      <c r="AW475" s="12" t="s">
        <v>32</v>
      </c>
      <c r="AX475" s="12" t="s">
        <v>71</v>
      </c>
      <c r="AY475" s="154" t="s">
        <v>125</v>
      </c>
    </row>
    <row r="476" spans="2:51" s="13" customFormat="1" x14ac:dyDescent="0.2">
      <c r="B476" s="155"/>
      <c r="D476" s="142" t="s">
        <v>160</v>
      </c>
      <c r="E476" s="156" t="s">
        <v>19</v>
      </c>
      <c r="F476" s="157" t="s">
        <v>257</v>
      </c>
      <c r="H476" s="156" t="s">
        <v>19</v>
      </c>
      <c r="I476" s="158"/>
      <c r="L476" s="155"/>
      <c r="M476" s="159"/>
      <c r="T476" s="160"/>
      <c r="AT476" s="156" t="s">
        <v>160</v>
      </c>
      <c r="AU476" s="156" t="s">
        <v>81</v>
      </c>
      <c r="AV476" s="13" t="s">
        <v>79</v>
      </c>
      <c r="AW476" s="13" t="s">
        <v>32</v>
      </c>
      <c r="AX476" s="13" t="s">
        <v>71</v>
      </c>
      <c r="AY476" s="156" t="s">
        <v>125</v>
      </c>
    </row>
    <row r="477" spans="2:51" s="12" customFormat="1" x14ac:dyDescent="0.2">
      <c r="B477" s="148"/>
      <c r="D477" s="142" t="s">
        <v>160</v>
      </c>
      <c r="E477" s="154" t="s">
        <v>19</v>
      </c>
      <c r="F477" s="149" t="s">
        <v>247</v>
      </c>
      <c r="H477" s="150">
        <v>20</v>
      </c>
      <c r="I477" s="151"/>
      <c r="L477" s="148"/>
      <c r="M477" s="152"/>
      <c r="T477" s="153"/>
      <c r="AT477" s="154" t="s">
        <v>160</v>
      </c>
      <c r="AU477" s="154" t="s">
        <v>81</v>
      </c>
      <c r="AV477" s="12" t="s">
        <v>81</v>
      </c>
      <c r="AW477" s="12" t="s">
        <v>32</v>
      </c>
      <c r="AX477" s="12" t="s">
        <v>71</v>
      </c>
      <c r="AY477" s="154" t="s">
        <v>125</v>
      </c>
    </row>
    <row r="478" spans="2:51" s="15" customFormat="1" x14ac:dyDescent="0.2">
      <c r="B478" s="178"/>
      <c r="D478" s="142" t="s">
        <v>160</v>
      </c>
      <c r="E478" s="179" t="s">
        <v>19</v>
      </c>
      <c r="F478" s="180" t="s">
        <v>249</v>
      </c>
      <c r="H478" s="181">
        <v>197</v>
      </c>
      <c r="I478" s="182"/>
      <c r="L478" s="178"/>
      <c r="M478" s="183"/>
      <c r="T478" s="184"/>
      <c r="AT478" s="179" t="s">
        <v>160</v>
      </c>
      <c r="AU478" s="179" t="s">
        <v>81</v>
      </c>
      <c r="AV478" s="15" t="s">
        <v>136</v>
      </c>
      <c r="AW478" s="15" t="s">
        <v>32</v>
      </c>
      <c r="AX478" s="15" t="s">
        <v>71</v>
      </c>
      <c r="AY478" s="179" t="s">
        <v>125</v>
      </c>
    </row>
    <row r="479" spans="2:51" s="13" customFormat="1" x14ac:dyDescent="0.2">
      <c r="B479" s="155"/>
      <c r="D479" s="142" t="s">
        <v>160</v>
      </c>
      <c r="E479" s="156" t="s">
        <v>19</v>
      </c>
      <c r="F479" s="157" t="s">
        <v>363</v>
      </c>
      <c r="H479" s="156" t="s">
        <v>19</v>
      </c>
      <c r="I479" s="158"/>
      <c r="L479" s="155"/>
      <c r="M479" s="159"/>
      <c r="T479" s="160"/>
      <c r="AT479" s="156" t="s">
        <v>160</v>
      </c>
      <c r="AU479" s="156" t="s">
        <v>81</v>
      </c>
      <c r="AV479" s="13" t="s">
        <v>79</v>
      </c>
      <c r="AW479" s="13" t="s">
        <v>32</v>
      </c>
      <c r="AX479" s="13" t="s">
        <v>71</v>
      </c>
      <c r="AY479" s="156" t="s">
        <v>125</v>
      </c>
    </row>
    <row r="480" spans="2:51" s="13" customFormat="1" x14ac:dyDescent="0.2">
      <c r="B480" s="155"/>
      <c r="D480" s="142" t="s">
        <v>160</v>
      </c>
      <c r="E480" s="156" t="s">
        <v>19</v>
      </c>
      <c r="F480" s="157" t="s">
        <v>250</v>
      </c>
      <c r="H480" s="156" t="s">
        <v>19</v>
      </c>
      <c r="I480" s="158"/>
      <c r="L480" s="155"/>
      <c r="M480" s="159"/>
      <c r="T480" s="160"/>
      <c r="AT480" s="156" t="s">
        <v>160</v>
      </c>
      <c r="AU480" s="156" t="s">
        <v>81</v>
      </c>
      <c r="AV480" s="13" t="s">
        <v>79</v>
      </c>
      <c r="AW480" s="13" t="s">
        <v>32</v>
      </c>
      <c r="AX480" s="13" t="s">
        <v>71</v>
      </c>
      <c r="AY480" s="156" t="s">
        <v>125</v>
      </c>
    </row>
    <row r="481" spans="2:51" s="12" customFormat="1" x14ac:dyDescent="0.2">
      <c r="B481" s="148"/>
      <c r="D481" s="142" t="s">
        <v>160</v>
      </c>
      <c r="E481" s="154" t="s">
        <v>19</v>
      </c>
      <c r="F481" s="149" t="s">
        <v>364</v>
      </c>
      <c r="H481" s="150">
        <v>55.32</v>
      </c>
      <c r="I481" s="151"/>
      <c r="L481" s="148"/>
      <c r="M481" s="152"/>
      <c r="T481" s="153"/>
      <c r="AT481" s="154" t="s">
        <v>160</v>
      </c>
      <c r="AU481" s="154" t="s">
        <v>81</v>
      </c>
      <c r="AV481" s="12" t="s">
        <v>81</v>
      </c>
      <c r="AW481" s="12" t="s">
        <v>32</v>
      </c>
      <c r="AX481" s="12" t="s">
        <v>71</v>
      </c>
      <c r="AY481" s="154" t="s">
        <v>125</v>
      </c>
    </row>
    <row r="482" spans="2:51" s="13" customFormat="1" x14ac:dyDescent="0.2">
      <c r="B482" s="155"/>
      <c r="D482" s="142" t="s">
        <v>160</v>
      </c>
      <c r="E482" s="156" t="s">
        <v>19</v>
      </c>
      <c r="F482" s="157" t="s">
        <v>252</v>
      </c>
      <c r="H482" s="156" t="s">
        <v>19</v>
      </c>
      <c r="I482" s="158"/>
      <c r="L482" s="155"/>
      <c r="M482" s="159"/>
      <c r="T482" s="160"/>
      <c r="AT482" s="156" t="s">
        <v>160</v>
      </c>
      <c r="AU482" s="156" t="s">
        <v>81</v>
      </c>
      <c r="AV482" s="13" t="s">
        <v>79</v>
      </c>
      <c r="AW482" s="13" t="s">
        <v>32</v>
      </c>
      <c r="AX482" s="13" t="s">
        <v>71</v>
      </c>
      <c r="AY482" s="156" t="s">
        <v>125</v>
      </c>
    </row>
    <row r="483" spans="2:51" s="12" customFormat="1" x14ac:dyDescent="0.2">
      <c r="B483" s="148"/>
      <c r="D483" s="142" t="s">
        <v>160</v>
      </c>
      <c r="E483" s="154" t="s">
        <v>19</v>
      </c>
      <c r="F483" s="149" t="s">
        <v>364</v>
      </c>
      <c r="H483" s="150">
        <v>55.32</v>
      </c>
      <c r="I483" s="151"/>
      <c r="L483" s="148"/>
      <c r="M483" s="152"/>
      <c r="T483" s="153"/>
      <c r="AT483" s="154" t="s">
        <v>160</v>
      </c>
      <c r="AU483" s="154" t="s">
        <v>81</v>
      </c>
      <c r="AV483" s="12" t="s">
        <v>81</v>
      </c>
      <c r="AW483" s="12" t="s">
        <v>32</v>
      </c>
      <c r="AX483" s="12" t="s">
        <v>71</v>
      </c>
      <c r="AY483" s="154" t="s">
        <v>125</v>
      </c>
    </row>
    <row r="484" spans="2:51" s="13" customFormat="1" x14ac:dyDescent="0.2">
      <c r="B484" s="155"/>
      <c r="D484" s="142" t="s">
        <v>160</v>
      </c>
      <c r="E484" s="156" t="s">
        <v>19</v>
      </c>
      <c r="F484" s="157" t="s">
        <v>253</v>
      </c>
      <c r="H484" s="156" t="s">
        <v>19</v>
      </c>
      <c r="I484" s="158"/>
      <c r="L484" s="155"/>
      <c r="M484" s="159"/>
      <c r="T484" s="160"/>
      <c r="AT484" s="156" t="s">
        <v>160</v>
      </c>
      <c r="AU484" s="156" t="s">
        <v>81</v>
      </c>
      <c r="AV484" s="13" t="s">
        <v>79</v>
      </c>
      <c r="AW484" s="13" t="s">
        <v>32</v>
      </c>
      <c r="AX484" s="13" t="s">
        <v>71</v>
      </c>
      <c r="AY484" s="156" t="s">
        <v>125</v>
      </c>
    </row>
    <row r="485" spans="2:51" s="12" customFormat="1" x14ac:dyDescent="0.2">
      <c r="B485" s="148"/>
      <c r="D485" s="142" t="s">
        <v>160</v>
      </c>
      <c r="E485" s="154" t="s">
        <v>19</v>
      </c>
      <c r="F485" s="149" t="s">
        <v>364</v>
      </c>
      <c r="H485" s="150">
        <v>55.32</v>
      </c>
      <c r="I485" s="151"/>
      <c r="L485" s="148"/>
      <c r="M485" s="152"/>
      <c r="T485" s="153"/>
      <c r="AT485" s="154" t="s">
        <v>160</v>
      </c>
      <c r="AU485" s="154" t="s">
        <v>81</v>
      </c>
      <c r="AV485" s="12" t="s">
        <v>81</v>
      </c>
      <c r="AW485" s="12" t="s">
        <v>32</v>
      </c>
      <c r="AX485" s="12" t="s">
        <v>71</v>
      </c>
      <c r="AY485" s="154" t="s">
        <v>125</v>
      </c>
    </row>
    <row r="486" spans="2:51" s="13" customFormat="1" x14ac:dyDescent="0.2">
      <c r="B486" s="155"/>
      <c r="D486" s="142" t="s">
        <v>160</v>
      </c>
      <c r="E486" s="156" t="s">
        <v>19</v>
      </c>
      <c r="F486" s="157" t="s">
        <v>254</v>
      </c>
      <c r="H486" s="156" t="s">
        <v>19</v>
      </c>
      <c r="I486" s="158"/>
      <c r="L486" s="155"/>
      <c r="M486" s="159"/>
      <c r="T486" s="160"/>
      <c r="AT486" s="156" t="s">
        <v>160</v>
      </c>
      <c r="AU486" s="156" t="s">
        <v>81</v>
      </c>
      <c r="AV486" s="13" t="s">
        <v>79</v>
      </c>
      <c r="AW486" s="13" t="s">
        <v>32</v>
      </c>
      <c r="AX486" s="13" t="s">
        <v>71</v>
      </c>
      <c r="AY486" s="156" t="s">
        <v>125</v>
      </c>
    </row>
    <row r="487" spans="2:51" s="12" customFormat="1" x14ac:dyDescent="0.2">
      <c r="B487" s="148"/>
      <c r="D487" s="142" t="s">
        <v>160</v>
      </c>
      <c r="E487" s="154" t="s">
        <v>19</v>
      </c>
      <c r="F487" s="149" t="s">
        <v>364</v>
      </c>
      <c r="H487" s="150">
        <v>55.32</v>
      </c>
      <c r="I487" s="151"/>
      <c r="L487" s="148"/>
      <c r="M487" s="152"/>
      <c r="T487" s="153"/>
      <c r="AT487" s="154" t="s">
        <v>160</v>
      </c>
      <c r="AU487" s="154" t="s">
        <v>81</v>
      </c>
      <c r="AV487" s="12" t="s">
        <v>81</v>
      </c>
      <c r="AW487" s="12" t="s">
        <v>32</v>
      </c>
      <c r="AX487" s="12" t="s">
        <v>71</v>
      </c>
      <c r="AY487" s="154" t="s">
        <v>125</v>
      </c>
    </row>
    <row r="488" spans="2:51" s="13" customFormat="1" x14ac:dyDescent="0.2">
      <c r="B488" s="155"/>
      <c r="D488" s="142" t="s">
        <v>160</v>
      </c>
      <c r="E488" s="156" t="s">
        <v>19</v>
      </c>
      <c r="F488" s="157" t="s">
        <v>246</v>
      </c>
      <c r="H488" s="156" t="s">
        <v>19</v>
      </c>
      <c r="I488" s="158"/>
      <c r="L488" s="155"/>
      <c r="M488" s="159"/>
      <c r="T488" s="160"/>
      <c r="AT488" s="156" t="s">
        <v>160</v>
      </c>
      <c r="AU488" s="156" t="s">
        <v>81</v>
      </c>
      <c r="AV488" s="13" t="s">
        <v>79</v>
      </c>
      <c r="AW488" s="13" t="s">
        <v>32</v>
      </c>
      <c r="AX488" s="13" t="s">
        <v>71</v>
      </c>
      <c r="AY488" s="156" t="s">
        <v>125</v>
      </c>
    </row>
    <row r="489" spans="2:51" s="12" customFormat="1" x14ac:dyDescent="0.2">
      <c r="B489" s="148"/>
      <c r="D489" s="142" t="s">
        <v>160</v>
      </c>
      <c r="E489" s="154" t="s">
        <v>19</v>
      </c>
      <c r="F489" s="149" t="s">
        <v>365</v>
      </c>
      <c r="H489" s="150">
        <v>55.35</v>
      </c>
      <c r="I489" s="151"/>
      <c r="L489" s="148"/>
      <c r="M489" s="152"/>
      <c r="T489" s="153"/>
      <c r="AT489" s="154" t="s">
        <v>160</v>
      </c>
      <c r="AU489" s="154" t="s">
        <v>81</v>
      </c>
      <c r="AV489" s="12" t="s">
        <v>81</v>
      </c>
      <c r="AW489" s="12" t="s">
        <v>32</v>
      </c>
      <c r="AX489" s="12" t="s">
        <v>71</v>
      </c>
      <c r="AY489" s="154" t="s">
        <v>125</v>
      </c>
    </row>
    <row r="490" spans="2:51" s="13" customFormat="1" x14ac:dyDescent="0.2">
      <c r="B490" s="155"/>
      <c r="D490" s="142" t="s">
        <v>160</v>
      </c>
      <c r="E490" s="156" t="s">
        <v>19</v>
      </c>
      <c r="F490" s="157" t="s">
        <v>248</v>
      </c>
      <c r="H490" s="156" t="s">
        <v>19</v>
      </c>
      <c r="I490" s="158"/>
      <c r="L490" s="155"/>
      <c r="M490" s="159"/>
      <c r="T490" s="160"/>
      <c r="AT490" s="156" t="s">
        <v>160</v>
      </c>
      <c r="AU490" s="156" t="s">
        <v>81</v>
      </c>
      <c r="AV490" s="13" t="s">
        <v>79</v>
      </c>
      <c r="AW490" s="13" t="s">
        <v>32</v>
      </c>
      <c r="AX490" s="13" t="s">
        <v>71</v>
      </c>
      <c r="AY490" s="156" t="s">
        <v>125</v>
      </c>
    </row>
    <row r="491" spans="2:51" s="12" customFormat="1" x14ac:dyDescent="0.2">
      <c r="B491" s="148"/>
      <c r="D491" s="142" t="s">
        <v>160</v>
      </c>
      <c r="E491" s="154" t="s">
        <v>19</v>
      </c>
      <c r="F491" s="149" t="s">
        <v>366</v>
      </c>
      <c r="H491" s="150">
        <v>56.16</v>
      </c>
      <c r="I491" s="151"/>
      <c r="L491" s="148"/>
      <c r="M491" s="152"/>
      <c r="T491" s="153"/>
      <c r="AT491" s="154" t="s">
        <v>160</v>
      </c>
      <c r="AU491" s="154" t="s">
        <v>81</v>
      </c>
      <c r="AV491" s="12" t="s">
        <v>81</v>
      </c>
      <c r="AW491" s="12" t="s">
        <v>32</v>
      </c>
      <c r="AX491" s="12" t="s">
        <v>71</v>
      </c>
      <c r="AY491" s="154" t="s">
        <v>125</v>
      </c>
    </row>
    <row r="492" spans="2:51" s="13" customFormat="1" x14ac:dyDescent="0.2">
      <c r="B492" s="155"/>
      <c r="D492" s="142" t="s">
        <v>160</v>
      </c>
      <c r="E492" s="156" t="s">
        <v>19</v>
      </c>
      <c r="F492" s="157" t="s">
        <v>182</v>
      </c>
      <c r="H492" s="156" t="s">
        <v>19</v>
      </c>
      <c r="I492" s="158"/>
      <c r="L492" s="155"/>
      <c r="M492" s="159"/>
      <c r="T492" s="160"/>
      <c r="AT492" s="156" t="s">
        <v>160</v>
      </c>
      <c r="AU492" s="156" t="s">
        <v>81</v>
      </c>
      <c r="AV492" s="13" t="s">
        <v>79</v>
      </c>
      <c r="AW492" s="13" t="s">
        <v>32</v>
      </c>
      <c r="AX492" s="13" t="s">
        <v>71</v>
      </c>
      <c r="AY492" s="156" t="s">
        <v>125</v>
      </c>
    </row>
    <row r="493" spans="2:51" s="12" customFormat="1" x14ac:dyDescent="0.2">
      <c r="B493" s="148"/>
      <c r="D493" s="142" t="s">
        <v>160</v>
      </c>
      <c r="E493" s="154" t="s">
        <v>19</v>
      </c>
      <c r="F493" s="149" t="s">
        <v>364</v>
      </c>
      <c r="H493" s="150">
        <v>55.32</v>
      </c>
      <c r="I493" s="151"/>
      <c r="L493" s="148"/>
      <c r="M493" s="152"/>
      <c r="T493" s="153"/>
      <c r="AT493" s="154" t="s">
        <v>160</v>
      </c>
      <c r="AU493" s="154" t="s">
        <v>81</v>
      </c>
      <c r="AV493" s="12" t="s">
        <v>81</v>
      </c>
      <c r="AW493" s="12" t="s">
        <v>32</v>
      </c>
      <c r="AX493" s="12" t="s">
        <v>71</v>
      </c>
      <c r="AY493" s="154" t="s">
        <v>125</v>
      </c>
    </row>
    <row r="494" spans="2:51" s="13" customFormat="1" x14ac:dyDescent="0.2">
      <c r="B494" s="155"/>
      <c r="D494" s="142" t="s">
        <v>160</v>
      </c>
      <c r="E494" s="156" t="s">
        <v>19</v>
      </c>
      <c r="F494" s="157" t="s">
        <v>255</v>
      </c>
      <c r="H494" s="156" t="s">
        <v>19</v>
      </c>
      <c r="I494" s="158"/>
      <c r="L494" s="155"/>
      <c r="M494" s="159"/>
      <c r="T494" s="160"/>
      <c r="AT494" s="156" t="s">
        <v>160</v>
      </c>
      <c r="AU494" s="156" t="s">
        <v>81</v>
      </c>
      <c r="AV494" s="13" t="s">
        <v>79</v>
      </c>
      <c r="AW494" s="13" t="s">
        <v>32</v>
      </c>
      <c r="AX494" s="13" t="s">
        <v>71</v>
      </c>
      <c r="AY494" s="156" t="s">
        <v>125</v>
      </c>
    </row>
    <row r="495" spans="2:51" s="12" customFormat="1" x14ac:dyDescent="0.2">
      <c r="B495" s="148"/>
      <c r="D495" s="142" t="s">
        <v>160</v>
      </c>
      <c r="E495" s="154" t="s">
        <v>19</v>
      </c>
      <c r="F495" s="149" t="s">
        <v>364</v>
      </c>
      <c r="H495" s="150">
        <v>55.32</v>
      </c>
      <c r="I495" s="151"/>
      <c r="L495" s="148"/>
      <c r="M495" s="152"/>
      <c r="T495" s="153"/>
      <c r="AT495" s="154" t="s">
        <v>160</v>
      </c>
      <c r="AU495" s="154" t="s">
        <v>81</v>
      </c>
      <c r="AV495" s="12" t="s">
        <v>81</v>
      </c>
      <c r="AW495" s="12" t="s">
        <v>32</v>
      </c>
      <c r="AX495" s="12" t="s">
        <v>71</v>
      </c>
      <c r="AY495" s="154" t="s">
        <v>125</v>
      </c>
    </row>
    <row r="496" spans="2:51" s="13" customFormat="1" x14ac:dyDescent="0.2">
      <c r="B496" s="155"/>
      <c r="D496" s="142" t="s">
        <v>160</v>
      </c>
      <c r="E496" s="156" t="s">
        <v>19</v>
      </c>
      <c r="F496" s="157" t="s">
        <v>181</v>
      </c>
      <c r="H496" s="156" t="s">
        <v>19</v>
      </c>
      <c r="I496" s="158"/>
      <c r="L496" s="155"/>
      <c r="M496" s="159"/>
      <c r="T496" s="160"/>
      <c r="AT496" s="156" t="s">
        <v>160</v>
      </c>
      <c r="AU496" s="156" t="s">
        <v>81</v>
      </c>
      <c r="AV496" s="13" t="s">
        <v>79</v>
      </c>
      <c r="AW496" s="13" t="s">
        <v>32</v>
      </c>
      <c r="AX496" s="13" t="s">
        <v>71</v>
      </c>
      <c r="AY496" s="156" t="s">
        <v>125</v>
      </c>
    </row>
    <row r="497" spans="2:65" s="12" customFormat="1" x14ac:dyDescent="0.2">
      <c r="B497" s="148"/>
      <c r="D497" s="142" t="s">
        <v>160</v>
      </c>
      <c r="E497" s="154" t="s">
        <v>19</v>
      </c>
      <c r="F497" s="149" t="s">
        <v>367</v>
      </c>
      <c r="H497" s="150">
        <v>46.05</v>
      </c>
      <c r="I497" s="151"/>
      <c r="L497" s="148"/>
      <c r="M497" s="152"/>
      <c r="T497" s="153"/>
      <c r="AT497" s="154" t="s">
        <v>160</v>
      </c>
      <c r="AU497" s="154" t="s">
        <v>81</v>
      </c>
      <c r="AV497" s="12" t="s">
        <v>81</v>
      </c>
      <c r="AW497" s="12" t="s">
        <v>32</v>
      </c>
      <c r="AX497" s="12" t="s">
        <v>71</v>
      </c>
      <c r="AY497" s="154" t="s">
        <v>125</v>
      </c>
    </row>
    <row r="498" spans="2:65" s="13" customFormat="1" x14ac:dyDescent="0.2">
      <c r="B498" s="155"/>
      <c r="D498" s="142" t="s">
        <v>160</v>
      </c>
      <c r="E498" s="156" t="s">
        <v>19</v>
      </c>
      <c r="F498" s="157" t="s">
        <v>257</v>
      </c>
      <c r="H498" s="156" t="s">
        <v>19</v>
      </c>
      <c r="I498" s="158"/>
      <c r="L498" s="155"/>
      <c r="M498" s="159"/>
      <c r="T498" s="160"/>
      <c r="AT498" s="156" t="s">
        <v>160</v>
      </c>
      <c r="AU498" s="156" t="s">
        <v>81</v>
      </c>
      <c r="AV498" s="13" t="s">
        <v>79</v>
      </c>
      <c r="AW498" s="13" t="s">
        <v>32</v>
      </c>
      <c r="AX498" s="13" t="s">
        <v>71</v>
      </c>
      <c r="AY498" s="156" t="s">
        <v>125</v>
      </c>
    </row>
    <row r="499" spans="2:65" s="12" customFormat="1" x14ac:dyDescent="0.2">
      <c r="B499" s="148"/>
      <c r="D499" s="142" t="s">
        <v>160</v>
      </c>
      <c r="E499" s="154" t="s">
        <v>19</v>
      </c>
      <c r="F499" s="149" t="s">
        <v>364</v>
      </c>
      <c r="H499" s="150">
        <v>55.32</v>
      </c>
      <c r="I499" s="151"/>
      <c r="L499" s="148"/>
      <c r="M499" s="152"/>
      <c r="T499" s="153"/>
      <c r="AT499" s="154" t="s">
        <v>160</v>
      </c>
      <c r="AU499" s="154" t="s">
        <v>81</v>
      </c>
      <c r="AV499" s="12" t="s">
        <v>81</v>
      </c>
      <c r="AW499" s="12" t="s">
        <v>32</v>
      </c>
      <c r="AX499" s="12" t="s">
        <v>71</v>
      </c>
      <c r="AY499" s="154" t="s">
        <v>125</v>
      </c>
    </row>
    <row r="500" spans="2:65" s="15" customFormat="1" x14ac:dyDescent="0.2">
      <c r="B500" s="178"/>
      <c r="D500" s="142" t="s">
        <v>160</v>
      </c>
      <c r="E500" s="179" t="s">
        <v>19</v>
      </c>
      <c r="F500" s="180" t="s">
        <v>249</v>
      </c>
      <c r="H500" s="181">
        <v>544.79999999999995</v>
      </c>
      <c r="I500" s="182"/>
      <c r="L500" s="178"/>
      <c r="M500" s="183"/>
      <c r="T500" s="184"/>
      <c r="AT500" s="179" t="s">
        <v>160</v>
      </c>
      <c r="AU500" s="179" t="s">
        <v>81</v>
      </c>
      <c r="AV500" s="15" t="s">
        <v>136</v>
      </c>
      <c r="AW500" s="15" t="s">
        <v>32</v>
      </c>
      <c r="AX500" s="15" t="s">
        <v>71</v>
      </c>
      <c r="AY500" s="179" t="s">
        <v>125</v>
      </c>
    </row>
    <row r="501" spans="2:65" s="14" customFormat="1" x14ac:dyDescent="0.2">
      <c r="B501" s="161"/>
      <c r="D501" s="142" t="s">
        <v>160</v>
      </c>
      <c r="E501" s="162" t="s">
        <v>85</v>
      </c>
      <c r="F501" s="163" t="s">
        <v>183</v>
      </c>
      <c r="H501" s="164">
        <v>741.8</v>
      </c>
      <c r="I501" s="165"/>
      <c r="L501" s="161"/>
      <c r="M501" s="166"/>
      <c r="T501" s="167"/>
      <c r="AT501" s="162" t="s">
        <v>160</v>
      </c>
      <c r="AU501" s="162" t="s">
        <v>81</v>
      </c>
      <c r="AV501" s="14" t="s">
        <v>135</v>
      </c>
      <c r="AW501" s="14" t="s">
        <v>32</v>
      </c>
      <c r="AX501" s="14" t="s">
        <v>79</v>
      </c>
      <c r="AY501" s="162" t="s">
        <v>125</v>
      </c>
    </row>
    <row r="502" spans="2:65" s="1" customFormat="1" ht="24.15" customHeight="1" x14ac:dyDescent="0.2">
      <c r="B502" s="33"/>
      <c r="C502" s="129" t="s">
        <v>368</v>
      </c>
      <c r="D502" s="129" t="s">
        <v>130</v>
      </c>
      <c r="E502" s="130" t="s">
        <v>369</v>
      </c>
      <c r="F502" s="131" t="s">
        <v>370</v>
      </c>
      <c r="G502" s="132" t="s">
        <v>133</v>
      </c>
      <c r="H502" s="133">
        <v>741.8</v>
      </c>
      <c r="I502" s="134"/>
      <c r="J502" s="135">
        <f>ROUND(I502*H502,2)</f>
        <v>0</v>
      </c>
      <c r="K502" s="131" t="s">
        <v>134</v>
      </c>
      <c r="L502" s="33"/>
      <c r="M502" s="136" t="s">
        <v>19</v>
      </c>
      <c r="N502" s="137" t="s">
        <v>42</v>
      </c>
      <c r="P502" s="138">
        <f>O502*H502</f>
        <v>0</v>
      </c>
      <c r="Q502" s="138">
        <v>2.8600000000000001E-4</v>
      </c>
      <c r="R502" s="138">
        <f>Q502*H502</f>
        <v>0.2121548</v>
      </c>
      <c r="S502" s="138">
        <v>0</v>
      </c>
      <c r="T502" s="139">
        <f>S502*H502</f>
        <v>0</v>
      </c>
      <c r="AR502" s="140" t="s">
        <v>176</v>
      </c>
      <c r="AT502" s="140" t="s">
        <v>130</v>
      </c>
      <c r="AU502" s="140" t="s">
        <v>81</v>
      </c>
      <c r="AY502" s="18" t="s">
        <v>125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8" t="s">
        <v>79</v>
      </c>
      <c r="BK502" s="141">
        <f>ROUND(I502*H502,2)</f>
        <v>0</v>
      </c>
      <c r="BL502" s="18" t="s">
        <v>176</v>
      </c>
      <c r="BM502" s="140" t="s">
        <v>371</v>
      </c>
    </row>
    <row r="503" spans="2:65" s="1" customFormat="1" ht="28.8" x14ac:dyDescent="0.2">
      <c r="B503" s="33"/>
      <c r="D503" s="142" t="s">
        <v>138</v>
      </c>
      <c r="F503" s="143" t="s">
        <v>372</v>
      </c>
      <c r="I503" s="144"/>
      <c r="L503" s="33"/>
      <c r="M503" s="145"/>
      <c r="T503" s="54"/>
      <c r="AT503" s="18" t="s">
        <v>138</v>
      </c>
      <c r="AU503" s="18" t="s">
        <v>81</v>
      </c>
    </row>
    <row r="504" spans="2:65" s="1" customFormat="1" x14ac:dyDescent="0.2">
      <c r="B504" s="33"/>
      <c r="D504" s="146" t="s">
        <v>140</v>
      </c>
      <c r="F504" s="147" t="s">
        <v>373</v>
      </c>
      <c r="I504" s="144"/>
      <c r="L504" s="33"/>
      <c r="M504" s="145"/>
      <c r="T504" s="54"/>
      <c r="AT504" s="18" t="s">
        <v>140</v>
      </c>
      <c r="AU504" s="18" t="s">
        <v>81</v>
      </c>
    </row>
    <row r="505" spans="2:65" s="12" customFormat="1" x14ac:dyDescent="0.2">
      <c r="B505" s="148"/>
      <c r="D505" s="142" t="s">
        <v>160</v>
      </c>
      <c r="E505" s="154" t="s">
        <v>19</v>
      </c>
      <c r="F505" s="149" t="s">
        <v>85</v>
      </c>
      <c r="H505" s="150">
        <v>741.8</v>
      </c>
      <c r="I505" s="151"/>
      <c r="L505" s="148"/>
      <c r="M505" s="152"/>
      <c r="T505" s="153"/>
      <c r="AT505" s="154" t="s">
        <v>160</v>
      </c>
      <c r="AU505" s="154" t="s">
        <v>81</v>
      </c>
      <c r="AV505" s="12" t="s">
        <v>81</v>
      </c>
      <c r="AW505" s="12" t="s">
        <v>32</v>
      </c>
      <c r="AX505" s="12" t="s">
        <v>79</v>
      </c>
      <c r="AY505" s="154" t="s">
        <v>125</v>
      </c>
    </row>
    <row r="506" spans="2:65" s="11" customFormat="1" ht="25.95" customHeight="1" x14ac:dyDescent="0.25">
      <c r="B506" s="117"/>
      <c r="D506" s="118" t="s">
        <v>70</v>
      </c>
      <c r="E506" s="119" t="s">
        <v>374</v>
      </c>
      <c r="F506" s="119" t="s">
        <v>375</v>
      </c>
      <c r="I506" s="120"/>
      <c r="J506" s="121">
        <f>BK506</f>
        <v>0</v>
      </c>
      <c r="L506" s="117"/>
      <c r="M506" s="122"/>
      <c r="P506" s="123">
        <f>SUM(P507:P520)</f>
        <v>0</v>
      </c>
      <c r="R506" s="123">
        <f>SUM(R507:R520)</f>
        <v>0</v>
      </c>
      <c r="T506" s="124">
        <f>SUM(T507:T520)</f>
        <v>0</v>
      </c>
      <c r="AR506" s="118" t="s">
        <v>135</v>
      </c>
      <c r="AT506" s="125" t="s">
        <v>70</v>
      </c>
      <c r="AU506" s="125" t="s">
        <v>71</v>
      </c>
      <c r="AY506" s="118" t="s">
        <v>125</v>
      </c>
      <c r="BK506" s="126">
        <f>SUM(BK507:BK520)</f>
        <v>0</v>
      </c>
    </row>
    <row r="507" spans="2:65" s="1" customFormat="1" ht="16.5" customHeight="1" x14ac:dyDescent="0.2">
      <c r="B507" s="33"/>
      <c r="C507" s="129" t="s">
        <v>188</v>
      </c>
      <c r="D507" s="129" t="s">
        <v>130</v>
      </c>
      <c r="E507" s="130" t="s">
        <v>376</v>
      </c>
      <c r="F507" s="131" t="s">
        <v>377</v>
      </c>
      <c r="G507" s="132" t="s">
        <v>378</v>
      </c>
      <c r="H507" s="133">
        <v>40</v>
      </c>
      <c r="I507" s="134"/>
      <c r="J507" s="135">
        <f>ROUND(I507*H507,2)</f>
        <v>0</v>
      </c>
      <c r="K507" s="131" t="s">
        <v>134</v>
      </c>
      <c r="L507" s="33"/>
      <c r="M507" s="136" t="s">
        <v>19</v>
      </c>
      <c r="N507" s="137" t="s">
        <v>42</v>
      </c>
      <c r="P507" s="138">
        <f>O507*H507</f>
        <v>0</v>
      </c>
      <c r="Q507" s="138">
        <v>0</v>
      </c>
      <c r="R507" s="138">
        <f>Q507*H507</f>
        <v>0</v>
      </c>
      <c r="S507" s="138">
        <v>0</v>
      </c>
      <c r="T507" s="139">
        <f>S507*H507</f>
        <v>0</v>
      </c>
      <c r="AR507" s="140" t="s">
        <v>379</v>
      </c>
      <c r="AT507" s="140" t="s">
        <v>130</v>
      </c>
      <c r="AU507" s="140" t="s">
        <v>79</v>
      </c>
      <c r="AY507" s="18" t="s">
        <v>125</v>
      </c>
      <c r="BE507" s="141">
        <f>IF(N507="základní",J507,0)</f>
        <v>0</v>
      </c>
      <c r="BF507" s="141">
        <f>IF(N507="snížená",J507,0)</f>
        <v>0</v>
      </c>
      <c r="BG507" s="141">
        <f>IF(N507="zákl. přenesená",J507,0)</f>
        <v>0</v>
      </c>
      <c r="BH507" s="141">
        <f>IF(N507="sníž. přenesená",J507,0)</f>
        <v>0</v>
      </c>
      <c r="BI507" s="141">
        <f>IF(N507="nulová",J507,0)</f>
        <v>0</v>
      </c>
      <c r="BJ507" s="18" t="s">
        <v>79</v>
      </c>
      <c r="BK507" s="141">
        <f>ROUND(I507*H507,2)</f>
        <v>0</v>
      </c>
      <c r="BL507" s="18" t="s">
        <v>379</v>
      </c>
      <c r="BM507" s="140" t="s">
        <v>380</v>
      </c>
    </row>
    <row r="508" spans="2:65" s="1" customFormat="1" ht="19.2" x14ac:dyDescent="0.2">
      <c r="B508" s="33"/>
      <c r="D508" s="142" t="s">
        <v>138</v>
      </c>
      <c r="F508" s="143" t="s">
        <v>381</v>
      </c>
      <c r="I508" s="144"/>
      <c r="L508" s="33"/>
      <c r="M508" s="145"/>
      <c r="T508" s="54"/>
      <c r="AT508" s="18" t="s">
        <v>138</v>
      </c>
      <c r="AU508" s="18" t="s">
        <v>79</v>
      </c>
    </row>
    <row r="509" spans="2:65" s="1" customFormat="1" x14ac:dyDescent="0.2">
      <c r="B509" s="33"/>
      <c r="D509" s="146" t="s">
        <v>140</v>
      </c>
      <c r="F509" s="147" t="s">
        <v>382</v>
      </c>
      <c r="I509" s="144"/>
      <c r="L509" s="33"/>
      <c r="M509" s="145"/>
      <c r="T509" s="54"/>
      <c r="AT509" s="18" t="s">
        <v>140</v>
      </c>
      <c r="AU509" s="18" t="s">
        <v>79</v>
      </c>
    </row>
    <row r="510" spans="2:65" s="13" customFormat="1" ht="20.399999999999999" x14ac:dyDescent="0.2">
      <c r="B510" s="155"/>
      <c r="D510" s="142" t="s">
        <v>160</v>
      </c>
      <c r="E510" s="156" t="s">
        <v>19</v>
      </c>
      <c r="F510" s="157" t="s">
        <v>383</v>
      </c>
      <c r="H510" s="156" t="s">
        <v>19</v>
      </c>
      <c r="I510" s="158"/>
      <c r="L510" s="155"/>
      <c r="M510" s="159"/>
      <c r="T510" s="160"/>
      <c r="AT510" s="156" t="s">
        <v>160</v>
      </c>
      <c r="AU510" s="156" t="s">
        <v>79</v>
      </c>
      <c r="AV510" s="13" t="s">
        <v>79</v>
      </c>
      <c r="AW510" s="13" t="s">
        <v>32</v>
      </c>
      <c r="AX510" s="13" t="s">
        <v>71</v>
      </c>
      <c r="AY510" s="156" t="s">
        <v>125</v>
      </c>
    </row>
    <row r="511" spans="2:65" s="12" customFormat="1" x14ac:dyDescent="0.2">
      <c r="B511" s="148"/>
      <c r="D511" s="142" t="s">
        <v>160</v>
      </c>
      <c r="E511" s="154" t="s">
        <v>19</v>
      </c>
      <c r="F511" s="149" t="s">
        <v>88</v>
      </c>
      <c r="H511" s="150">
        <v>40</v>
      </c>
      <c r="I511" s="151"/>
      <c r="L511" s="148"/>
      <c r="M511" s="152"/>
      <c r="T511" s="153"/>
      <c r="AT511" s="154" t="s">
        <v>160</v>
      </c>
      <c r="AU511" s="154" t="s">
        <v>79</v>
      </c>
      <c r="AV511" s="12" t="s">
        <v>81</v>
      </c>
      <c r="AW511" s="12" t="s">
        <v>32</v>
      </c>
      <c r="AX511" s="12" t="s">
        <v>71</v>
      </c>
      <c r="AY511" s="154" t="s">
        <v>125</v>
      </c>
    </row>
    <row r="512" spans="2:65" s="14" customFormat="1" x14ac:dyDescent="0.2">
      <c r="B512" s="161"/>
      <c r="D512" s="142" t="s">
        <v>160</v>
      </c>
      <c r="E512" s="162" t="s">
        <v>19</v>
      </c>
      <c r="F512" s="163" t="s">
        <v>183</v>
      </c>
      <c r="H512" s="164">
        <v>40</v>
      </c>
      <c r="I512" s="165"/>
      <c r="L512" s="161"/>
      <c r="M512" s="166"/>
      <c r="T512" s="167"/>
      <c r="AT512" s="162" t="s">
        <v>160</v>
      </c>
      <c r="AU512" s="162" t="s">
        <v>79</v>
      </c>
      <c r="AV512" s="14" t="s">
        <v>135</v>
      </c>
      <c r="AW512" s="14" t="s">
        <v>32</v>
      </c>
      <c r="AX512" s="14" t="s">
        <v>79</v>
      </c>
      <c r="AY512" s="162" t="s">
        <v>125</v>
      </c>
    </row>
    <row r="513" spans="2:65" s="1" customFormat="1" ht="16.5" customHeight="1" x14ac:dyDescent="0.2">
      <c r="B513" s="33"/>
      <c r="C513" s="129" t="s">
        <v>384</v>
      </c>
      <c r="D513" s="129" t="s">
        <v>130</v>
      </c>
      <c r="E513" s="130" t="s">
        <v>385</v>
      </c>
      <c r="F513" s="131" t="s">
        <v>386</v>
      </c>
      <c r="G513" s="132" t="s">
        <v>378</v>
      </c>
      <c r="H513" s="133">
        <v>40</v>
      </c>
      <c r="I513" s="134"/>
      <c r="J513" s="135">
        <f>ROUND(I513*H513,2)</f>
        <v>0</v>
      </c>
      <c r="K513" s="131" t="s">
        <v>134</v>
      </c>
      <c r="L513" s="33"/>
      <c r="M513" s="136" t="s">
        <v>19</v>
      </c>
      <c r="N513" s="137" t="s">
        <v>42</v>
      </c>
      <c r="P513" s="138">
        <f>O513*H513</f>
        <v>0</v>
      </c>
      <c r="Q513" s="138">
        <v>0</v>
      </c>
      <c r="R513" s="138">
        <f>Q513*H513</f>
        <v>0</v>
      </c>
      <c r="S513" s="138">
        <v>0</v>
      </c>
      <c r="T513" s="139">
        <f>S513*H513</f>
        <v>0</v>
      </c>
      <c r="AR513" s="140" t="s">
        <v>379</v>
      </c>
      <c r="AT513" s="140" t="s">
        <v>130</v>
      </c>
      <c r="AU513" s="140" t="s">
        <v>79</v>
      </c>
      <c r="AY513" s="18" t="s">
        <v>125</v>
      </c>
      <c r="BE513" s="141">
        <f>IF(N513="základní",J513,0)</f>
        <v>0</v>
      </c>
      <c r="BF513" s="141">
        <f>IF(N513="snížená",J513,0)</f>
        <v>0</v>
      </c>
      <c r="BG513" s="141">
        <f>IF(N513="zákl. přenesená",J513,0)</f>
        <v>0</v>
      </c>
      <c r="BH513" s="141">
        <f>IF(N513="sníž. přenesená",J513,0)</f>
        <v>0</v>
      </c>
      <c r="BI513" s="141">
        <f>IF(N513="nulová",J513,0)</f>
        <v>0</v>
      </c>
      <c r="BJ513" s="18" t="s">
        <v>79</v>
      </c>
      <c r="BK513" s="141">
        <f>ROUND(I513*H513,2)</f>
        <v>0</v>
      </c>
      <c r="BL513" s="18" t="s">
        <v>379</v>
      </c>
      <c r="BM513" s="140" t="s">
        <v>387</v>
      </c>
    </row>
    <row r="514" spans="2:65" s="1" customFormat="1" ht="19.2" x14ac:dyDescent="0.2">
      <c r="B514" s="33"/>
      <c r="D514" s="142" t="s">
        <v>138</v>
      </c>
      <c r="F514" s="143" t="s">
        <v>388</v>
      </c>
      <c r="I514" s="144"/>
      <c r="L514" s="33"/>
      <c r="M514" s="145"/>
      <c r="T514" s="54"/>
      <c r="AT514" s="18" t="s">
        <v>138</v>
      </c>
      <c r="AU514" s="18" t="s">
        <v>79</v>
      </c>
    </row>
    <row r="515" spans="2:65" s="1" customFormat="1" x14ac:dyDescent="0.2">
      <c r="B515" s="33"/>
      <c r="D515" s="146" t="s">
        <v>140</v>
      </c>
      <c r="F515" s="147" t="s">
        <v>389</v>
      </c>
      <c r="I515" s="144"/>
      <c r="L515" s="33"/>
      <c r="M515" s="145"/>
      <c r="T515" s="54"/>
      <c r="AT515" s="18" t="s">
        <v>140</v>
      </c>
      <c r="AU515" s="18" t="s">
        <v>79</v>
      </c>
    </row>
    <row r="516" spans="2:65" s="13" customFormat="1" ht="20.399999999999999" x14ac:dyDescent="0.2">
      <c r="B516" s="155"/>
      <c r="D516" s="142" t="s">
        <v>160</v>
      </c>
      <c r="E516" s="156" t="s">
        <v>19</v>
      </c>
      <c r="F516" s="157" t="s">
        <v>390</v>
      </c>
      <c r="H516" s="156" t="s">
        <v>19</v>
      </c>
      <c r="I516" s="158"/>
      <c r="L516" s="155"/>
      <c r="M516" s="159"/>
      <c r="T516" s="160"/>
      <c r="AT516" s="156" t="s">
        <v>160</v>
      </c>
      <c r="AU516" s="156" t="s">
        <v>79</v>
      </c>
      <c r="AV516" s="13" t="s">
        <v>79</v>
      </c>
      <c r="AW516" s="13" t="s">
        <v>32</v>
      </c>
      <c r="AX516" s="13" t="s">
        <v>71</v>
      </c>
      <c r="AY516" s="156" t="s">
        <v>125</v>
      </c>
    </row>
    <row r="517" spans="2:65" s="12" customFormat="1" x14ac:dyDescent="0.2">
      <c r="B517" s="148"/>
      <c r="D517" s="142" t="s">
        <v>160</v>
      </c>
      <c r="E517" s="154" t="s">
        <v>19</v>
      </c>
      <c r="F517" s="149" t="s">
        <v>247</v>
      </c>
      <c r="H517" s="150">
        <v>20</v>
      </c>
      <c r="I517" s="151"/>
      <c r="L517" s="148"/>
      <c r="M517" s="152"/>
      <c r="T517" s="153"/>
      <c r="AT517" s="154" t="s">
        <v>160</v>
      </c>
      <c r="AU517" s="154" t="s">
        <v>79</v>
      </c>
      <c r="AV517" s="12" t="s">
        <v>81</v>
      </c>
      <c r="AW517" s="12" t="s">
        <v>32</v>
      </c>
      <c r="AX517" s="12" t="s">
        <v>71</v>
      </c>
      <c r="AY517" s="154" t="s">
        <v>125</v>
      </c>
    </row>
    <row r="518" spans="2:65" s="13" customFormat="1" ht="20.399999999999999" x14ac:dyDescent="0.2">
      <c r="B518" s="155"/>
      <c r="D518" s="142" t="s">
        <v>160</v>
      </c>
      <c r="E518" s="156" t="s">
        <v>19</v>
      </c>
      <c r="F518" s="157" t="s">
        <v>391</v>
      </c>
      <c r="H518" s="156" t="s">
        <v>19</v>
      </c>
      <c r="I518" s="158"/>
      <c r="L518" s="155"/>
      <c r="M518" s="159"/>
      <c r="T518" s="160"/>
      <c r="AT518" s="156" t="s">
        <v>160</v>
      </c>
      <c r="AU518" s="156" t="s">
        <v>79</v>
      </c>
      <c r="AV518" s="13" t="s">
        <v>79</v>
      </c>
      <c r="AW518" s="13" t="s">
        <v>32</v>
      </c>
      <c r="AX518" s="13" t="s">
        <v>71</v>
      </c>
      <c r="AY518" s="156" t="s">
        <v>125</v>
      </c>
    </row>
    <row r="519" spans="2:65" s="12" customFormat="1" x14ac:dyDescent="0.2">
      <c r="B519" s="148"/>
      <c r="D519" s="142" t="s">
        <v>160</v>
      </c>
      <c r="E519" s="154" t="s">
        <v>19</v>
      </c>
      <c r="F519" s="149" t="s">
        <v>247</v>
      </c>
      <c r="H519" s="150">
        <v>20</v>
      </c>
      <c r="I519" s="151"/>
      <c r="L519" s="148"/>
      <c r="M519" s="152"/>
      <c r="T519" s="153"/>
      <c r="AT519" s="154" t="s">
        <v>160</v>
      </c>
      <c r="AU519" s="154" t="s">
        <v>79</v>
      </c>
      <c r="AV519" s="12" t="s">
        <v>81</v>
      </c>
      <c r="AW519" s="12" t="s">
        <v>32</v>
      </c>
      <c r="AX519" s="12" t="s">
        <v>71</v>
      </c>
      <c r="AY519" s="154" t="s">
        <v>125</v>
      </c>
    </row>
    <row r="520" spans="2:65" s="14" customFormat="1" x14ac:dyDescent="0.2">
      <c r="B520" s="161"/>
      <c r="D520" s="142" t="s">
        <v>160</v>
      </c>
      <c r="E520" s="162" t="s">
        <v>19</v>
      </c>
      <c r="F520" s="163" t="s">
        <v>183</v>
      </c>
      <c r="H520" s="164">
        <v>40</v>
      </c>
      <c r="I520" s="165"/>
      <c r="L520" s="161"/>
      <c r="M520" s="185"/>
      <c r="N520" s="186"/>
      <c r="O520" s="186"/>
      <c r="P520" s="186"/>
      <c r="Q520" s="186"/>
      <c r="R520" s="186"/>
      <c r="S520" s="186"/>
      <c r="T520" s="187"/>
      <c r="AT520" s="162" t="s">
        <v>160</v>
      </c>
      <c r="AU520" s="162" t="s">
        <v>79</v>
      </c>
      <c r="AV520" s="14" t="s">
        <v>135</v>
      </c>
      <c r="AW520" s="14" t="s">
        <v>32</v>
      </c>
      <c r="AX520" s="14" t="s">
        <v>79</v>
      </c>
      <c r="AY520" s="162" t="s">
        <v>125</v>
      </c>
    </row>
    <row r="521" spans="2:65" s="1" customFormat="1" ht="7.05" customHeight="1" x14ac:dyDescent="0.2">
      <c r="B521" s="42"/>
      <c r="C521" s="43"/>
      <c r="D521" s="43"/>
      <c r="E521" s="43"/>
      <c r="F521" s="43"/>
      <c r="G521" s="43"/>
      <c r="H521" s="43"/>
      <c r="I521" s="43"/>
      <c r="J521" s="43"/>
      <c r="K521" s="43"/>
      <c r="L521" s="33"/>
    </row>
  </sheetData>
  <sheetProtection algorithmName="SHA-512" hashValue="CfKCCy37zNB55twkzvHINbV0nNnTD1gLgjEVtjqpXz1cjg9ymwA4Kv8H6hE0iR+1Sp2MuieeQK5H8lgpz0NCzQ==" saltValue="n7p04/Wwly40HSU/VVsimNfS3V+rgmpKyVbWt9reamqTu9GEi98hYSyZN1YdysPT26ct+J7b/Xfb2dFv/MW+lg==" spinCount="100000" sheet="1" objects="1" scenarios="1" formatColumns="0" formatRows="0" autoFilter="0"/>
  <autoFilter ref="C88:K520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9" r:id="rId2" xr:uid="{00000000-0004-0000-0100-000001000000}"/>
    <hyperlink ref="F102" r:id="rId3" xr:uid="{00000000-0004-0000-0100-000002000000}"/>
    <hyperlink ref="F105" r:id="rId4" xr:uid="{00000000-0004-0000-0100-000003000000}"/>
    <hyperlink ref="F109" r:id="rId5" xr:uid="{00000000-0004-0000-0100-000004000000}"/>
    <hyperlink ref="F114" r:id="rId6" xr:uid="{00000000-0004-0000-0100-000005000000}"/>
    <hyperlink ref="F126" r:id="rId7" xr:uid="{00000000-0004-0000-0100-000006000000}"/>
    <hyperlink ref="F136" r:id="rId8" xr:uid="{00000000-0004-0000-0100-000007000000}"/>
    <hyperlink ref="F148" r:id="rId9" xr:uid="{00000000-0004-0000-0100-000008000000}"/>
    <hyperlink ref="F152" r:id="rId10" xr:uid="{00000000-0004-0000-0100-000009000000}"/>
    <hyperlink ref="F158" r:id="rId11" xr:uid="{00000000-0004-0000-0100-00000A000000}"/>
    <hyperlink ref="F162" r:id="rId12" xr:uid="{00000000-0004-0000-0100-00000B000000}"/>
    <hyperlink ref="F215" r:id="rId13" xr:uid="{00000000-0004-0000-0100-00000C000000}"/>
    <hyperlink ref="F222" r:id="rId14" xr:uid="{00000000-0004-0000-0100-00000D000000}"/>
    <hyperlink ref="F229" r:id="rId15" xr:uid="{00000000-0004-0000-0100-00000E000000}"/>
    <hyperlink ref="F279" r:id="rId16" xr:uid="{00000000-0004-0000-0100-00000F000000}"/>
    <hyperlink ref="F296" r:id="rId17" xr:uid="{00000000-0004-0000-0100-000010000000}"/>
    <hyperlink ref="F304" r:id="rId18" xr:uid="{00000000-0004-0000-0100-000011000000}"/>
    <hyperlink ref="F354" r:id="rId19" xr:uid="{00000000-0004-0000-0100-000012000000}"/>
    <hyperlink ref="F404" r:id="rId20" xr:uid="{00000000-0004-0000-0100-000013000000}"/>
    <hyperlink ref="F408" r:id="rId21" xr:uid="{00000000-0004-0000-0100-000014000000}"/>
    <hyperlink ref="F456" r:id="rId22" xr:uid="{00000000-0004-0000-0100-000015000000}"/>
    <hyperlink ref="F504" r:id="rId23" xr:uid="{00000000-0004-0000-0100-000016000000}"/>
    <hyperlink ref="F509" r:id="rId24" xr:uid="{00000000-0004-0000-0100-000017000000}"/>
    <hyperlink ref="F515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2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84</v>
      </c>
    </row>
    <row r="3" spans="2:46" ht="7.0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5.05" customHeight="1" x14ac:dyDescent="0.2">
      <c r="B4" s="21"/>
      <c r="D4" s="22" t="s">
        <v>89</v>
      </c>
      <c r="L4" s="21"/>
      <c r="M4" s="87" t="s">
        <v>10</v>
      </c>
      <c r="AT4" s="18" t="s">
        <v>4</v>
      </c>
    </row>
    <row r="5" spans="2:46" ht="7.0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2" t="str">
        <f>'Rekapitulace stavby'!K6</f>
        <v>ZČU - Rekonstrukce podlah UT</v>
      </c>
      <c r="F7" s="323"/>
      <c r="G7" s="323"/>
      <c r="H7" s="323"/>
      <c r="L7" s="21"/>
    </row>
    <row r="8" spans="2:46" s="1" customFormat="1" ht="12" customHeight="1" x14ac:dyDescent="0.2">
      <c r="B8" s="33"/>
      <c r="D8" s="28" t="s">
        <v>94</v>
      </c>
      <c r="L8" s="33"/>
    </row>
    <row r="9" spans="2:46" s="1" customFormat="1" ht="16.5" customHeight="1" x14ac:dyDescent="0.2">
      <c r="B9" s="33"/>
      <c r="E9" s="319" t="s">
        <v>392</v>
      </c>
      <c r="F9" s="321"/>
      <c r="G9" s="321"/>
      <c r="H9" s="32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8. 1. 2024</v>
      </c>
      <c r="L12" s="33"/>
    </row>
    <row r="13" spans="2:46" s="1" customFormat="1" ht="10.8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 x14ac:dyDescent="0.2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7.0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4" t="str">
        <f>'Rekapitulace stavby'!E14</f>
        <v>Vyplň údaj</v>
      </c>
      <c r="F18" s="287"/>
      <c r="G18" s="287"/>
      <c r="H18" s="287"/>
      <c r="I18" s="28" t="s">
        <v>27</v>
      </c>
      <c r="J18" s="29" t="str">
        <f>'Rekapitulace stavby'!AN14</f>
        <v>Vyplň údaj</v>
      </c>
      <c r="L18" s="33"/>
    </row>
    <row r="19" spans="2:12" s="1" customFormat="1" ht="7.0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7.0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7.0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16.5" customHeight="1" x14ac:dyDescent="0.2">
      <c r="B27" s="88"/>
      <c r="E27" s="292" t="s">
        <v>19</v>
      </c>
      <c r="F27" s="292"/>
      <c r="G27" s="292"/>
      <c r="H27" s="292"/>
      <c r="L27" s="88"/>
    </row>
    <row r="28" spans="2:12" s="1" customFormat="1" ht="7.05" customHeight="1" x14ac:dyDescent="0.2">
      <c r="B28" s="33"/>
      <c r="L28" s="33"/>
    </row>
    <row r="29" spans="2:12" s="1" customFormat="1" ht="7.0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9" t="s">
        <v>37</v>
      </c>
      <c r="J30" s="64">
        <f>ROUND(J82, 2)</f>
        <v>0</v>
      </c>
      <c r="L30" s="33"/>
    </row>
    <row r="31" spans="2:12" s="1" customFormat="1" ht="7.0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 x14ac:dyDescent="0.2">
      <c r="B33" s="33"/>
      <c r="D33" s="53" t="s">
        <v>41</v>
      </c>
      <c r="E33" s="28" t="s">
        <v>42</v>
      </c>
      <c r="F33" s="90">
        <f>ROUND((SUM(BE82:BE91)),  2)</f>
        <v>0</v>
      </c>
      <c r="I33" s="91">
        <v>0.21</v>
      </c>
      <c r="J33" s="90">
        <f>ROUND(((SUM(BE82:BE91))*I33),  2)</f>
        <v>0</v>
      </c>
      <c r="L33" s="33"/>
    </row>
    <row r="34" spans="2:12" s="1" customFormat="1" ht="14.4" customHeight="1" x14ac:dyDescent="0.2">
      <c r="B34" s="33"/>
      <c r="E34" s="28" t="s">
        <v>43</v>
      </c>
      <c r="F34" s="90">
        <f>ROUND((SUM(BF82:BF91)),  2)</f>
        <v>0</v>
      </c>
      <c r="I34" s="91">
        <v>0.12</v>
      </c>
      <c r="J34" s="90">
        <f>ROUND(((SUM(BF82:BF91))*I34),  2)</f>
        <v>0</v>
      </c>
      <c r="L34" s="33"/>
    </row>
    <row r="35" spans="2:12" s="1" customFormat="1" ht="14.4" hidden="1" customHeight="1" x14ac:dyDescent="0.2">
      <c r="B35" s="33"/>
      <c r="E35" s="28" t="s">
        <v>44</v>
      </c>
      <c r="F35" s="90">
        <f>ROUND((SUM(BG82:BG91)),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 x14ac:dyDescent="0.2">
      <c r="B36" s="33"/>
      <c r="E36" s="28" t="s">
        <v>45</v>
      </c>
      <c r="F36" s="90">
        <f>ROUND((SUM(BH82:BH91)),  2)</f>
        <v>0</v>
      </c>
      <c r="I36" s="91">
        <v>0.12</v>
      </c>
      <c r="J36" s="90">
        <f>0</f>
        <v>0</v>
      </c>
      <c r="L36" s="33"/>
    </row>
    <row r="37" spans="2:12" s="1" customFormat="1" ht="14.4" hidden="1" customHeight="1" x14ac:dyDescent="0.2">
      <c r="B37" s="33"/>
      <c r="E37" s="28" t="s">
        <v>46</v>
      </c>
      <c r="F37" s="90">
        <f>ROUND((SUM(BI82:BI91)),  2)</f>
        <v>0</v>
      </c>
      <c r="I37" s="91">
        <v>0</v>
      </c>
      <c r="J37" s="90">
        <f>0</f>
        <v>0</v>
      </c>
      <c r="L37" s="33"/>
    </row>
    <row r="38" spans="2:12" s="1" customFormat="1" ht="7.05" customHeight="1" x14ac:dyDescent="0.2">
      <c r="B38" s="33"/>
      <c r="L38" s="33"/>
    </row>
    <row r="39" spans="2:12" s="1" customFormat="1" ht="25.35" customHeight="1" x14ac:dyDescent="0.2">
      <c r="B39" s="33"/>
      <c r="C39" s="92"/>
      <c r="D39" s="93" t="s">
        <v>47</v>
      </c>
      <c r="E39" s="55"/>
      <c r="F39" s="55"/>
      <c r="G39" s="94" t="s">
        <v>48</v>
      </c>
      <c r="H39" s="95" t="s">
        <v>49</v>
      </c>
      <c r="I39" s="55"/>
      <c r="J39" s="96">
        <f>SUM(J30:J37)</f>
        <v>0</v>
      </c>
      <c r="K39" s="97"/>
      <c r="L39" s="33"/>
    </row>
    <row r="40" spans="2:12" s="1" customFormat="1" ht="14.4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.0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.05" customHeight="1" x14ac:dyDescent="0.2">
      <c r="B45" s="33"/>
      <c r="C45" s="22" t="s">
        <v>96</v>
      </c>
      <c r="L45" s="33"/>
    </row>
    <row r="46" spans="2:12" s="1" customFormat="1" ht="7.0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22" t="str">
        <f>E7</f>
        <v>ZČU - Rekonstrukce podlah UT</v>
      </c>
      <c r="F48" s="323"/>
      <c r="G48" s="323"/>
      <c r="H48" s="323"/>
      <c r="L48" s="33"/>
    </row>
    <row r="49" spans="2:47" s="1" customFormat="1" ht="12" customHeight="1" x14ac:dyDescent="0.2">
      <c r="B49" s="33"/>
      <c r="C49" s="28" t="s">
        <v>94</v>
      </c>
      <c r="L49" s="33"/>
    </row>
    <row r="50" spans="2:47" s="1" customFormat="1" ht="16.5" customHeight="1" x14ac:dyDescent="0.2">
      <c r="B50" s="33"/>
      <c r="E50" s="319" t="str">
        <f>E9</f>
        <v>VON - Vedlejší a ostatní rozpočtové náklady</v>
      </c>
      <c r="F50" s="321"/>
      <c r="G50" s="321"/>
      <c r="H50" s="321"/>
      <c r="L50" s="33"/>
    </row>
    <row r="51" spans="2:47" s="1" customFormat="1" ht="7.0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Západočeská univerzita v Plzni</v>
      </c>
      <c r="I52" s="28" t="s">
        <v>23</v>
      </c>
      <c r="J52" s="50" t="str">
        <f>IF(J12="","",J12)</f>
        <v>8. 1. 2024</v>
      </c>
      <c r="L52" s="33"/>
    </row>
    <row r="53" spans="2:47" s="1" customFormat="1" ht="7.05" customHeight="1" x14ac:dyDescent="0.2">
      <c r="B53" s="33"/>
      <c r="L53" s="33"/>
    </row>
    <row r="54" spans="2:47" s="1" customFormat="1" ht="15.15" customHeight="1" x14ac:dyDescent="0.2">
      <c r="B54" s="33"/>
      <c r="C54" s="28" t="s">
        <v>25</v>
      </c>
      <c r="F54" s="26" t="str">
        <f>E15</f>
        <v>Západočeská univerzita v Plzni</v>
      </c>
      <c r="I54" s="28" t="s">
        <v>30</v>
      </c>
      <c r="J54" s="31" t="str">
        <f>E21</f>
        <v xml:space="preserve"> </v>
      </c>
      <c r="L54" s="33"/>
    </row>
    <row r="55" spans="2:47" s="1" customFormat="1" ht="15.15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Michal Jirka</v>
      </c>
      <c r="L55" s="33"/>
    </row>
    <row r="56" spans="2:47" s="1" customFormat="1" ht="10.199999999999999" customHeight="1" x14ac:dyDescent="0.2">
      <c r="B56" s="33"/>
      <c r="L56" s="33"/>
    </row>
    <row r="57" spans="2:47" s="1" customFormat="1" ht="29.25" customHeight="1" x14ac:dyDescent="0.2">
      <c r="B57" s="33"/>
      <c r="C57" s="98" t="s">
        <v>97</v>
      </c>
      <c r="D57" s="92"/>
      <c r="E57" s="92"/>
      <c r="F57" s="92"/>
      <c r="G57" s="92"/>
      <c r="H57" s="92"/>
      <c r="I57" s="92"/>
      <c r="J57" s="99" t="s">
        <v>98</v>
      </c>
      <c r="K57" s="92"/>
      <c r="L57" s="33"/>
    </row>
    <row r="58" spans="2:47" s="1" customFormat="1" ht="10.199999999999999" customHeight="1" x14ac:dyDescent="0.2">
      <c r="B58" s="33"/>
      <c r="L58" s="33"/>
    </row>
    <row r="59" spans="2:47" s="1" customFormat="1" ht="22.8" customHeight="1" x14ac:dyDescent="0.2">
      <c r="B59" s="33"/>
      <c r="C59" s="100" t="s">
        <v>69</v>
      </c>
      <c r="J59" s="64">
        <f>J82</f>
        <v>0</v>
      </c>
      <c r="L59" s="33"/>
      <c r="AU59" s="18" t="s">
        <v>99</v>
      </c>
    </row>
    <row r="60" spans="2:47" s="8" customFormat="1" ht="25.05" customHeight="1" x14ac:dyDescent="0.2">
      <c r="B60" s="101"/>
      <c r="D60" s="102" t="s">
        <v>393</v>
      </c>
      <c r="E60" s="103"/>
      <c r="F60" s="103"/>
      <c r="G60" s="103"/>
      <c r="H60" s="103"/>
      <c r="I60" s="103"/>
      <c r="J60" s="104">
        <f>J83</f>
        <v>0</v>
      </c>
      <c r="L60" s="101"/>
    </row>
    <row r="61" spans="2:47" s="9" customFormat="1" ht="19.95" customHeight="1" x14ac:dyDescent="0.2">
      <c r="B61" s="105"/>
      <c r="D61" s="106" t="s">
        <v>394</v>
      </c>
      <c r="E61" s="107"/>
      <c r="F61" s="107"/>
      <c r="G61" s="107"/>
      <c r="H61" s="107"/>
      <c r="I61" s="107"/>
      <c r="J61" s="108">
        <f>J84</f>
        <v>0</v>
      </c>
      <c r="L61" s="105"/>
    </row>
    <row r="62" spans="2:47" s="9" customFormat="1" ht="19.95" customHeight="1" x14ac:dyDescent="0.2">
      <c r="B62" s="105"/>
      <c r="D62" s="106" t="s">
        <v>395</v>
      </c>
      <c r="E62" s="107"/>
      <c r="F62" s="107"/>
      <c r="G62" s="107"/>
      <c r="H62" s="107"/>
      <c r="I62" s="107"/>
      <c r="J62" s="108">
        <f>J88</f>
        <v>0</v>
      </c>
      <c r="L62" s="105"/>
    </row>
    <row r="63" spans="2:47" s="1" customFormat="1" ht="21.75" customHeight="1" x14ac:dyDescent="0.2">
      <c r="B63" s="33"/>
      <c r="L63" s="33"/>
    </row>
    <row r="64" spans="2:47" s="1" customFormat="1" ht="7.0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7.0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5.05" customHeight="1" x14ac:dyDescent="0.2">
      <c r="B69" s="33"/>
      <c r="C69" s="22" t="s">
        <v>110</v>
      </c>
      <c r="L69" s="33"/>
    </row>
    <row r="70" spans="2:12" s="1" customFormat="1" ht="7.0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16.5" customHeight="1" x14ac:dyDescent="0.2">
      <c r="B72" s="33"/>
      <c r="E72" s="322" t="str">
        <f>E7</f>
        <v>ZČU - Rekonstrukce podlah UT</v>
      </c>
      <c r="F72" s="323"/>
      <c r="G72" s="323"/>
      <c r="H72" s="323"/>
      <c r="L72" s="33"/>
    </row>
    <row r="73" spans="2:12" s="1" customFormat="1" ht="12" customHeight="1" x14ac:dyDescent="0.2">
      <c r="B73" s="33"/>
      <c r="C73" s="28" t="s">
        <v>94</v>
      </c>
      <c r="L73" s="33"/>
    </row>
    <row r="74" spans="2:12" s="1" customFormat="1" ht="16.5" customHeight="1" x14ac:dyDescent="0.2">
      <c r="B74" s="33"/>
      <c r="E74" s="319" t="str">
        <f>E9</f>
        <v>VON - Vedlejší a ostatní rozpočtové náklady</v>
      </c>
      <c r="F74" s="321"/>
      <c r="G74" s="321"/>
      <c r="H74" s="321"/>
      <c r="L74" s="33"/>
    </row>
    <row r="75" spans="2:12" s="1" customFormat="1" ht="7.0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>Západočeská univerzita v Plzni</v>
      </c>
      <c r="I76" s="28" t="s">
        <v>23</v>
      </c>
      <c r="J76" s="50" t="str">
        <f>IF(J12="","",J12)</f>
        <v>8. 1. 2024</v>
      </c>
      <c r="L76" s="33"/>
    </row>
    <row r="77" spans="2:12" s="1" customFormat="1" ht="7.05" customHeight="1" x14ac:dyDescent="0.2">
      <c r="B77" s="33"/>
      <c r="L77" s="33"/>
    </row>
    <row r="78" spans="2:12" s="1" customFormat="1" ht="15.15" customHeight="1" x14ac:dyDescent="0.2">
      <c r="B78" s="33"/>
      <c r="C78" s="28" t="s">
        <v>25</v>
      </c>
      <c r="F78" s="26" t="str">
        <f>E15</f>
        <v>Západočeská univerzita v Plzni</v>
      </c>
      <c r="I78" s="28" t="s">
        <v>30</v>
      </c>
      <c r="J78" s="31" t="str">
        <f>E21</f>
        <v xml:space="preserve"> </v>
      </c>
      <c r="L78" s="33"/>
    </row>
    <row r="79" spans="2:12" s="1" customFormat="1" ht="15.15" customHeight="1" x14ac:dyDescent="0.2">
      <c r="B79" s="33"/>
      <c r="C79" s="28" t="s">
        <v>28</v>
      </c>
      <c r="F79" s="26" t="str">
        <f>IF(E18="","",E18)</f>
        <v>Vyplň údaj</v>
      </c>
      <c r="I79" s="28" t="s">
        <v>33</v>
      </c>
      <c r="J79" s="31" t="str">
        <f>E24</f>
        <v>Michal Jirka</v>
      </c>
      <c r="L79" s="33"/>
    </row>
    <row r="80" spans="2:12" s="1" customFormat="1" ht="10.199999999999999" customHeight="1" x14ac:dyDescent="0.2">
      <c r="B80" s="33"/>
      <c r="L80" s="33"/>
    </row>
    <row r="81" spans="2:65" s="10" customFormat="1" ht="29.25" customHeight="1" x14ac:dyDescent="0.2">
      <c r="B81" s="109"/>
      <c r="C81" s="110" t="s">
        <v>111</v>
      </c>
      <c r="D81" s="111" t="s">
        <v>56</v>
      </c>
      <c r="E81" s="111" t="s">
        <v>52</v>
      </c>
      <c r="F81" s="111" t="s">
        <v>53</v>
      </c>
      <c r="G81" s="111" t="s">
        <v>112</v>
      </c>
      <c r="H81" s="111" t="s">
        <v>113</v>
      </c>
      <c r="I81" s="111" t="s">
        <v>114</v>
      </c>
      <c r="J81" s="111" t="s">
        <v>98</v>
      </c>
      <c r="K81" s="112" t="s">
        <v>115</v>
      </c>
      <c r="L81" s="109"/>
      <c r="M81" s="57" t="s">
        <v>19</v>
      </c>
      <c r="N81" s="58" t="s">
        <v>41</v>
      </c>
      <c r="O81" s="58" t="s">
        <v>116</v>
      </c>
      <c r="P81" s="58" t="s">
        <v>117</v>
      </c>
      <c r="Q81" s="58" t="s">
        <v>118</v>
      </c>
      <c r="R81" s="58" t="s">
        <v>119</v>
      </c>
      <c r="S81" s="58" t="s">
        <v>120</v>
      </c>
      <c r="T81" s="59" t="s">
        <v>121</v>
      </c>
    </row>
    <row r="82" spans="2:65" s="1" customFormat="1" ht="22.8" customHeight="1" x14ac:dyDescent="0.3">
      <c r="B82" s="33"/>
      <c r="C82" s="62" t="s">
        <v>122</v>
      </c>
      <c r="J82" s="113">
        <f>BK82</f>
        <v>0</v>
      </c>
      <c r="L82" s="33"/>
      <c r="M82" s="60"/>
      <c r="N82" s="51"/>
      <c r="O82" s="51"/>
      <c r="P82" s="114">
        <f>P83</f>
        <v>0</v>
      </c>
      <c r="Q82" s="51"/>
      <c r="R82" s="114">
        <f>R83</f>
        <v>0</v>
      </c>
      <c r="S82" s="51"/>
      <c r="T82" s="115">
        <f>T83</f>
        <v>0</v>
      </c>
      <c r="AT82" s="18" t="s">
        <v>70</v>
      </c>
      <c r="AU82" s="18" t="s">
        <v>99</v>
      </c>
      <c r="BK82" s="116">
        <f>BK83</f>
        <v>0</v>
      </c>
    </row>
    <row r="83" spans="2:65" s="11" customFormat="1" ht="25.95" customHeight="1" x14ac:dyDescent="0.25">
      <c r="B83" s="117"/>
      <c r="D83" s="118" t="s">
        <v>70</v>
      </c>
      <c r="E83" s="119" t="s">
        <v>396</v>
      </c>
      <c r="F83" s="119" t="s">
        <v>397</v>
      </c>
      <c r="I83" s="120"/>
      <c r="J83" s="121">
        <f>BK83</f>
        <v>0</v>
      </c>
      <c r="L83" s="117"/>
      <c r="M83" s="122"/>
      <c r="P83" s="123">
        <f>P84+P88</f>
        <v>0</v>
      </c>
      <c r="R83" s="123">
        <f>R84+R88</f>
        <v>0</v>
      </c>
      <c r="T83" s="124">
        <f>T84+T88</f>
        <v>0</v>
      </c>
      <c r="AR83" s="118" t="s">
        <v>162</v>
      </c>
      <c r="AT83" s="125" t="s">
        <v>70</v>
      </c>
      <c r="AU83" s="125" t="s">
        <v>71</v>
      </c>
      <c r="AY83" s="118" t="s">
        <v>125</v>
      </c>
      <c r="BK83" s="126">
        <f>BK84+BK88</f>
        <v>0</v>
      </c>
    </row>
    <row r="84" spans="2:65" s="11" customFormat="1" ht="22.8" customHeight="1" x14ac:dyDescent="0.25">
      <c r="B84" s="117"/>
      <c r="D84" s="118" t="s">
        <v>70</v>
      </c>
      <c r="E84" s="127" t="s">
        <v>398</v>
      </c>
      <c r="F84" s="127" t="s">
        <v>399</v>
      </c>
      <c r="I84" s="120"/>
      <c r="J84" s="128">
        <f>BK84</f>
        <v>0</v>
      </c>
      <c r="L84" s="117"/>
      <c r="M84" s="122"/>
      <c r="P84" s="123">
        <f>SUM(P85:P87)</f>
        <v>0</v>
      </c>
      <c r="R84" s="123">
        <f>SUM(R85:R87)</f>
        <v>0</v>
      </c>
      <c r="T84" s="124">
        <f>SUM(T85:T87)</f>
        <v>0</v>
      </c>
      <c r="AR84" s="118" t="s">
        <v>162</v>
      </c>
      <c r="AT84" s="125" t="s">
        <v>70</v>
      </c>
      <c r="AU84" s="125" t="s">
        <v>79</v>
      </c>
      <c r="AY84" s="118" t="s">
        <v>125</v>
      </c>
      <c r="BK84" s="126">
        <f>SUM(BK85:BK87)</f>
        <v>0</v>
      </c>
    </row>
    <row r="85" spans="2:65" s="1" customFormat="1" ht="16.5" customHeight="1" x14ac:dyDescent="0.2">
      <c r="B85" s="33"/>
      <c r="C85" s="129" t="s">
        <v>79</v>
      </c>
      <c r="D85" s="129" t="s">
        <v>130</v>
      </c>
      <c r="E85" s="130" t="s">
        <v>400</v>
      </c>
      <c r="F85" s="131" t="s">
        <v>399</v>
      </c>
      <c r="G85" s="132" t="s">
        <v>401</v>
      </c>
      <c r="H85" s="133">
        <v>1</v>
      </c>
      <c r="I85" s="134"/>
      <c r="J85" s="135">
        <f>ROUND(I85*H85,2)</f>
        <v>0</v>
      </c>
      <c r="K85" s="131" t="s">
        <v>134</v>
      </c>
      <c r="L85" s="33"/>
      <c r="M85" s="136" t="s">
        <v>19</v>
      </c>
      <c r="N85" s="137" t="s">
        <v>42</v>
      </c>
      <c r="P85" s="138">
        <f>O85*H85</f>
        <v>0</v>
      </c>
      <c r="Q85" s="138">
        <v>0</v>
      </c>
      <c r="R85" s="138">
        <f>Q85*H85</f>
        <v>0</v>
      </c>
      <c r="S85" s="138">
        <v>0</v>
      </c>
      <c r="T85" s="139">
        <f>S85*H85</f>
        <v>0</v>
      </c>
      <c r="AR85" s="140" t="s">
        <v>402</v>
      </c>
      <c r="AT85" s="140" t="s">
        <v>130</v>
      </c>
      <c r="AU85" s="140" t="s">
        <v>81</v>
      </c>
      <c r="AY85" s="18" t="s">
        <v>125</v>
      </c>
      <c r="BE85" s="141">
        <f>IF(N85="základní",J85,0)</f>
        <v>0</v>
      </c>
      <c r="BF85" s="141">
        <f>IF(N85="snížená",J85,0)</f>
        <v>0</v>
      </c>
      <c r="BG85" s="141">
        <f>IF(N85="zákl. přenesená",J85,0)</f>
        <v>0</v>
      </c>
      <c r="BH85" s="141">
        <f>IF(N85="sníž. přenesená",J85,0)</f>
        <v>0</v>
      </c>
      <c r="BI85" s="141">
        <f>IF(N85="nulová",J85,0)</f>
        <v>0</v>
      </c>
      <c r="BJ85" s="18" t="s">
        <v>79</v>
      </c>
      <c r="BK85" s="141">
        <f>ROUND(I85*H85,2)</f>
        <v>0</v>
      </c>
      <c r="BL85" s="18" t="s">
        <v>402</v>
      </c>
      <c r="BM85" s="140" t="s">
        <v>403</v>
      </c>
    </row>
    <row r="86" spans="2:65" s="1" customFormat="1" x14ac:dyDescent="0.2">
      <c r="B86" s="33"/>
      <c r="D86" s="142" t="s">
        <v>138</v>
      </c>
      <c r="F86" s="143" t="s">
        <v>399</v>
      </c>
      <c r="I86" s="144"/>
      <c r="L86" s="33"/>
      <c r="M86" s="145"/>
      <c r="T86" s="54"/>
      <c r="AT86" s="18" t="s">
        <v>138</v>
      </c>
      <c r="AU86" s="18" t="s">
        <v>81</v>
      </c>
    </row>
    <row r="87" spans="2:65" s="1" customFormat="1" x14ac:dyDescent="0.2">
      <c r="B87" s="33"/>
      <c r="D87" s="146" t="s">
        <v>140</v>
      </c>
      <c r="F87" s="147" t="s">
        <v>404</v>
      </c>
      <c r="I87" s="144"/>
      <c r="L87" s="33"/>
      <c r="M87" s="145"/>
      <c r="T87" s="54"/>
      <c r="AT87" s="18" t="s">
        <v>140</v>
      </c>
      <c r="AU87" s="18" t="s">
        <v>81</v>
      </c>
    </row>
    <row r="88" spans="2:65" s="11" customFormat="1" ht="22.8" customHeight="1" x14ac:dyDescent="0.25">
      <c r="B88" s="117"/>
      <c r="D88" s="118" t="s">
        <v>70</v>
      </c>
      <c r="E88" s="127" t="s">
        <v>405</v>
      </c>
      <c r="F88" s="127" t="s">
        <v>406</v>
      </c>
      <c r="I88" s="120"/>
      <c r="J88" s="128">
        <f>BK88</f>
        <v>0</v>
      </c>
      <c r="L88" s="117"/>
      <c r="M88" s="122"/>
      <c r="P88" s="123">
        <f>SUM(P89:P91)</f>
        <v>0</v>
      </c>
      <c r="R88" s="123">
        <f>SUM(R89:R91)</f>
        <v>0</v>
      </c>
      <c r="T88" s="124">
        <f>SUM(T89:T91)</f>
        <v>0</v>
      </c>
      <c r="AR88" s="118" t="s">
        <v>162</v>
      </c>
      <c r="AT88" s="125" t="s">
        <v>70</v>
      </c>
      <c r="AU88" s="125" t="s">
        <v>79</v>
      </c>
      <c r="AY88" s="118" t="s">
        <v>125</v>
      </c>
      <c r="BK88" s="126">
        <f>SUM(BK89:BK91)</f>
        <v>0</v>
      </c>
    </row>
    <row r="89" spans="2:65" s="1" customFormat="1" ht="16.5" customHeight="1" x14ac:dyDescent="0.2">
      <c r="B89" s="33"/>
      <c r="C89" s="129" t="s">
        <v>81</v>
      </c>
      <c r="D89" s="129" t="s">
        <v>130</v>
      </c>
      <c r="E89" s="130" t="s">
        <v>407</v>
      </c>
      <c r="F89" s="131" t="s">
        <v>408</v>
      </c>
      <c r="G89" s="132" t="s">
        <v>401</v>
      </c>
      <c r="H89" s="133">
        <v>1</v>
      </c>
      <c r="I89" s="134"/>
      <c r="J89" s="135">
        <f>ROUND(I89*H89,2)</f>
        <v>0</v>
      </c>
      <c r="K89" s="131" t="s">
        <v>134</v>
      </c>
      <c r="L89" s="33"/>
      <c r="M89" s="136" t="s">
        <v>19</v>
      </c>
      <c r="N89" s="137" t="s">
        <v>42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402</v>
      </c>
      <c r="AT89" s="140" t="s">
        <v>130</v>
      </c>
      <c r="AU89" s="140" t="s">
        <v>81</v>
      </c>
      <c r="AY89" s="18" t="s">
        <v>125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79</v>
      </c>
      <c r="BK89" s="141">
        <f>ROUND(I89*H89,2)</f>
        <v>0</v>
      </c>
      <c r="BL89" s="18" t="s">
        <v>402</v>
      </c>
      <c r="BM89" s="140" t="s">
        <v>409</v>
      </c>
    </row>
    <row r="90" spans="2:65" s="1" customFormat="1" x14ac:dyDescent="0.2">
      <c r="B90" s="33"/>
      <c r="D90" s="142" t="s">
        <v>138</v>
      </c>
      <c r="F90" s="143" t="s">
        <v>408</v>
      </c>
      <c r="I90" s="144"/>
      <c r="L90" s="33"/>
      <c r="M90" s="145"/>
      <c r="T90" s="54"/>
      <c r="AT90" s="18" t="s">
        <v>138</v>
      </c>
      <c r="AU90" s="18" t="s">
        <v>81</v>
      </c>
    </row>
    <row r="91" spans="2:65" s="1" customFormat="1" x14ac:dyDescent="0.2">
      <c r="B91" s="33"/>
      <c r="D91" s="146" t="s">
        <v>140</v>
      </c>
      <c r="F91" s="147" t="s">
        <v>410</v>
      </c>
      <c r="I91" s="144"/>
      <c r="L91" s="33"/>
      <c r="M91" s="188"/>
      <c r="N91" s="189"/>
      <c r="O91" s="189"/>
      <c r="P91" s="189"/>
      <c r="Q91" s="189"/>
      <c r="R91" s="189"/>
      <c r="S91" s="189"/>
      <c r="T91" s="190"/>
      <c r="AT91" s="18" t="s">
        <v>140</v>
      </c>
      <c r="AU91" s="18" t="s">
        <v>81</v>
      </c>
    </row>
    <row r="92" spans="2:65" s="1" customFormat="1" ht="7.05" customHeight="1" x14ac:dyDescent="0.2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33"/>
    </row>
  </sheetData>
  <sheetProtection algorithmName="SHA-512" hashValue="nlD5Djsj5veTGbilp64BOry3fQ9/JTj/fYLtF2tzKOTvNmsU4IiiLdCEwDB79sXjoKgfGrWecvhU0oM+sVzQrQ==" saltValue="gzUJSr8BMha9j4iK9XNbMX2tLrODZ7fFP2pMZSaTKnsyCX1muZEoUW5JBdLPKTmPojUcApMgchWOS7RhyZfFLA==" spinCount="100000" sheet="1" objects="1" scenarios="1" formatColumns="0" formatRows="0" autoFilter="0"/>
  <autoFilter ref="C81:K91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1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2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25" customWidth="1"/>
    <col min="4" max="4" width="75.71093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 x14ac:dyDescent="0.2"/>
    <row r="2" spans="2:8" ht="37.049999999999997" customHeight="1" x14ac:dyDescent="0.2"/>
    <row r="3" spans="2:8" ht="7.05" customHeight="1" x14ac:dyDescent="0.2">
      <c r="B3" s="19"/>
      <c r="C3" s="20"/>
      <c r="D3" s="20"/>
      <c r="E3" s="20"/>
      <c r="F3" s="20"/>
      <c r="G3" s="20"/>
      <c r="H3" s="21"/>
    </row>
    <row r="4" spans="2:8" ht="25.05" customHeight="1" x14ac:dyDescent="0.2">
      <c r="B4" s="21"/>
      <c r="C4" s="22" t="s">
        <v>411</v>
      </c>
      <c r="H4" s="21"/>
    </row>
    <row r="5" spans="2:8" ht="12" customHeight="1" x14ac:dyDescent="0.2">
      <c r="B5" s="21"/>
      <c r="C5" s="25" t="s">
        <v>13</v>
      </c>
      <c r="D5" s="292" t="s">
        <v>14</v>
      </c>
      <c r="E5" s="288"/>
      <c r="F5" s="288"/>
      <c r="H5" s="21"/>
    </row>
    <row r="6" spans="2:8" ht="37.049999999999997" customHeight="1" x14ac:dyDescent="0.2">
      <c r="B6" s="21"/>
      <c r="C6" s="27" t="s">
        <v>16</v>
      </c>
      <c r="D6" s="289" t="s">
        <v>17</v>
      </c>
      <c r="E6" s="288"/>
      <c r="F6" s="288"/>
      <c r="H6" s="21"/>
    </row>
    <row r="7" spans="2:8" ht="16.5" customHeight="1" x14ac:dyDescent="0.2">
      <c r="B7" s="21"/>
      <c r="C7" s="28" t="s">
        <v>23</v>
      </c>
      <c r="D7" s="50" t="str">
        <f>'Rekapitulace stavby'!AN8</f>
        <v>8. 1. 2024</v>
      </c>
      <c r="H7" s="21"/>
    </row>
    <row r="8" spans="2:8" s="1" customFormat="1" ht="10.8" customHeight="1" x14ac:dyDescent="0.2">
      <c r="B8" s="33"/>
      <c r="H8" s="33"/>
    </row>
    <row r="9" spans="2:8" s="10" customFormat="1" ht="29.25" customHeight="1" x14ac:dyDescent="0.2">
      <c r="B9" s="109"/>
      <c r="C9" s="110" t="s">
        <v>52</v>
      </c>
      <c r="D9" s="111" t="s">
        <v>53</v>
      </c>
      <c r="E9" s="111" t="s">
        <v>112</v>
      </c>
      <c r="F9" s="112" t="s">
        <v>412</v>
      </c>
      <c r="H9" s="109"/>
    </row>
    <row r="10" spans="2:8" s="1" customFormat="1" ht="26.4" customHeight="1" x14ac:dyDescent="0.2">
      <c r="B10" s="33"/>
      <c r="C10" s="191" t="s">
        <v>413</v>
      </c>
      <c r="D10" s="191" t="s">
        <v>77</v>
      </c>
      <c r="H10" s="33"/>
    </row>
    <row r="11" spans="2:8" s="1" customFormat="1" ht="16.8" customHeight="1" x14ac:dyDescent="0.2">
      <c r="B11" s="33"/>
      <c r="C11" s="192" t="s">
        <v>85</v>
      </c>
      <c r="D11" s="193" t="s">
        <v>19</v>
      </c>
      <c r="E11" s="194" t="s">
        <v>19</v>
      </c>
      <c r="F11" s="195">
        <v>741.8</v>
      </c>
      <c r="H11" s="33"/>
    </row>
    <row r="12" spans="2:8" s="1" customFormat="1" ht="16.8" customHeight="1" x14ac:dyDescent="0.2">
      <c r="B12" s="33"/>
      <c r="C12" s="196" t="s">
        <v>19</v>
      </c>
      <c r="D12" s="196" t="s">
        <v>362</v>
      </c>
      <c r="E12" s="18" t="s">
        <v>19</v>
      </c>
      <c r="F12" s="197">
        <v>0</v>
      </c>
      <c r="H12" s="33"/>
    </row>
    <row r="13" spans="2:8" s="1" customFormat="1" ht="16.8" customHeight="1" x14ac:dyDescent="0.2">
      <c r="B13" s="33"/>
      <c r="C13" s="196" t="s">
        <v>19</v>
      </c>
      <c r="D13" s="196" t="s">
        <v>250</v>
      </c>
      <c r="E13" s="18" t="s">
        <v>19</v>
      </c>
      <c r="F13" s="197">
        <v>0</v>
      </c>
      <c r="H13" s="33"/>
    </row>
    <row r="14" spans="2:8" s="1" customFormat="1" ht="16.8" customHeight="1" x14ac:dyDescent="0.2">
      <c r="B14" s="33"/>
      <c r="C14" s="196" t="s">
        <v>19</v>
      </c>
      <c r="D14" s="196" t="s">
        <v>251</v>
      </c>
      <c r="E14" s="18" t="s">
        <v>19</v>
      </c>
      <c r="F14" s="197">
        <v>19</v>
      </c>
      <c r="H14" s="33"/>
    </row>
    <row r="15" spans="2:8" s="1" customFormat="1" ht="16.8" customHeight="1" x14ac:dyDescent="0.2">
      <c r="B15" s="33"/>
      <c r="C15" s="196" t="s">
        <v>19</v>
      </c>
      <c r="D15" s="196" t="s">
        <v>252</v>
      </c>
      <c r="E15" s="18" t="s">
        <v>19</v>
      </c>
      <c r="F15" s="197">
        <v>0</v>
      </c>
      <c r="H15" s="33"/>
    </row>
    <row r="16" spans="2:8" s="1" customFormat="1" ht="16.8" customHeight="1" x14ac:dyDescent="0.2">
      <c r="B16" s="33"/>
      <c r="C16" s="196" t="s">
        <v>19</v>
      </c>
      <c r="D16" s="196" t="s">
        <v>247</v>
      </c>
      <c r="E16" s="18" t="s">
        <v>19</v>
      </c>
      <c r="F16" s="197">
        <v>20</v>
      </c>
      <c r="H16" s="33"/>
    </row>
    <row r="17" spans="2:8" s="1" customFormat="1" ht="16.8" customHeight="1" x14ac:dyDescent="0.2">
      <c r="B17" s="33"/>
      <c r="C17" s="196" t="s">
        <v>19</v>
      </c>
      <c r="D17" s="196" t="s">
        <v>253</v>
      </c>
      <c r="E17" s="18" t="s">
        <v>19</v>
      </c>
      <c r="F17" s="197">
        <v>0</v>
      </c>
      <c r="H17" s="33"/>
    </row>
    <row r="18" spans="2:8" s="1" customFormat="1" ht="16.8" customHeight="1" x14ac:dyDescent="0.2">
      <c r="B18" s="33"/>
      <c r="C18" s="196" t="s">
        <v>19</v>
      </c>
      <c r="D18" s="196" t="s">
        <v>247</v>
      </c>
      <c r="E18" s="18" t="s">
        <v>19</v>
      </c>
      <c r="F18" s="197">
        <v>20</v>
      </c>
      <c r="H18" s="33"/>
    </row>
    <row r="19" spans="2:8" s="1" customFormat="1" ht="16.8" customHeight="1" x14ac:dyDescent="0.2">
      <c r="B19" s="33"/>
      <c r="C19" s="196" t="s">
        <v>19</v>
      </c>
      <c r="D19" s="196" t="s">
        <v>254</v>
      </c>
      <c r="E19" s="18" t="s">
        <v>19</v>
      </c>
      <c r="F19" s="197">
        <v>0</v>
      </c>
      <c r="H19" s="33"/>
    </row>
    <row r="20" spans="2:8" s="1" customFormat="1" ht="16.8" customHeight="1" x14ac:dyDescent="0.2">
      <c r="B20" s="33"/>
      <c r="C20" s="196" t="s">
        <v>19</v>
      </c>
      <c r="D20" s="196" t="s">
        <v>247</v>
      </c>
      <c r="E20" s="18" t="s">
        <v>19</v>
      </c>
      <c r="F20" s="197">
        <v>20</v>
      </c>
      <c r="H20" s="33"/>
    </row>
    <row r="21" spans="2:8" s="1" customFormat="1" ht="16.8" customHeight="1" x14ac:dyDescent="0.2">
      <c r="B21" s="33"/>
      <c r="C21" s="196" t="s">
        <v>19</v>
      </c>
      <c r="D21" s="196" t="s">
        <v>246</v>
      </c>
      <c r="E21" s="18" t="s">
        <v>19</v>
      </c>
      <c r="F21" s="197">
        <v>0</v>
      </c>
      <c r="H21" s="33"/>
    </row>
    <row r="22" spans="2:8" s="1" customFormat="1" ht="16.8" customHeight="1" x14ac:dyDescent="0.2">
      <c r="B22" s="33"/>
      <c r="C22" s="196" t="s">
        <v>19</v>
      </c>
      <c r="D22" s="196" t="s">
        <v>247</v>
      </c>
      <c r="E22" s="18" t="s">
        <v>19</v>
      </c>
      <c r="F22" s="197">
        <v>20</v>
      </c>
      <c r="H22" s="33"/>
    </row>
    <row r="23" spans="2:8" s="1" customFormat="1" ht="16.8" customHeight="1" x14ac:dyDescent="0.2">
      <c r="B23" s="33"/>
      <c r="C23" s="196" t="s">
        <v>19</v>
      </c>
      <c r="D23" s="196" t="s">
        <v>248</v>
      </c>
      <c r="E23" s="18" t="s">
        <v>19</v>
      </c>
      <c r="F23" s="197">
        <v>0</v>
      </c>
      <c r="H23" s="33"/>
    </row>
    <row r="24" spans="2:8" s="1" customFormat="1" ht="16.8" customHeight="1" x14ac:dyDescent="0.2">
      <c r="B24" s="33"/>
      <c r="C24" s="196" t="s">
        <v>19</v>
      </c>
      <c r="D24" s="196" t="s">
        <v>247</v>
      </c>
      <c r="E24" s="18" t="s">
        <v>19</v>
      </c>
      <c r="F24" s="197">
        <v>20</v>
      </c>
      <c r="H24" s="33"/>
    </row>
    <row r="25" spans="2:8" s="1" customFormat="1" ht="16.8" customHeight="1" x14ac:dyDescent="0.2">
      <c r="B25" s="33"/>
      <c r="C25" s="196" t="s">
        <v>19</v>
      </c>
      <c r="D25" s="196" t="s">
        <v>182</v>
      </c>
      <c r="E25" s="18" t="s">
        <v>19</v>
      </c>
      <c r="F25" s="197">
        <v>0</v>
      </c>
      <c r="H25" s="33"/>
    </row>
    <row r="26" spans="2:8" s="1" customFormat="1" ht="16.8" customHeight="1" x14ac:dyDescent="0.2">
      <c r="B26" s="33"/>
      <c r="C26" s="196" t="s">
        <v>19</v>
      </c>
      <c r="D26" s="196" t="s">
        <v>247</v>
      </c>
      <c r="E26" s="18" t="s">
        <v>19</v>
      </c>
      <c r="F26" s="197">
        <v>20</v>
      </c>
      <c r="H26" s="33"/>
    </row>
    <row r="27" spans="2:8" s="1" customFormat="1" ht="16.8" customHeight="1" x14ac:dyDescent="0.2">
      <c r="B27" s="33"/>
      <c r="C27" s="196" t="s">
        <v>19</v>
      </c>
      <c r="D27" s="196" t="s">
        <v>255</v>
      </c>
      <c r="E27" s="18" t="s">
        <v>19</v>
      </c>
      <c r="F27" s="197">
        <v>0</v>
      </c>
      <c r="H27" s="33"/>
    </row>
    <row r="28" spans="2:8" s="1" customFormat="1" ht="16.8" customHeight="1" x14ac:dyDescent="0.2">
      <c r="B28" s="33"/>
      <c r="C28" s="196" t="s">
        <v>19</v>
      </c>
      <c r="D28" s="196" t="s">
        <v>247</v>
      </c>
      <c r="E28" s="18" t="s">
        <v>19</v>
      </c>
      <c r="F28" s="197">
        <v>20</v>
      </c>
      <c r="H28" s="33"/>
    </row>
    <row r="29" spans="2:8" s="1" customFormat="1" ht="16.8" customHeight="1" x14ac:dyDescent="0.2">
      <c r="B29" s="33"/>
      <c r="C29" s="196" t="s">
        <v>19</v>
      </c>
      <c r="D29" s="196" t="s">
        <v>181</v>
      </c>
      <c r="E29" s="18" t="s">
        <v>19</v>
      </c>
      <c r="F29" s="197">
        <v>0</v>
      </c>
      <c r="H29" s="33"/>
    </row>
    <row r="30" spans="2:8" s="1" customFormat="1" ht="16.8" customHeight="1" x14ac:dyDescent="0.2">
      <c r="B30" s="33"/>
      <c r="C30" s="196" t="s">
        <v>19</v>
      </c>
      <c r="D30" s="196" t="s">
        <v>256</v>
      </c>
      <c r="E30" s="18" t="s">
        <v>19</v>
      </c>
      <c r="F30" s="197">
        <v>18</v>
      </c>
      <c r="H30" s="33"/>
    </row>
    <row r="31" spans="2:8" s="1" customFormat="1" ht="16.8" customHeight="1" x14ac:dyDescent="0.2">
      <c r="B31" s="33"/>
      <c r="C31" s="196" t="s">
        <v>19</v>
      </c>
      <c r="D31" s="196" t="s">
        <v>257</v>
      </c>
      <c r="E31" s="18" t="s">
        <v>19</v>
      </c>
      <c r="F31" s="197">
        <v>0</v>
      </c>
      <c r="H31" s="33"/>
    </row>
    <row r="32" spans="2:8" s="1" customFormat="1" ht="16.8" customHeight="1" x14ac:dyDescent="0.2">
      <c r="B32" s="33"/>
      <c r="C32" s="196" t="s">
        <v>19</v>
      </c>
      <c r="D32" s="196" t="s">
        <v>247</v>
      </c>
      <c r="E32" s="18" t="s">
        <v>19</v>
      </c>
      <c r="F32" s="197">
        <v>20</v>
      </c>
      <c r="H32" s="33"/>
    </row>
    <row r="33" spans="2:8" s="1" customFormat="1" ht="16.8" customHeight="1" x14ac:dyDescent="0.2">
      <c r="B33" s="33"/>
      <c r="C33" s="196" t="s">
        <v>19</v>
      </c>
      <c r="D33" s="196" t="s">
        <v>363</v>
      </c>
      <c r="E33" s="18" t="s">
        <v>19</v>
      </c>
      <c r="F33" s="197">
        <v>0</v>
      </c>
      <c r="H33" s="33"/>
    </row>
    <row r="34" spans="2:8" s="1" customFormat="1" ht="16.8" customHeight="1" x14ac:dyDescent="0.2">
      <c r="B34" s="33"/>
      <c r="C34" s="196" t="s">
        <v>19</v>
      </c>
      <c r="D34" s="196" t="s">
        <v>250</v>
      </c>
      <c r="E34" s="18" t="s">
        <v>19</v>
      </c>
      <c r="F34" s="197">
        <v>0</v>
      </c>
      <c r="H34" s="33"/>
    </row>
    <row r="35" spans="2:8" s="1" customFormat="1" ht="16.8" customHeight="1" x14ac:dyDescent="0.2">
      <c r="B35" s="33"/>
      <c r="C35" s="196" t="s">
        <v>19</v>
      </c>
      <c r="D35" s="196" t="s">
        <v>364</v>
      </c>
      <c r="E35" s="18" t="s">
        <v>19</v>
      </c>
      <c r="F35" s="197">
        <v>55.32</v>
      </c>
      <c r="H35" s="33"/>
    </row>
    <row r="36" spans="2:8" s="1" customFormat="1" ht="16.8" customHeight="1" x14ac:dyDescent="0.2">
      <c r="B36" s="33"/>
      <c r="C36" s="196" t="s">
        <v>19</v>
      </c>
      <c r="D36" s="196" t="s">
        <v>252</v>
      </c>
      <c r="E36" s="18" t="s">
        <v>19</v>
      </c>
      <c r="F36" s="197">
        <v>0</v>
      </c>
      <c r="H36" s="33"/>
    </row>
    <row r="37" spans="2:8" s="1" customFormat="1" ht="16.8" customHeight="1" x14ac:dyDescent="0.2">
      <c r="B37" s="33"/>
      <c r="C37" s="196" t="s">
        <v>19</v>
      </c>
      <c r="D37" s="196" t="s">
        <v>364</v>
      </c>
      <c r="E37" s="18" t="s">
        <v>19</v>
      </c>
      <c r="F37" s="197">
        <v>55.32</v>
      </c>
      <c r="H37" s="33"/>
    </row>
    <row r="38" spans="2:8" s="1" customFormat="1" ht="16.8" customHeight="1" x14ac:dyDescent="0.2">
      <c r="B38" s="33"/>
      <c r="C38" s="196" t="s">
        <v>19</v>
      </c>
      <c r="D38" s="196" t="s">
        <v>253</v>
      </c>
      <c r="E38" s="18" t="s">
        <v>19</v>
      </c>
      <c r="F38" s="197">
        <v>0</v>
      </c>
      <c r="H38" s="33"/>
    </row>
    <row r="39" spans="2:8" s="1" customFormat="1" ht="16.8" customHeight="1" x14ac:dyDescent="0.2">
      <c r="B39" s="33"/>
      <c r="C39" s="196" t="s">
        <v>19</v>
      </c>
      <c r="D39" s="196" t="s">
        <v>364</v>
      </c>
      <c r="E39" s="18" t="s">
        <v>19</v>
      </c>
      <c r="F39" s="197">
        <v>55.32</v>
      </c>
      <c r="H39" s="33"/>
    </row>
    <row r="40" spans="2:8" s="1" customFormat="1" ht="16.8" customHeight="1" x14ac:dyDescent="0.2">
      <c r="B40" s="33"/>
      <c r="C40" s="196" t="s">
        <v>19</v>
      </c>
      <c r="D40" s="196" t="s">
        <v>254</v>
      </c>
      <c r="E40" s="18" t="s">
        <v>19</v>
      </c>
      <c r="F40" s="197">
        <v>0</v>
      </c>
      <c r="H40" s="33"/>
    </row>
    <row r="41" spans="2:8" s="1" customFormat="1" ht="16.8" customHeight="1" x14ac:dyDescent="0.2">
      <c r="B41" s="33"/>
      <c r="C41" s="196" t="s">
        <v>19</v>
      </c>
      <c r="D41" s="196" t="s">
        <v>364</v>
      </c>
      <c r="E41" s="18" t="s">
        <v>19</v>
      </c>
      <c r="F41" s="197">
        <v>55.32</v>
      </c>
      <c r="H41" s="33"/>
    </row>
    <row r="42" spans="2:8" s="1" customFormat="1" ht="16.8" customHeight="1" x14ac:dyDescent="0.2">
      <c r="B42" s="33"/>
      <c r="C42" s="196" t="s">
        <v>19</v>
      </c>
      <c r="D42" s="196" t="s">
        <v>246</v>
      </c>
      <c r="E42" s="18" t="s">
        <v>19</v>
      </c>
      <c r="F42" s="197">
        <v>0</v>
      </c>
      <c r="H42" s="33"/>
    </row>
    <row r="43" spans="2:8" s="1" customFormat="1" ht="16.8" customHeight="1" x14ac:dyDescent="0.2">
      <c r="B43" s="33"/>
      <c r="C43" s="196" t="s">
        <v>19</v>
      </c>
      <c r="D43" s="196" t="s">
        <v>365</v>
      </c>
      <c r="E43" s="18" t="s">
        <v>19</v>
      </c>
      <c r="F43" s="197">
        <v>55.35</v>
      </c>
      <c r="H43" s="33"/>
    </row>
    <row r="44" spans="2:8" s="1" customFormat="1" ht="16.8" customHeight="1" x14ac:dyDescent="0.2">
      <c r="B44" s="33"/>
      <c r="C44" s="196" t="s">
        <v>19</v>
      </c>
      <c r="D44" s="196" t="s">
        <v>248</v>
      </c>
      <c r="E44" s="18" t="s">
        <v>19</v>
      </c>
      <c r="F44" s="197">
        <v>0</v>
      </c>
      <c r="H44" s="33"/>
    </row>
    <row r="45" spans="2:8" s="1" customFormat="1" ht="16.8" customHeight="1" x14ac:dyDescent="0.2">
      <c r="B45" s="33"/>
      <c r="C45" s="196" t="s">
        <v>19</v>
      </c>
      <c r="D45" s="196" t="s">
        <v>366</v>
      </c>
      <c r="E45" s="18" t="s">
        <v>19</v>
      </c>
      <c r="F45" s="197">
        <v>56.16</v>
      </c>
      <c r="H45" s="33"/>
    </row>
    <row r="46" spans="2:8" s="1" customFormat="1" ht="16.8" customHeight="1" x14ac:dyDescent="0.2">
      <c r="B46" s="33"/>
      <c r="C46" s="196" t="s">
        <v>19</v>
      </c>
      <c r="D46" s="196" t="s">
        <v>182</v>
      </c>
      <c r="E46" s="18" t="s">
        <v>19</v>
      </c>
      <c r="F46" s="197">
        <v>0</v>
      </c>
      <c r="H46" s="33"/>
    </row>
    <row r="47" spans="2:8" s="1" customFormat="1" ht="16.8" customHeight="1" x14ac:dyDescent="0.2">
      <c r="B47" s="33"/>
      <c r="C47" s="196" t="s">
        <v>19</v>
      </c>
      <c r="D47" s="196" t="s">
        <v>364</v>
      </c>
      <c r="E47" s="18" t="s">
        <v>19</v>
      </c>
      <c r="F47" s="197">
        <v>55.32</v>
      </c>
      <c r="H47" s="33"/>
    </row>
    <row r="48" spans="2:8" s="1" customFormat="1" ht="16.8" customHeight="1" x14ac:dyDescent="0.2">
      <c r="B48" s="33"/>
      <c r="C48" s="196" t="s">
        <v>19</v>
      </c>
      <c r="D48" s="196" t="s">
        <v>255</v>
      </c>
      <c r="E48" s="18" t="s">
        <v>19</v>
      </c>
      <c r="F48" s="197">
        <v>0</v>
      </c>
      <c r="H48" s="33"/>
    </row>
    <row r="49" spans="2:8" s="1" customFormat="1" ht="16.8" customHeight="1" x14ac:dyDescent="0.2">
      <c r="B49" s="33"/>
      <c r="C49" s="196" t="s">
        <v>19</v>
      </c>
      <c r="D49" s="196" t="s">
        <v>364</v>
      </c>
      <c r="E49" s="18" t="s">
        <v>19</v>
      </c>
      <c r="F49" s="197">
        <v>55.32</v>
      </c>
      <c r="H49" s="33"/>
    </row>
    <row r="50" spans="2:8" s="1" customFormat="1" ht="16.8" customHeight="1" x14ac:dyDescent="0.2">
      <c r="B50" s="33"/>
      <c r="C50" s="196" t="s">
        <v>19</v>
      </c>
      <c r="D50" s="196" t="s">
        <v>181</v>
      </c>
      <c r="E50" s="18" t="s">
        <v>19</v>
      </c>
      <c r="F50" s="197">
        <v>0</v>
      </c>
      <c r="H50" s="33"/>
    </row>
    <row r="51" spans="2:8" s="1" customFormat="1" ht="16.8" customHeight="1" x14ac:dyDescent="0.2">
      <c r="B51" s="33"/>
      <c r="C51" s="196" t="s">
        <v>19</v>
      </c>
      <c r="D51" s="196" t="s">
        <v>367</v>
      </c>
      <c r="E51" s="18" t="s">
        <v>19</v>
      </c>
      <c r="F51" s="197">
        <v>46.05</v>
      </c>
      <c r="H51" s="33"/>
    </row>
    <row r="52" spans="2:8" s="1" customFormat="1" ht="16.8" customHeight="1" x14ac:dyDescent="0.2">
      <c r="B52" s="33"/>
      <c r="C52" s="196" t="s">
        <v>19</v>
      </c>
      <c r="D52" s="196" t="s">
        <v>257</v>
      </c>
      <c r="E52" s="18" t="s">
        <v>19</v>
      </c>
      <c r="F52" s="197">
        <v>0</v>
      </c>
      <c r="H52" s="33"/>
    </row>
    <row r="53" spans="2:8" s="1" customFormat="1" ht="16.8" customHeight="1" x14ac:dyDescent="0.2">
      <c r="B53" s="33"/>
      <c r="C53" s="196" t="s">
        <v>19</v>
      </c>
      <c r="D53" s="196" t="s">
        <v>364</v>
      </c>
      <c r="E53" s="18" t="s">
        <v>19</v>
      </c>
      <c r="F53" s="197">
        <v>55.32</v>
      </c>
      <c r="H53" s="33"/>
    </row>
    <row r="54" spans="2:8" s="1" customFormat="1" ht="16.8" customHeight="1" x14ac:dyDescent="0.2">
      <c r="B54" s="33"/>
      <c r="C54" s="196" t="s">
        <v>85</v>
      </c>
      <c r="D54" s="196" t="s">
        <v>183</v>
      </c>
      <c r="E54" s="18" t="s">
        <v>19</v>
      </c>
      <c r="F54" s="197">
        <v>741.8</v>
      </c>
      <c r="H54" s="33"/>
    </row>
    <row r="55" spans="2:8" s="1" customFormat="1" ht="16.8" customHeight="1" x14ac:dyDescent="0.2">
      <c r="B55" s="33"/>
      <c r="C55" s="198" t="s">
        <v>414</v>
      </c>
      <c r="H55" s="33"/>
    </row>
    <row r="56" spans="2:8" s="1" customFormat="1" ht="16.8" customHeight="1" x14ac:dyDescent="0.2">
      <c r="B56" s="33"/>
      <c r="C56" s="196" t="s">
        <v>357</v>
      </c>
      <c r="D56" s="196" t="s">
        <v>358</v>
      </c>
      <c r="E56" s="18" t="s">
        <v>133</v>
      </c>
      <c r="F56" s="197">
        <v>741.8</v>
      </c>
      <c r="H56" s="33"/>
    </row>
    <row r="57" spans="2:8" s="1" customFormat="1" ht="16.8" customHeight="1" x14ac:dyDescent="0.2">
      <c r="B57" s="33"/>
      <c r="C57" s="196" t="s">
        <v>369</v>
      </c>
      <c r="D57" s="196" t="s">
        <v>370</v>
      </c>
      <c r="E57" s="18" t="s">
        <v>133</v>
      </c>
      <c r="F57" s="197">
        <v>741.8</v>
      </c>
      <c r="H57" s="33"/>
    </row>
    <row r="58" spans="2:8" s="1" customFormat="1" ht="16.8" customHeight="1" x14ac:dyDescent="0.2">
      <c r="B58" s="33"/>
      <c r="C58" s="192" t="s">
        <v>87</v>
      </c>
      <c r="D58" s="193" t="s">
        <v>19</v>
      </c>
      <c r="E58" s="194" t="s">
        <v>19</v>
      </c>
      <c r="F58" s="195">
        <v>40</v>
      </c>
      <c r="H58" s="33"/>
    </row>
    <row r="59" spans="2:8" s="1" customFormat="1" ht="16.8" customHeight="1" x14ac:dyDescent="0.2">
      <c r="B59" s="33"/>
      <c r="C59" s="196" t="s">
        <v>19</v>
      </c>
      <c r="D59" s="196" t="s">
        <v>246</v>
      </c>
      <c r="E59" s="18" t="s">
        <v>19</v>
      </c>
      <c r="F59" s="197">
        <v>0</v>
      </c>
      <c r="H59" s="33"/>
    </row>
    <row r="60" spans="2:8" s="1" customFormat="1" ht="16.8" customHeight="1" x14ac:dyDescent="0.2">
      <c r="B60" s="33"/>
      <c r="C60" s="196" t="s">
        <v>19</v>
      </c>
      <c r="D60" s="196" t="s">
        <v>247</v>
      </c>
      <c r="E60" s="18" t="s">
        <v>19</v>
      </c>
      <c r="F60" s="197">
        <v>20</v>
      </c>
      <c r="H60" s="33"/>
    </row>
    <row r="61" spans="2:8" s="1" customFormat="1" ht="16.8" customHeight="1" x14ac:dyDescent="0.2">
      <c r="B61" s="33"/>
      <c r="C61" s="196" t="s">
        <v>19</v>
      </c>
      <c r="D61" s="196" t="s">
        <v>248</v>
      </c>
      <c r="E61" s="18" t="s">
        <v>19</v>
      </c>
      <c r="F61" s="197">
        <v>0</v>
      </c>
      <c r="H61" s="33"/>
    </row>
    <row r="62" spans="2:8" s="1" customFormat="1" ht="16.8" customHeight="1" x14ac:dyDescent="0.2">
      <c r="B62" s="33"/>
      <c r="C62" s="196" t="s">
        <v>19</v>
      </c>
      <c r="D62" s="196" t="s">
        <v>247</v>
      </c>
      <c r="E62" s="18" t="s">
        <v>19</v>
      </c>
      <c r="F62" s="197">
        <v>20</v>
      </c>
      <c r="H62" s="33"/>
    </row>
    <row r="63" spans="2:8" s="1" customFormat="1" ht="16.8" customHeight="1" x14ac:dyDescent="0.2">
      <c r="B63" s="33"/>
      <c r="C63" s="196" t="s">
        <v>87</v>
      </c>
      <c r="D63" s="196" t="s">
        <v>249</v>
      </c>
      <c r="E63" s="18" t="s">
        <v>19</v>
      </c>
      <c r="F63" s="197">
        <v>40</v>
      </c>
      <c r="H63" s="33"/>
    </row>
    <row r="64" spans="2:8" s="1" customFormat="1" ht="16.8" customHeight="1" x14ac:dyDescent="0.2">
      <c r="B64" s="33"/>
      <c r="C64" s="198" t="s">
        <v>414</v>
      </c>
      <c r="H64" s="33"/>
    </row>
    <row r="65" spans="2:8" s="1" customFormat="1" ht="16.8" customHeight="1" x14ac:dyDescent="0.2">
      <c r="B65" s="33"/>
      <c r="C65" s="196" t="s">
        <v>241</v>
      </c>
      <c r="D65" s="196" t="s">
        <v>242</v>
      </c>
      <c r="E65" s="18" t="s">
        <v>133</v>
      </c>
      <c r="F65" s="197">
        <v>288</v>
      </c>
      <c r="H65" s="33"/>
    </row>
    <row r="66" spans="2:8" s="1" customFormat="1" ht="16.8" customHeight="1" x14ac:dyDescent="0.2">
      <c r="B66" s="33"/>
      <c r="C66" s="196" t="s">
        <v>270</v>
      </c>
      <c r="D66" s="196" t="s">
        <v>271</v>
      </c>
      <c r="E66" s="18" t="s">
        <v>133</v>
      </c>
      <c r="F66" s="197">
        <v>288</v>
      </c>
      <c r="H66" s="33"/>
    </row>
    <row r="67" spans="2:8" s="1" customFormat="1" ht="20.399999999999999" x14ac:dyDescent="0.2">
      <c r="B67" s="33"/>
      <c r="C67" s="196" t="s">
        <v>276</v>
      </c>
      <c r="D67" s="196" t="s">
        <v>277</v>
      </c>
      <c r="E67" s="18" t="s">
        <v>133</v>
      </c>
      <c r="F67" s="197">
        <v>288</v>
      </c>
      <c r="H67" s="33"/>
    </row>
    <row r="68" spans="2:8" s="1" customFormat="1" ht="16.8" customHeight="1" x14ac:dyDescent="0.2">
      <c r="B68" s="33"/>
      <c r="C68" s="196" t="s">
        <v>286</v>
      </c>
      <c r="D68" s="196" t="s">
        <v>287</v>
      </c>
      <c r="E68" s="18" t="s">
        <v>133</v>
      </c>
      <c r="F68" s="197">
        <v>288</v>
      </c>
      <c r="H68" s="33"/>
    </row>
    <row r="69" spans="2:8" s="1" customFormat="1" ht="16.8" customHeight="1" x14ac:dyDescent="0.2">
      <c r="B69" s="33"/>
      <c r="C69" s="196" t="s">
        <v>302</v>
      </c>
      <c r="D69" s="196" t="s">
        <v>303</v>
      </c>
      <c r="E69" s="18" t="s">
        <v>304</v>
      </c>
      <c r="F69" s="197">
        <v>465.06</v>
      </c>
      <c r="H69" s="33"/>
    </row>
    <row r="70" spans="2:8" s="1" customFormat="1" ht="16.8" customHeight="1" x14ac:dyDescent="0.2">
      <c r="B70" s="33"/>
      <c r="C70" s="196" t="s">
        <v>292</v>
      </c>
      <c r="D70" s="196" t="s">
        <v>293</v>
      </c>
      <c r="E70" s="18" t="s">
        <v>133</v>
      </c>
      <c r="F70" s="197">
        <v>246.25</v>
      </c>
      <c r="H70" s="33"/>
    </row>
    <row r="71" spans="2:8" s="1" customFormat="1" ht="16.8" customHeight="1" x14ac:dyDescent="0.2">
      <c r="B71" s="33"/>
      <c r="C71" s="192" t="s">
        <v>92</v>
      </c>
      <c r="D71" s="193" t="s">
        <v>19</v>
      </c>
      <c r="E71" s="194" t="s">
        <v>19</v>
      </c>
      <c r="F71" s="195">
        <v>91</v>
      </c>
      <c r="H71" s="33"/>
    </row>
    <row r="72" spans="2:8" s="1" customFormat="1" ht="16.8" customHeight="1" x14ac:dyDescent="0.2">
      <c r="B72" s="33"/>
      <c r="C72" s="196" t="s">
        <v>19</v>
      </c>
      <c r="D72" s="196" t="s">
        <v>258</v>
      </c>
      <c r="E72" s="18" t="s">
        <v>19</v>
      </c>
      <c r="F72" s="197">
        <v>0</v>
      </c>
      <c r="H72" s="33"/>
    </row>
    <row r="73" spans="2:8" s="1" customFormat="1" ht="16.8" customHeight="1" x14ac:dyDescent="0.2">
      <c r="B73" s="33"/>
      <c r="C73" s="196" t="s">
        <v>19</v>
      </c>
      <c r="D73" s="196" t="s">
        <v>126</v>
      </c>
      <c r="E73" s="18" t="s">
        <v>19</v>
      </c>
      <c r="F73" s="197">
        <v>9</v>
      </c>
      <c r="H73" s="33"/>
    </row>
    <row r="74" spans="2:8" s="1" customFormat="1" ht="16.8" customHeight="1" x14ac:dyDescent="0.2">
      <c r="B74" s="33"/>
      <c r="C74" s="196" t="s">
        <v>19</v>
      </c>
      <c r="D74" s="196" t="s">
        <v>259</v>
      </c>
      <c r="E74" s="18" t="s">
        <v>19</v>
      </c>
      <c r="F74" s="197">
        <v>0</v>
      </c>
      <c r="H74" s="33"/>
    </row>
    <row r="75" spans="2:8" s="1" customFormat="1" ht="16.8" customHeight="1" x14ac:dyDescent="0.2">
      <c r="B75" s="33"/>
      <c r="C75" s="196" t="s">
        <v>19</v>
      </c>
      <c r="D75" s="196" t="s">
        <v>251</v>
      </c>
      <c r="E75" s="18" t="s">
        <v>19</v>
      </c>
      <c r="F75" s="197">
        <v>19</v>
      </c>
      <c r="H75" s="33"/>
    </row>
    <row r="76" spans="2:8" s="1" customFormat="1" ht="16.8" customHeight="1" x14ac:dyDescent="0.2">
      <c r="B76" s="33"/>
      <c r="C76" s="196" t="s">
        <v>19</v>
      </c>
      <c r="D76" s="196" t="s">
        <v>260</v>
      </c>
      <c r="E76" s="18" t="s">
        <v>19</v>
      </c>
      <c r="F76" s="197">
        <v>0</v>
      </c>
      <c r="H76" s="33"/>
    </row>
    <row r="77" spans="2:8" s="1" customFormat="1" ht="16.8" customHeight="1" x14ac:dyDescent="0.2">
      <c r="B77" s="33"/>
      <c r="C77" s="196" t="s">
        <v>19</v>
      </c>
      <c r="D77" s="196" t="s">
        <v>126</v>
      </c>
      <c r="E77" s="18" t="s">
        <v>19</v>
      </c>
      <c r="F77" s="197">
        <v>9</v>
      </c>
      <c r="H77" s="33"/>
    </row>
    <row r="78" spans="2:8" s="1" customFormat="1" ht="16.8" customHeight="1" x14ac:dyDescent="0.2">
      <c r="B78" s="33"/>
      <c r="C78" s="196" t="s">
        <v>19</v>
      </c>
      <c r="D78" s="196" t="s">
        <v>231</v>
      </c>
      <c r="E78" s="18" t="s">
        <v>19</v>
      </c>
      <c r="F78" s="197">
        <v>0</v>
      </c>
      <c r="H78" s="33"/>
    </row>
    <row r="79" spans="2:8" s="1" customFormat="1" ht="16.8" customHeight="1" x14ac:dyDescent="0.2">
      <c r="B79" s="33"/>
      <c r="C79" s="196" t="s">
        <v>19</v>
      </c>
      <c r="D79" s="196" t="s">
        <v>251</v>
      </c>
      <c r="E79" s="18" t="s">
        <v>19</v>
      </c>
      <c r="F79" s="197">
        <v>19</v>
      </c>
      <c r="H79" s="33"/>
    </row>
    <row r="80" spans="2:8" s="1" customFormat="1" ht="16.8" customHeight="1" x14ac:dyDescent="0.2">
      <c r="B80" s="33"/>
      <c r="C80" s="196" t="s">
        <v>19</v>
      </c>
      <c r="D80" s="196" t="s">
        <v>261</v>
      </c>
      <c r="E80" s="18" t="s">
        <v>19</v>
      </c>
      <c r="F80" s="197">
        <v>0</v>
      </c>
      <c r="H80" s="33"/>
    </row>
    <row r="81" spans="2:8" s="1" customFormat="1" ht="16.8" customHeight="1" x14ac:dyDescent="0.2">
      <c r="B81" s="33"/>
      <c r="C81" s="196" t="s">
        <v>19</v>
      </c>
      <c r="D81" s="196" t="s">
        <v>136</v>
      </c>
      <c r="E81" s="18" t="s">
        <v>19</v>
      </c>
      <c r="F81" s="197">
        <v>3</v>
      </c>
      <c r="H81" s="33"/>
    </row>
    <row r="82" spans="2:8" s="1" customFormat="1" ht="16.8" customHeight="1" x14ac:dyDescent="0.2">
      <c r="B82" s="33"/>
      <c r="C82" s="196" t="s">
        <v>19</v>
      </c>
      <c r="D82" s="196" t="s">
        <v>262</v>
      </c>
      <c r="E82" s="18" t="s">
        <v>19</v>
      </c>
      <c r="F82" s="197">
        <v>0</v>
      </c>
      <c r="H82" s="33"/>
    </row>
    <row r="83" spans="2:8" s="1" customFormat="1" ht="16.8" customHeight="1" x14ac:dyDescent="0.2">
      <c r="B83" s="33"/>
      <c r="C83" s="196" t="s">
        <v>19</v>
      </c>
      <c r="D83" s="196" t="s">
        <v>126</v>
      </c>
      <c r="E83" s="18" t="s">
        <v>19</v>
      </c>
      <c r="F83" s="197">
        <v>9</v>
      </c>
      <c r="H83" s="33"/>
    </row>
    <row r="84" spans="2:8" s="1" customFormat="1" ht="16.8" customHeight="1" x14ac:dyDescent="0.2">
      <c r="B84" s="33"/>
      <c r="C84" s="196" t="s">
        <v>19</v>
      </c>
      <c r="D84" s="196" t="s">
        <v>263</v>
      </c>
      <c r="E84" s="18" t="s">
        <v>19</v>
      </c>
      <c r="F84" s="197">
        <v>0</v>
      </c>
      <c r="H84" s="33"/>
    </row>
    <row r="85" spans="2:8" s="1" customFormat="1" ht="16.8" customHeight="1" x14ac:dyDescent="0.2">
      <c r="B85" s="33"/>
      <c r="C85" s="196" t="s">
        <v>19</v>
      </c>
      <c r="D85" s="196" t="s">
        <v>184</v>
      </c>
      <c r="E85" s="18" t="s">
        <v>19</v>
      </c>
      <c r="F85" s="197">
        <v>7</v>
      </c>
      <c r="H85" s="33"/>
    </row>
    <row r="86" spans="2:8" s="1" customFormat="1" ht="16.8" customHeight="1" x14ac:dyDescent="0.2">
      <c r="B86" s="33"/>
      <c r="C86" s="196" t="s">
        <v>19</v>
      </c>
      <c r="D86" s="196" t="s">
        <v>264</v>
      </c>
      <c r="E86" s="18" t="s">
        <v>19</v>
      </c>
      <c r="F86" s="197">
        <v>0</v>
      </c>
      <c r="H86" s="33"/>
    </row>
    <row r="87" spans="2:8" s="1" customFormat="1" ht="16.8" customHeight="1" x14ac:dyDescent="0.2">
      <c r="B87" s="33"/>
      <c r="C87" s="196" t="s">
        <v>19</v>
      </c>
      <c r="D87" s="196" t="s">
        <v>172</v>
      </c>
      <c r="E87" s="18" t="s">
        <v>19</v>
      </c>
      <c r="F87" s="197">
        <v>6</v>
      </c>
      <c r="H87" s="33"/>
    </row>
    <row r="88" spans="2:8" s="1" customFormat="1" ht="16.8" customHeight="1" x14ac:dyDescent="0.2">
      <c r="B88" s="33"/>
      <c r="C88" s="196" t="s">
        <v>19</v>
      </c>
      <c r="D88" s="196" t="s">
        <v>265</v>
      </c>
      <c r="E88" s="18" t="s">
        <v>19</v>
      </c>
      <c r="F88" s="197">
        <v>0</v>
      </c>
      <c r="H88" s="33"/>
    </row>
    <row r="89" spans="2:8" s="1" customFormat="1" ht="16.8" customHeight="1" x14ac:dyDescent="0.2">
      <c r="B89" s="33"/>
      <c r="C89" s="196" t="s">
        <v>19</v>
      </c>
      <c r="D89" s="196" t="s">
        <v>135</v>
      </c>
      <c r="E89" s="18" t="s">
        <v>19</v>
      </c>
      <c r="F89" s="197">
        <v>4</v>
      </c>
      <c r="H89" s="33"/>
    </row>
    <row r="90" spans="2:8" s="1" customFormat="1" ht="16.8" customHeight="1" x14ac:dyDescent="0.2">
      <c r="B90" s="33"/>
      <c r="C90" s="196" t="s">
        <v>19</v>
      </c>
      <c r="D90" s="196" t="s">
        <v>266</v>
      </c>
      <c r="E90" s="18" t="s">
        <v>19</v>
      </c>
      <c r="F90" s="197">
        <v>0</v>
      </c>
      <c r="H90" s="33"/>
    </row>
    <row r="91" spans="2:8" s="1" customFormat="1" ht="16.8" customHeight="1" x14ac:dyDescent="0.2">
      <c r="B91" s="33"/>
      <c r="C91" s="196" t="s">
        <v>19</v>
      </c>
      <c r="D91" s="196" t="s">
        <v>79</v>
      </c>
      <c r="E91" s="18" t="s">
        <v>19</v>
      </c>
      <c r="F91" s="197">
        <v>1</v>
      </c>
      <c r="H91" s="33"/>
    </row>
    <row r="92" spans="2:8" s="1" customFormat="1" ht="16.8" customHeight="1" x14ac:dyDescent="0.2">
      <c r="B92" s="33"/>
      <c r="C92" s="196" t="s">
        <v>19</v>
      </c>
      <c r="D92" s="196" t="s">
        <v>267</v>
      </c>
      <c r="E92" s="18" t="s">
        <v>19</v>
      </c>
      <c r="F92" s="197">
        <v>0</v>
      </c>
      <c r="H92" s="33"/>
    </row>
    <row r="93" spans="2:8" s="1" customFormat="1" ht="16.8" customHeight="1" x14ac:dyDescent="0.2">
      <c r="B93" s="33"/>
      <c r="C93" s="196" t="s">
        <v>19</v>
      </c>
      <c r="D93" s="196" t="s">
        <v>79</v>
      </c>
      <c r="E93" s="18" t="s">
        <v>19</v>
      </c>
      <c r="F93" s="197">
        <v>1</v>
      </c>
      <c r="H93" s="33"/>
    </row>
    <row r="94" spans="2:8" s="1" customFormat="1" ht="16.8" customHeight="1" x14ac:dyDescent="0.2">
      <c r="B94" s="33"/>
      <c r="C94" s="196" t="s">
        <v>19</v>
      </c>
      <c r="D94" s="196" t="s">
        <v>268</v>
      </c>
      <c r="E94" s="18" t="s">
        <v>19</v>
      </c>
      <c r="F94" s="197">
        <v>0</v>
      </c>
      <c r="H94" s="33"/>
    </row>
    <row r="95" spans="2:8" s="1" customFormat="1" ht="16.8" customHeight="1" x14ac:dyDescent="0.2">
      <c r="B95" s="33"/>
      <c r="C95" s="196" t="s">
        <v>19</v>
      </c>
      <c r="D95" s="196" t="s">
        <v>136</v>
      </c>
      <c r="E95" s="18" t="s">
        <v>19</v>
      </c>
      <c r="F95" s="197">
        <v>3</v>
      </c>
      <c r="H95" s="33"/>
    </row>
    <row r="96" spans="2:8" s="1" customFormat="1" ht="16.8" customHeight="1" x14ac:dyDescent="0.2">
      <c r="B96" s="33"/>
      <c r="C96" s="196" t="s">
        <v>19</v>
      </c>
      <c r="D96" s="196" t="s">
        <v>269</v>
      </c>
      <c r="E96" s="18" t="s">
        <v>19</v>
      </c>
      <c r="F96" s="197">
        <v>0</v>
      </c>
      <c r="H96" s="33"/>
    </row>
    <row r="97" spans="2:8" s="1" customFormat="1" ht="16.8" customHeight="1" x14ac:dyDescent="0.2">
      <c r="B97" s="33"/>
      <c r="C97" s="196" t="s">
        <v>19</v>
      </c>
      <c r="D97" s="196" t="s">
        <v>79</v>
      </c>
      <c r="E97" s="18" t="s">
        <v>19</v>
      </c>
      <c r="F97" s="197">
        <v>1</v>
      </c>
      <c r="H97" s="33"/>
    </row>
    <row r="98" spans="2:8" s="1" customFormat="1" ht="16.8" customHeight="1" x14ac:dyDescent="0.2">
      <c r="B98" s="33"/>
      <c r="C98" s="196" t="s">
        <v>92</v>
      </c>
      <c r="D98" s="196" t="s">
        <v>249</v>
      </c>
      <c r="E98" s="18" t="s">
        <v>19</v>
      </c>
      <c r="F98" s="197">
        <v>91</v>
      </c>
      <c r="H98" s="33"/>
    </row>
    <row r="99" spans="2:8" s="1" customFormat="1" ht="16.8" customHeight="1" x14ac:dyDescent="0.2">
      <c r="B99" s="33"/>
      <c r="C99" s="198" t="s">
        <v>414</v>
      </c>
      <c r="H99" s="33"/>
    </row>
    <row r="100" spans="2:8" s="1" customFormat="1" ht="16.8" customHeight="1" x14ac:dyDescent="0.2">
      <c r="B100" s="33"/>
      <c r="C100" s="196" t="s">
        <v>241</v>
      </c>
      <c r="D100" s="196" t="s">
        <v>242</v>
      </c>
      <c r="E100" s="18" t="s">
        <v>133</v>
      </c>
      <c r="F100" s="197">
        <v>288</v>
      </c>
      <c r="H100" s="33"/>
    </row>
    <row r="101" spans="2:8" s="1" customFormat="1" ht="16.8" customHeight="1" x14ac:dyDescent="0.2">
      <c r="B101" s="33"/>
      <c r="C101" s="196" t="s">
        <v>270</v>
      </c>
      <c r="D101" s="196" t="s">
        <v>271</v>
      </c>
      <c r="E101" s="18" t="s">
        <v>133</v>
      </c>
      <c r="F101" s="197">
        <v>288</v>
      </c>
      <c r="H101" s="33"/>
    </row>
    <row r="102" spans="2:8" s="1" customFormat="1" ht="20.399999999999999" x14ac:dyDescent="0.2">
      <c r="B102" s="33"/>
      <c r="C102" s="196" t="s">
        <v>276</v>
      </c>
      <c r="D102" s="196" t="s">
        <v>277</v>
      </c>
      <c r="E102" s="18" t="s">
        <v>133</v>
      </c>
      <c r="F102" s="197">
        <v>288</v>
      </c>
      <c r="H102" s="33"/>
    </row>
    <row r="103" spans="2:8" s="1" customFormat="1" ht="16.8" customHeight="1" x14ac:dyDescent="0.2">
      <c r="B103" s="33"/>
      <c r="C103" s="196" t="s">
        <v>286</v>
      </c>
      <c r="D103" s="196" t="s">
        <v>287</v>
      </c>
      <c r="E103" s="18" t="s">
        <v>133</v>
      </c>
      <c r="F103" s="197">
        <v>288</v>
      </c>
      <c r="H103" s="33"/>
    </row>
    <row r="104" spans="2:8" s="1" customFormat="1" ht="16.8" customHeight="1" x14ac:dyDescent="0.2">
      <c r="B104" s="33"/>
      <c r="C104" s="196" t="s">
        <v>302</v>
      </c>
      <c r="D104" s="196" t="s">
        <v>303</v>
      </c>
      <c r="E104" s="18" t="s">
        <v>304</v>
      </c>
      <c r="F104" s="197">
        <v>465.06</v>
      </c>
      <c r="H104" s="33"/>
    </row>
    <row r="105" spans="2:8" s="1" customFormat="1" ht="20.399999999999999" x14ac:dyDescent="0.2">
      <c r="B105" s="33"/>
      <c r="C105" s="196" t="s">
        <v>297</v>
      </c>
      <c r="D105" s="196" t="s">
        <v>298</v>
      </c>
      <c r="E105" s="18" t="s">
        <v>133</v>
      </c>
      <c r="F105" s="197">
        <v>113.75</v>
      </c>
      <c r="H105" s="33"/>
    </row>
    <row r="106" spans="2:8" s="1" customFormat="1" ht="16.8" customHeight="1" x14ac:dyDescent="0.2">
      <c r="B106" s="33"/>
      <c r="C106" s="192" t="s">
        <v>90</v>
      </c>
      <c r="D106" s="193" t="s">
        <v>19</v>
      </c>
      <c r="E106" s="194" t="s">
        <v>19</v>
      </c>
      <c r="F106" s="195">
        <v>157</v>
      </c>
      <c r="H106" s="33"/>
    </row>
    <row r="107" spans="2:8" s="1" customFormat="1" ht="16.8" customHeight="1" x14ac:dyDescent="0.2">
      <c r="B107" s="33"/>
      <c r="C107" s="196" t="s">
        <v>19</v>
      </c>
      <c r="D107" s="196" t="s">
        <v>250</v>
      </c>
      <c r="E107" s="18" t="s">
        <v>19</v>
      </c>
      <c r="F107" s="197">
        <v>0</v>
      </c>
      <c r="H107" s="33"/>
    </row>
    <row r="108" spans="2:8" s="1" customFormat="1" ht="16.8" customHeight="1" x14ac:dyDescent="0.2">
      <c r="B108" s="33"/>
      <c r="C108" s="196" t="s">
        <v>19</v>
      </c>
      <c r="D108" s="196" t="s">
        <v>251</v>
      </c>
      <c r="E108" s="18" t="s">
        <v>19</v>
      </c>
      <c r="F108" s="197">
        <v>19</v>
      </c>
      <c r="H108" s="33"/>
    </row>
    <row r="109" spans="2:8" s="1" customFormat="1" ht="16.8" customHeight="1" x14ac:dyDescent="0.2">
      <c r="B109" s="33"/>
      <c r="C109" s="196" t="s">
        <v>19</v>
      </c>
      <c r="D109" s="196" t="s">
        <v>252</v>
      </c>
      <c r="E109" s="18" t="s">
        <v>19</v>
      </c>
      <c r="F109" s="197">
        <v>0</v>
      </c>
      <c r="H109" s="33"/>
    </row>
    <row r="110" spans="2:8" s="1" customFormat="1" ht="16.8" customHeight="1" x14ac:dyDescent="0.2">
      <c r="B110" s="33"/>
      <c r="C110" s="196" t="s">
        <v>19</v>
      </c>
      <c r="D110" s="196" t="s">
        <v>247</v>
      </c>
      <c r="E110" s="18" t="s">
        <v>19</v>
      </c>
      <c r="F110" s="197">
        <v>20</v>
      </c>
      <c r="H110" s="33"/>
    </row>
    <row r="111" spans="2:8" s="1" customFormat="1" ht="16.8" customHeight="1" x14ac:dyDescent="0.2">
      <c r="B111" s="33"/>
      <c r="C111" s="196" t="s">
        <v>19</v>
      </c>
      <c r="D111" s="196" t="s">
        <v>253</v>
      </c>
      <c r="E111" s="18" t="s">
        <v>19</v>
      </c>
      <c r="F111" s="197">
        <v>0</v>
      </c>
      <c r="H111" s="33"/>
    </row>
    <row r="112" spans="2:8" s="1" customFormat="1" ht="16.8" customHeight="1" x14ac:dyDescent="0.2">
      <c r="B112" s="33"/>
      <c r="C112" s="196" t="s">
        <v>19</v>
      </c>
      <c r="D112" s="196" t="s">
        <v>247</v>
      </c>
      <c r="E112" s="18" t="s">
        <v>19</v>
      </c>
      <c r="F112" s="197">
        <v>20</v>
      </c>
      <c r="H112" s="33"/>
    </row>
    <row r="113" spans="2:8" s="1" customFormat="1" ht="16.8" customHeight="1" x14ac:dyDescent="0.2">
      <c r="B113" s="33"/>
      <c r="C113" s="196" t="s">
        <v>19</v>
      </c>
      <c r="D113" s="196" t="s">
        <v>254</v>
      </c>
      <c r="E113" s="18" t="s">
        <v>19</v>
      </c>
      <c r="F113" s="197">
        <v>0</v>
      </c>
      <c r="H113" s="33"/>
    </row>
    <row r="114" spans="2:8" s="1" customFormat="1" ht="16.8" customHeight="1" x14ac:dyDescent="0.2">
      <c r="B114" s="33"/>
      <c r="C114" s="196" t="s">
        <v>19</v>
      </c>
      <c r="D114" s="196" t="s">
        <v>247</v>
      </c>
      <c r="E114" s="18" t="s">
        <v>19</v>
      </c>
      <c r="F114" s="197">
        <v>20</v>
      </c>
      <c r="H114" s="33"/>
    </row>
    <row r="115" spans="2:8" s="1" customFormat="1" ht="16.8" customHeight="1" x14ac:dyDescent="0.2">
      <c r="B115" s="33"/>
      <c r="C115" s="196" t="s">
        <v>19</v>
      </c>
      <c r="D115" s="196" t="s">
        <v>182</v>
      </c>
      <c r="E115" s="18" t="s">
        <v>19</v>
      </c>
      <c r="F115" s="197">
        <v>0</v>
      </c>
      <c r="H115" s="33"/>
    </row>
    <row r="116" spans="2:8" s="1" customFormat="1" ht="16.8" customHeight="1" x14ac:dyDescent="0.2">
      <c r="B116" s="33"/>
      <c r="C116" s="196" t="s">
        <v>19</v>
      </c>
      <c r="D116" s="196" t="s">
        <v>247</v>
      </c>
      <c r="E116" s="18" t="s">
        <v>19</v>
      </c>
      <c r="F116" s="197">
        <v>20</v>
      </c>
      <c r="H116" s="33"/>
    </row>
    <row r="117" spans="2:8" s="1" customFormat="1" ht="16.8" customHeight="1" x14ac:dyDescent="0.2">
      <c r="B117" s="33"/>
      <c r="C117" s="196" t="s">
        <v>19</v>
      </c>
      <c r="D117" s="196" t="s">
        <v>255</v>
      </c>
      <c r="E117" s="18" t="s">
        <v>19</v>
      </c>
      <c r="F117" s="197">
        <v>0</v>
      </c>
      <c r="H117" s="33"/>
    </row>
    <row r="118" spans="2:8" s="1" customFormat="1" ht="16.8" customHeight="1" x14ac:dyDescent="0.2">
      <c r="B118" s="33"/>
      <c r="C118" s="196" t="s">
        <v>19</v>
      </c>
      <c r="D118" s="196" t="s">
        <v>247</v>
      </c>
      <c r="E118" s="18" t="s">
        <v>19</v>
      </c>
      <c r="F118" s="197">
        <v>20</v>
      </c>
      <c r="H118" s="33"/>
    </row>
    <row r="119" spans="2:8" s="1" customFormat="1" ht="16.8" customHeight="1" x14ac:dyDescent="0.2">
      <c r="B119" s="33"/>
      <c r="C119" s="196" t="s">
        <v>19</v>
      </c>
      <c r="D119" s="196" t="s">
        <v>181</v>
      </c>
      <c r="E119" s="18" t="s">
        <v>19</v>
      </c>
      <c r="F119" s="197">
        <v>0</v>
      </c>
      <c r="H119" s="33"/>
    </row>
    <row r="120" spans="2:8" s="1" customFormat="1" ht="16.8" customHeight="1" x14ac:dyDescent="0.2">
      <c r="B120" s="33"/>
      <c r="C120" s="196" t="s">
        <v>19</v>
      </c>
      <c r="D120" s="196" t="s">
        <v>256</v>
      </c>
      <c r="E120" s="18" t="s">
        <v>19</v>
      </c>
      <c r="F120" s="197">
        <v>18</v>
      </c>
      <c r="H120" s="33"/>
    </row>
    <row r="121" spans="2:8" s="1" customFormat="1" ht="16.8" customHeight="1" x14ac:dyDescent="0.2">
      <c r="B121" s="33"/>
      <c r="C121" s="196" t="s">
        <v>19</v>
      </c>
      <c r="D121" s="196" t="s">
        <v>257</v>
      </c>
      <c r="E121" s="18" t="s">
        <v>19</v>
      </c>
      <c r="F121" s="197">
        <v>0</v>
      </c>
      <c r="H121" s="33"/>
    </row>
    <row r="122" spans="2:8" s="1" customFormat="1" ht="16.8" customHeight="1" x14ac:dyDescent="0.2">
      <c r="B122" s="33"/>
      <c r="C122" s="196" t="s">
        <v>19</v>
      </c>
      <c r="D122" s="196" t="s">
        <v>247</v>
      </c>
      <c r="E122" s="18" t="s">
        <v>19</v>
      </c>
      <c r="F122" s="197">
        <v>20</v>
      </c>
      <c r="H122" s="33"/>
    </row>
    <row r="123" spans="2:8" s="1" customFormat="1" ht="16.8" customHeight="1" x14ac:dyDescent="0.2">
      <c r="B123" s="33"/>
      <c r="C123" s="196" t="s">
        <v>90</v>
      </c>
      <c r="D123" s="196" t="s">
        <v>249</v>
      </c>
      <c r="E123" s="18" t="s">
        <v>19</v>
      </c>
      <c r="F123" s="197">
        <v>157</v>
      </c>
      <c r="H123" s="33"/>
    </row>
    <row r="124" spans="2:8" s="1" customFormat="1" ht="16.8" customHeight="1" x14ac:dyDescent="0.2">
      <c r="B124" s="33"/>
      <c r="C124" s="198" t="s">
        <v>414</v>
      </c>
      <c r="H124" s="33"/>
    </row>
    <row r="125" spans="2:8" s="1" customFormat="1" ht="16.8" customHeight="1" x14ac:dyDescent="0.2">
      <c r="B125" s="33"/>
      <c r="C125" s="196" t="s">
        <v>241</v>
      </c>
      <c r="D125" s="196" t="s">
        <v>242</v>
      </c>
      <c r="E125" s="18" t="s">
        <v>133</v>
      </c>
      <c r="F125" s="197">
        <v>288</v>
      </c>
      <c r="H125" s="33"/>
    </row>
    <row r="126" spans="2:8" s="1" customFormat="1" ht="16.8" customHeight="1" x14ac:dyDescent="0.2">
      <c r="B126" s="33"/>
      <c r="C126" s="196" t="s">
        <v>270</v>
      </c>
      <c r="D126" s="196" t="s">
        <v>271</v>
      </c>
      <c r="E126" s="18" t="s">
        <v>133</v>
      </c>
      <c r="F126" s="197">
        <v>288</v>
      </c>
      <c r="H126" s="33"/>
    </row>
    <row r="127" spans="2:8" s="1" customFormat="1" ht="20.399999999999999" x14ac:dyDescent="0.2">
      <c r="B127" s="33"/>
      <c r="C127" s="196" t="s">
        <v>276</v>
      </c>
      <c r="D127" s="196" t="s">
        <v>277</v>
      </c>
      <c r="E127" s="18" t="s">
        <v>133</v>
      </c>
      <c r="F127" s="197">
        <v>288</v>
      </c>
      <c r="H127" s="33"/>
    </row>
    <row r="128" spans="2:8" s="1" customFormat="1" ht="16.8" customHeight="1" x14ac:dyDescent="0.2">
      <c r="B128" s="33"/>
      <c r="C128" s="196" t="s">
        <v>286</v>
      </c>
      <c r="D128" s="196" t="s">
        <v>287</v>
      </c>
      <c r="E128" s="18" t="s">
        <v>133</v>
      </c>
      <c r="F128" s="197">
        <v>288</v>
      </c>
      <c r="H128" s="33"/>
    </row>
    <row r="129" spans="2:8" s="1" customFormat="1" ht="16.8" customHeight="1" x14ac:dyDescent="0.2">
      <c r="B129" s="33"/>
      <c r="C129" s="196" t="s">
        <v>302</v>
      </c>
      <c r="D129" s="196" t="s">
        <v>303</v>
      </c>
      <c r="E129" s="18" t="s">
        <v>304</v>
      </c>
      <c r="F129" s="197">
        <v>465.06</v>
      </c>
      <c r="H129" s="33"/>
    </row>
    <row r="130" spans="2:8" s="1" customFormat="1" ht="16.8" customHeight="1" x14ac:dyDescent="0.2">
      <c r="B130" s="33"/>
      <c r="C130" s="196" t="s">
        <v>292</v>
      </c>
      <c r="D130" s="196" t="s">
        <v>293</v>
      </c>
      <c r="E130" s="18" t="s">
        <v>133</v>
      </c>
      <c r="F130" s="197">
        <v>246.25</v>
      </c>
      <c r="H130" s="33"/>
    </row>
    <row r="131" spans="2:8" s="1" customFormat="1" ht="7.35" customHeight="1" x14ac:dyDescent="0.2">
      <c r="B131" s="42"/>
      <c r="C131" s="43"/>
      <c r="D131" s="43"/>
      <c r="E131" s="43"/>
      <c r="F131" s="43"/>
      <c r="G131" s="43"/>
      <c r="H131" s="33"/>
    </row>
    <row r="132" spans="2:8" s="1" customFormat="1" x14ac:dyDescent="0.2"/>
  </sheetData>
  <sheetProtection algorithmName="SHA-512" hashValue="g2QK8uWAph6O1tM8nY5Hqr+cF9D6vu33mJ7PQcXez+LBf/Hw5X1Uc98o1FedMXqyf4zLvVqkvrTN2WAPKq4T1w==" saltValue="2fHu9dfWB6an+jRnwh/btq6d31VUA1i7eanzM5C1MpwhcWCD3Zd7mONE7CFgMl9FquMxjtT8gHBvCXfmJPdSz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 x14ac:dyDescent="0.2"/>
  <cols>
    <col min="1" max="1" width="8.28515625" style="199" customWidth="1"/>
    <col min="2" max="2" width="1.7109375" style="199" customWidth="1"/>
    <col min="3" max="4" width="5" style="199" customWidth="1"/>
    <col min="5" max="5" width="11.7109375" style="199" customWidth="1"/>
    <col min="6" max="6" width="9.140625" style="199" customWidth="1"/>
    <col min="7" max="7" width="5" style="199" customWidth="1"/>
    <col min="8" max="8" width="77.7109375" style="199" customWidth="1"/>
    <col min="9" max="10" width="20" style="199" customWidth="1"/>
    <col min="11" max="11" width="1.7109375" style="199" customWidth="1"/>
  </cols>
  <sheetData>
    <row r="1" spans="2:11" customFormat="1" ht="37.5" customHeight="1" x14ac:dyDescent="0.2"/>
    <row r="2" spans="2:11" customFormat="1" ht="7.5" customHeight="1" x14ac:dyDescent="0.2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 x14ac:dyDescent="0.2">
      <c r="B3" s="203"/>
      <c r="C3" s="327" t="s">
        <v>415</v>
      </c>
      <c r="D3" s="327"/>
      <c r="E3" s="327"/>
      <c r="F3" s="327"/>
      <c r="G3" s="327"/>
      <c r="H3" s="327"/>
      <c r="I3" s="327"/>
      <c r="J3" s="327"/>
      <c r="K3" s="204"/>
    </row>
    <row r="4" spans="2:11" customFormat="1" ht="25.5" customHeight="1" x14ac:dyDescent="0.3">
      <c r="B4" s="205"/>
      <c r="C4" s="326" t="s">
        <v>416</v>
      </c>
      <c r="D4" s="326"/>
      <c r="E4" s="326"/>
      <c r="F4" s="326"/>
      <c r="G4" s="326"/>
      <c r="H4" s="326"/>
      <c r="I4" s="326"/>
      <c r="J4" s="326"/>
      <c r="K4" s="206"/>
    </row>
    <row r="5" spans="2:11" customFormat="1" ht="5.25" customHeight="1" x14ac:dyDescent="0.2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 x14ac:dyDescent="0.2">
      <c r="B6" s="205"/>
      <c r="C6" s="325" t="s">
        <v>417</v>
      </c>
      <c r="D6" s="325"/>
      <c r="E6" s="325"/>
      <c r="F6" s="325"/>
      <c r="G6" s="325"/>
      <c r="H6" s="325"/>
      <c r="I6" s="325"/>
      <c r="J6" s="325"/>
      <c r="K6" s="206"/>
    </row>
    <row r="7" spans="2:11" customFormat="1" ht="15" customHeight="1" x14ac:dyDescent="0.2">
      <c r="B7" s="209"/>
      <c r="C7" s="325" t="s">
        <v>418</v>
      </c>
      <c r="D7" s="325"/>
      <c r="E7" s="325"/>
      <c r="F7" s="325"/>
      <c r="G7" s="325"/>
      <c r="H7" s="325"/>
      <c r="I7" s="325"/>
      <c r="J7" s="325"/>
      <c r="K7" s="206"/>
    </row>
    <row r="8" spans="2:11" customFormat="1" ht="12.75" customHeight="1" x14ac:dyDescent="0.2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 x14ac:dyDescent="0.2">
      <c r="B9" s="209"/>
      <c r="C9" s="325" t="s">
        <v>419</v>
      </c>
      <c r="D9" s="325"/>
      <c r="E9" s="325"/>
      <c r="F9" s="325"/>
      <c r="G9" s="325"/>
      <c r="H9" s="325"/>
      <c r="I9" s="325"/>
      <c r="J9" s="325"/>
      <c r="K9" s="206"/>
    </row>
    <row r="10" spans="2:11" customFormat="1" ht="15" customHeight="1" x14ac:dyDescent="0.2">
      <c r="B10" s="209"/>
      <c r="C10" s="208"/>
      <c r="D10" s="325" t="s">
        <v>420</v>
      </c>
      <c r="E10" s="325"/>
      <c r="F10" s="325"/>
      <c r="G10" s="325"/>
      <c r="H10" s="325"/>
      <c r="I10" s="325"/>
      <c r="J10" s="325"/>
      <c r="K10" s="206"/>
    </row>
    <row r="11" spans="2:11" customFormat="1" ht="15" customHeight="1" x14ac:dyDescent="0.2">
      <c r="B11" s="209"/>
      <c r="C11" s="210"/>
      <c r="D11" s="325" t="s">
        <v>421</v>
      </c>
      <c r="E11" s="325"/>
      <c r="F11" s="325"/>
      <c r="G11" s="325"/>
      <c r="H11" s="325"/>
      <c r="I11" s="325"/>
      <c r="J11" s="325"/>
      <c r="K11" s="206"/>
    </row>
    <row r="12" spans="2:11" customFormat="1" ht="15" customHeight="1" x14ac:dyDescent="0.2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 x14ac:dyDescent="0.2">
      <c r="B13" s="209"/>
      <c r="C13" s="210"/>
      <c r="D13" s="211" t="s">
        <v>422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 x14ac:dyDescent="0.2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 x14ac:dyDescent="0.2">
      <c r="B15" s="209"/>
      <c r="C15" s="210"/>
      <c r="D15" s="325" t="s">
        <v>423</v>
      </c>
      <c r="E15" s="325"/>
      <c r="F15" s="325"/>
      <c r="G15" s="325"/>
      <c r="H15" s="325"/>
      <c r="I15" s="325"/>
      <c r="J15" s="325"/>
      <c r="K15" s="206"/>
    </row>
    <row r="16" spans="2:11" customFormat="1" ht="15" customHeight="1" x14ac:dyDescent="0.2">
      <c r="B16" s="209"/>
      <c r="C16" s="210"/>
      <c r="D16" s="325" t="s">
        <v>424</v>
      </c>
      <c r="E16" s="325"/>
      <c r="F16" s="325"/>
      <c r="G16" s="325"/>
      <c r="H16" s="325"/>
      <c r="I16" s="325"/>
      <c r="J16" s="325"/>
      <c r="K16" s="206"/>
    </row>
    <row r="17" spans="2:11" customFormat="1" ht="15" customHeight="1" x14ac:dyDescent="0.2">
      <c r="B17" s="209"/>
      <c r="C17" s="210"/>
      <c r="D17" s="325" t="s">
        <v>425</v>
      </c>
      <c r="E17" s="325"/>
      <c r="F17" s="325"/>
      <c r="G17" s="325"/>
      <c r="H17" s="325"/>
      <c r="I17" s="325"/>
      <c r="J17" s="325"/>
      <c r="K17" s="206"/>
    </row>
    <row r="18" spans="2:11" customFormat="1" ht="15" customHeight="1" x14ac:dyDescent="0.2">
      <c r="B18" s="209"/>
      <c r="C18" s="210"/>
      <c r="D18" s="210"/>
      <c r="E18" s="212" t="s">
        <v>78</v>
      </c>
      <c r="F18" s="325" t="s">
        <v>426</v>
      </c>
      <c r="G18" s="325"/>
      <c r="H18" s="325"/>
      <c r="I18" s="325"/>
      <c r="J18" s="325"/>
      <c r="K18" s="206"/>
    </row>
    <row r="19" spans="2:11" customFormat="1" ht="15" customHeight="1" x14ac:dyDescent="0.2">
      <c r="B19" s="209"/>
      <c r="C19" s="210"/>
      <c r="D19" s="210"/>
      <c r="E19" s="212" t="s">
        <v>427</v>
      </c>
      <c r="F19" s="325" t="s">
        <v>428</v>
      </c>
      <c r="G19" s="325"/>
      <c r="H19" s="325"/>
      <c r="I19" s="325"/>
      <c r="J19" s="325"/>
      <c r="K19" s="206"/>
    </row>
    <row r="20" spans="2:11" customFormat="1" ht="15" customHeight="1" x14ac:dyDescent="0.2">
      <c r="B20" s="209"/>
      <c r="C20" s="210"/>
      <c r="D20" s="210"/>
      <c r="E20" s="212" t="s">
        <v>429</v>
      </c>
      <c r="F20" s="325" t="s">
        <v>430</v>
      </c>
      <c r="G20" s="325"/>
      <c r="H20" s="325"/>
      <c r="I20" s="325"/>
      <c r="J20" s="325"/>
      <c r="K20" s="206"/>
    </row>
    <row r="21" spans="2:11" customFormat="1" ht="15" customHeight="1" x14ac:dyDescent="0.2">
      <c r="B21" s="209"/>
      <c r="C21" s="210"/>
      <c r="D21" s="210"/>
      <c r="E21" s="212" t="s">
        <v>82</v>
      </c>
      <c r="F21" s="325" t="s">
        <v>431</v>
      </c>
      <c r="G21" s="325"/>
      <c r="H21" s="325"/>
      <c r="I21" s="325"/>
      <c r="J21" s="325"/>
      <c r="K21" s="206"/>
    </row>
    <row r="22" spans="2:11" customFormat="1" ht="15" customHeight="1" x14ac:dyDescent="0.2">
      <c r="B22" s="209"/>
      <c r="C22" s="210"/>
      <c r="D22" s="210"/>
      <c r="E22" s="212" t="s">
        <v>432</v>
      </c>
      <c r="F22" s="325" t="s">
        <v>433</v>
      </c>
      <c r="G22" s="325"/>
      <c r="H22" s="325"/>
      <c r="I22" s="325"/>
      <c r="J22" s="325"/>
      <c r="K22" s="206"/>
    </row>
    <row r="23" spans="2:11" customFormat="1" ht="15" customHeight="1" x14ac:dyDescent="0.2">
      <c r="B23" s="209"/>
      <c r="C23" s="210"/>
      <c r="D23" s="210"/>
      <c r="E23" s="212" t="s">
        <v>434</v>
      </c>
      <c r="F23" s="325" t="s">
        <v>435</v>
      </c>
      <c r="G23" s="325"/>
      <c r="H23" s="325"/>
      <c r="I23" s="325"/>
      <c r="J23" s="325"/>
      <c r="K23" s="206"/>
    </row>
    <row r="24" spans="2:11" customFormat="1" ht="12.75" customHeight="1" x14ac:dyDescent="0.2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 x14ac:dyDescent="0.2">
      <c r="B25" s="209"/>
      <c r="C25" s="325" t="s">
        <v>436</v>
      </c>
      <c r="D25" s="325"/>
      <c r="E25" s="325"/>
      <c r="F25" s="325"/>
      <c r="G25" s="325"/>
      <c r="H25" s="325"/>
      <c r="I25" s="325"/>
      <c r="J25" s="325"/>
      <c r="K25" s="206"/>
    </row>
    <row r="26" spans="2:11" customFormat="1" ht="15" customHeight="1" x14ac:dyDescent="0.2">
      <c r="B26" s="209"/>
      <c r="C26" s="325" t="s">
        <v>437</v>
      </c>
      <c r="D26" s="325"/>
      <c r="E26" s="325"/>
      <c r="F26" s="325"/>
      <c r="G26" s="325"/>
      <c r="H26" s="325"/>
      <c r="I26" s="325"/>
      <c r="J26" s="325"/>
      <c r="K26" s="206"/>
    </row>
    <row r="27" spans="2:11" customFormat="1" ht="15" customHeight="1" x14ac:dyDescent="0.2">
      <c r="B27" s="209"/>
      <c r="C27" s="208"/>
      <c r="D27" s="325" t="s">
        <v>438</v>
      </c>
      <c r="E27" s="325"/>
      <c r="F27" s="325"/>
      <c r="G27" s="325"/>
      <c r="H27" s="325"/>
      <c r="I27" s="325"/>
      <c r="J27" s="325"/>
      <c r="K27" s="206"/>
    </row>
    <row r="28" spans="2:11" customFormat="1" ht="15" customHeight="1" x14ac:dyDescent="0.2">
      <c r="B28" s="209"/>
      <c r="C28" s="210"/>
      <c r="D28" s="325" t="s">
        <v>439</v>
      </c>
      <c r="E28" s="325"/>
      <c r="F28" s="325"/>
      <c r="G28" s="325"/>
      <c r="H28" s="325"/>
      <c r="I28" s="325"/>
      <c r="J28" s="325"/>
      <c r="K28" s="206"/>
    </row>
    <row r="29" spans="2:11" customFormat="1" ht="12.75" customHeight="1" x14ac:dyDescent="0.2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 x14ac:dyDescent="0.2">
      <c r="B30" s="209"/>
      <c r="C30" s="210"/>
      <c r="D30" s="325" t="s">
        <v>440</v>
      </c>
      <c r="E30" s="325"/>
      <c r="F30" s="325"/>
      <c r="G30" s="325"/>
      <c r="H30" s="325"/>
      <c r="I30" s="325"/>
      <c r="J30" s="325"/>
      <c r="K30" s="206"/>
    </row>
    <row r="31" spans="2:11" customFormat="1" ht="15" customHeight="1" x14ac:dyDescent="0.2">
      <c r="B31" s="209"/>
      <c r="C31" s="210"/>
      <c r="D31" s="325" t="s">
        <v>441</v>
      </c>
      <c r="E31" s="325"/>
      <c r="F31" s="325"/>
      <c r="G31" s="325"/>
      <c r="H31" s="325"/>
      <c r="I31" s="325"/>
      <c r="J31" s="325"/>
      <c r="K31" s="206"/>
    </row>
    <row r="32" spans="2:11" customFormat="1" ht="12.75" customHeight="1" x14ac:dyDescent="0.2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 x14ac:dyDescent="0.2">
      <c r="B33" s="209"/>
      <c r="C33" s="210"/>
      <c r="D33" s="325" t="s">
        <v>442</v>
      </c>
      <c r="E33" s="325"/>
      <c r="F33" s="325"/>
      <c r="G33" s="325"/>
      <c r="H33" s="325"/>
      <c r="I33" s="325"/>
      <c r="J33" s="325"/>
      <c r="K33" s="206"/>
    </row>
    <row r="34" spans="2:11" customFormat="1" ht="15" customHeight="1" x14ac:dyDescent="0.2">
      <c r="B34" s="209"/>
      <c r="C34" s="210"/>
      <c r="D34" s="325" t="s">
        <v>443</v>
      </c>
      <c r="E34" s="325"/>
      <c r="F34" s="325"/>
      <c r="G34" s="325"/>
      <c r="H34" s="325"/>
      <c r="I34" s="325"/>
      <c r="J34" s="325"/>
      <c r="K34" s="206"/>
    </row>
    <row r="35" spans="2:11" customFormat="1" ht="15" customHeight="1" x14ac:dyDescent="0.2">
      <c r="B35" s="209"/>
      <c r="C35" s="210"/>
      <c r="D35" s="325" t="s">
        <v>444</v>
      </c>
      <c r="E35" s="325"/>
      <c r="F35" s="325"/>
      <c r="G35" s="325"/>
      <c r="H35" s="325"/>
      <c r="I35" s="325"/>
      <c r="J35" s="325"/>
      <c r="K35" s="206"/>
    </row>
    <row r="36" spans="2:11" customFormat="1" ht="15" customHeight="1" x14ac:dyDescent="0.2">
      <c r="B36" s="209"/>
      <c r="C36" s="210"/>
      <c r="D36" s="208"/>
      <c r="E36" s="211" t="s">
        <v>111</v>
      </c>
      <c r="F36" s="208"/>
      <c r="G36" s="325" t="s">
        <v>445</v>
      </c>
      <c r="H36" s="325"/>
      <c r="I36" s="325"/>
      <c r="J36" s="325"/>
      <c r="K36" s="206"/>
    </row>
    <row r="37" spans="2:11" customFormat="1" ht="30.75" customHeight="1" x14ac:dyDescent="0.2">
      <c r="B37" s="209"/>
      <c r="C37" s="210"/>
      <c r="D37" s="208"/>
      <c r="E37" s="211" t="s">
        <v>446</v>
      </c>
      <c r="F37" s="208"/>
      <c r="G37" s="325" t="s">
        <v>447</v>
      </c>
      <c r="H37" s="325"/>
      <c r="I37" s="325"/>
      <c r="J37" s="325"/>
      <c r="K37" s="206"/>
    </row>
    <row r="38" spans="2:11" customFormat="1" ht="15" customHeight="1" x14ac:dyDescent="0.2">
      <c r="B38" s="209"/>
      <c r="C38" s="210"/>
      <c r="D38" s="208"/>
      <c r="E38" s="211" t="s">
        <v>52</v>
      </c>
      <c r="F38" s="208"/>
      <c r="G38" s="325" t="s">
        <v>448</v>
      </c>
      <c r="H38" s="325"/>
      <c r="I38" s="325"/>
      <c r="J38" s="325"/>
      <c r="K38" s="206"/>
    </row>
    <row r="39" spans="2:11" customFormat="1" ht="15" customHeight="1" x14ac:dyDescent="0.2">
      <c r="B39" s="209"/>
      <c r="C39" s="210"/>
      <c r="D39" s="208"/>
      <c r="E39" s="211" t="s">
        <v>53</v>
      </c>
      <c r="F39" s="208"/>
      <c r="G39" s="325" t="s">
        <v>449</v>
      </c>
      <c r="H39" s="325"/>
      <c r="I39" s="325"/>
      <c r="J39" s="325"/>
      <c r="K39" s="206"/>
    </row>
    <row r="40" spans="2:11" customFormat="1" ht="15" customHeight="1" x14ac:dyDescent="0.2">
      <c r="B40" s="209"/>
      <c r="C40" s="210"/>
      <c r="D40" s="208"/>
      <c r="E40" s="211" t="s">
        <v>112</v>
      </c>
      <c r="F40" s="208"/>
      <c r="G40" s="325" t="s">
        <v>450</v>
      </c>
      <c r="H40" s="325"/>
      <c r="I40" s="325"/>
      <c r="J40" s="325"/>
      <c r="K40" s="206"/>
    </row>
    <row r="41" spans="2:11" customFormat="1" ht="15" customHeight="1" x14ac:dyDescent="0.2">
      <c r="B41" s="209"/>
      <c r="C41" s="210"/>
      <c r="D41" s="208"/>
      <c r="E41" s="211" t="s">
        <v>113</v>
      </c>
      <c r="F41" s="208"/>
      <c r="G41" s="325" t="s">
        <v>451</v>
      </c>
      <c r="H41" s="325"/>
      <c r="I41" s="325"/>
      <c r="J41" s="325"/>
      <c r="K41" s="206"/>
    </row>
    <row r="42" spans="2:11" customFormat="1" ht="15" customHeight="1" x14ac:dyDescent="0.2">
      <c r="B42" s="209"/>
      <c r="C42" s="210"/>
      <c r="D42" s="208"/>
      <c r="E42" s="211" t="s">
        <v>452</v>
      </c>
      <c r="F42" s="208"/>
      <c r="G42" s="325" t="s">
        <v>453</v>
      </c>
      <c r="H42" s="325"/>
      <c r="I42" s="325"/>
      <c r="J42" s="325"/>
      <c r="K42" s="206"/>
    </row>
    <row r="43" spans="2:11" customFormat="1" ht="15" customHeight="1" x14ac:dyDescent="0.2">
      <c r="B43" s="209"/>
      <c r="C43" s="210"/>
      <c r="D43" s="208"/>
      <c r="E43" s="211"/>
      <c r="F43" s="208"/>
      <c r="G43" s="325" t="s">
        <v>454</v>
      </c>
      <c r="H43" s="325"/>
      <c r="I43" s="325"/>
      <c r="J43" s="325"/>
      <c r="K43" s="206"/>
    </row>
    <row r="44" spans="2:11" customFormat="1" ht="15" customHeight="1" x14ac:dyDescent="0.2">
      <c r="B44" s="209"/>
      <c r="C44" s="210"/>
      <c r="D44" s="208"/>
      <c r="E44" s="211" t="s">
        <v>455</v>
      </c>
      <c r="F44" s="208"/>
      <c r="G44" s="325" t="s">
        <v>456</v>
      </c>
      <c r="H44" s="325"/>
      <c r="I44" s="325"/>
      <c r="J44" s="325"/>
      <c r="K44" s="206"/>
    </row>
    <row r="45" spans="2:11" customFormat="1" ht="15" customHeight="1" x14ac:dyDescent="0.2">
      <c r="B45" s="209"/>
      <c r="C45" s="210"/>
      <c r="D45" s="208"/>
      <c r="E45" s="211" t="s">
        <v>115</v>
      </c>
      <c r="F45" s="208"/>
      <c r="G45" s="325" t="s">
        <v>457</v>
      </c>
      <c r="H45" s="325"/>
      <c r="I45" s="325"/>
      <c r="J45" s="325"/>
      <c r="K45" s="206"/>
    </row>
    <row r="46" spans="2:11" customFormat="1" ht="12.75" customHeight="1" x14ac:dyDescent="0.2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 x14ac:dyDescent="0.2">
      <c r="B47" s="209"/>
      <c r="C47" s="210"/>
      <c r="D47" s="325" t="s">
        <v>458</v>
      </c>
      <c r="E47" s="325"/>
      <c r="F47" s="325"/>
      <c r="G47" s="325"/>
      <c r="H47" s="325"/>
      <c r="I47" s="325"/>
      <c r="J47" s="325"/>
      <c r="K47" s="206"/>
    </row>
    <row r="48" spans="2:11" customFormat="1" ht="15" customHeight="1" x14ac:dyDescent="0.2">
      <c r="B48" s="209"/>
      <c r="C48" s="210"/>
      <c r="D48" s="210"/>
      <c r="E48" s="325" t="s">
        <v>459</v>
      </c>
      <c r="F48" s="325"/>
      <c r="G48" s="325"/>
      <c r="H48" s="325"/>
      <c r="I48" s="325"/>
      <c r="J48" s="325"/>
      <c r="K48" s="206"/>
    </row>
    <row r="49" spans="2:11" customFormat="1" ht="15" customHeight="1" x14ac:dyDescent="0.2">
      <c r="B49" s="209"/>
      <c r="C49" s="210"/>
      <c r="D49" s="210"/>
      <c r="E49" s="325" t="s">
        <v>460</v>
      </c>
      <c r="F49" s="325"/>
      <c r="G49" s="325"/>
      <c r="H49" s="325"/>
      <c r="I49" s="325"/>
      <c r="J49" s="325"/>
      <c r="K49" s="206"/>
    </row>
    <row r="50" spans="2:11" customFormat="1" ht="15" customHeight="1" x14ac:dyDescent="0.2">
      <c r="B50" s="209"/>
      <c r="C50" s="210"/>
      <c r="D50" s="210"/>
      <c r="E50" s="325" t="s">
        <v>461</v>
      </c>
      <c r="F50" s="325"/>
      <c r="G50" s="325"/>
      <c r="H50" s="325"/>
      <c r="I50" s="325"/>
      <c r="J50" s="325"/>
      <c r="K50" s="206"/>
    </row>
    <row r="51" spans="2:11" customFormat="1" ht="15" customHeight="1" x14ac:dyDescent="0.2">
      <c r="B51" s="209"/>
      <c r="C51" s="210"/>
      <c r="D51" s="325" t="s">
        <v>462</v>
      </c>
      <c r="E51" s="325"/>
      <c r="F51" s="325"/>
      <c r="G51" s="325"/>
      <c r="H51" s="325"/>
      <c r="I51" s="325"/>
      <c r="J51" s="325"/>
      <c r="K51" s="206"/>
    </row>
    <row r="52" spans="2:11" customFormat="1" ht="25.5" customHeight="1" x14ac:dyDescent="0.3">
      <c r="B52" s="205"/>
      <c r="C52" s="326" t="s">
        <v>463</v>
      </c>
      <c r="D52" s="326"/>
      <c r="E52" s="326"/>
      <c r="F52" s="326"/>
      <c r="G52" s="326"/>
      <c r="H52" s="326"/>
      <c r="I52" s="326"/>
      <c r="J52" s="326"/>
      <c r="K52" s="206"/>
    </row>
    <row r="53" spans="2:11" customFormat="1" ht="5.25" customHeight="1" x14ac:dyDescent="0.2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 x14ac:dyDescent="0.2">
      <c r="B54" s="205"/>
      <c r="C54" s="325" t="s">
        <v>464</v>
      </c>
      <c r="D54" s="325"/>
      <c r="E54" s="325"/>
      <c r="F54" s="325"/>
      <c r="G54" s="325"/>
      <c r="H54" s="325"/>
      <c r="I54" s="325"/>
      <c r="J54" s="325"/>
      <c r="K54" s="206"/>
    </row>
    <row r="55" spans="2:11" customFormat="1" ht="15" customHeight="1" x14ac:dyDescent="0.2">
      <c r="B55" s="205"/>
      <c r="C55" s="325" t="s">
        <v>465</v>
      </c>
      <c r="D55" s="325"/>
      <c r="E55" s="325"/>
      <c r="F55" s="325"/>
      <c r="G55" s="325"/>
      <c r="H55" s="325"/>
      <c r="I55" s="325"/>
      <c r="J55" s="325"/>
      <c r="K55" s="206"/>
    </row>
    <row r="56" spans="2:11" customFormat="1" ht="12.75" customHeight="1" x14ac:dyDescent="0.2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 x14ac:dyDescent="0.2">
      <c r="B57" s="205"/>
      <c r="C57" s="325" t="s">
        <v>466</v>
      </c>
      <c r="D57" s="325"/>
      <c r="E57" s="325"/>
      <c r="F57" s="325"/>
      <c r="G57" s="325"/>
      <c r="H57" s="325"/>
      <c r="I57" s="325"/>
      <c r="J57" s="325"/>
      <c r="K57" s="206"/>
    </row>
    <row r="58" spans="2:11" customFormat="1" ht="15" customHeight="1" x14ac:dyDescent="0.2">
      <c r="B58" s="205"/>
      <c r="C58" s="210"/>
      <c r="D58" s="325" t="s">
        <v>467</v>
      </c>
      <c r="E58" s="325"/>
      <c r="F58" s="325"/>
      <c r="G58" s="325"/>
      <c r="H58" s="325"/>
      <c r="I58" s="325"/>
      <c r="J58" s="325"/>
      <c r="K58" s="206"/>
    </row>
    <row r="59" spans="2:11" customFormat="1" ht="15" customHeight="1" x14ac:dyDescent="0.2">
      <c r="B59" s="205"/>
      <c r="C59" s="210"/>
      <c r="D59" s="325" t="s">
        <v>468</v>
      </c>
      <c r="E59" s="325"/>
      <c r="F59" s="325"/>
      <c r="G59" s="325"/>
      <c r="H59" s="325"/>
      <c r="I59" s="325"/>
      <c r="J59" s="325"/>
      <c r="K59" s="206"/>
    </row>
    <row r="60" spans="2:11" customFormat="1" ht="15" customHeight="1" x14ac:dyDescent="0.2">
      <c r="B60" s="205"/>
      <c r="C60" s="210"/>
      <c r="D60" s="325" t="s">
        <v>469</v>
      </c>
      <c r="E60" s="325"/>
      <c r="F60" s="325"/>
      <c r="G60" s="325"/>
      <c r="H60" s="325"/>
      <c r="I60" s="325"/>
      <c r="J60" s="325"/>
      <c r="K60" s="206"/>
    </row>
    <row r="61" spans="2:11" customFormat="1" ht="15" customHeight="1" x14ac:dyDescent="0.2">
      <c r="B61" s="205"/>
      <c r="C61" s="210"/>
      <c r="D61" s="325" t="s">
        <v>470</v>
      </c>
      <c r="E61" s="325"/>
      <c r="F61" s="325"/>
      <c r="G61" s="325"/>
      <c r="H61" s="325"/>
      <c r="I61" s="325"/>
      <c r="J61" s="325"/>
      <c r="K61" s="206"/>
    </row>
    <row r="62" spans="2:11" customFormat="1" ht="15" customHeight="1" x14ac:dyDescent="0.2">
      <c r="B62" s="205"/>
      <c r="C62" s="210"/>
      <c r="D62" s="328" t="s">
        <v>471</v>
      </c>
      <c r="E62" s="328"/>
      <c r="F62" s="328"/>
      <c r="G62" s="328"/>
      <c r="H62" s="328"/>
      <c r="I62" s="328"/>
      <c r="J62" s="328"/>
      <c r="K62" s="206"/>
    </row>
    <row r="63" spans="2:11" customFormat="1" ht="15" customHeight="1" x14ac:dyDescent="0.2">
      <c r="B63" s="205"/>
      <c r="C63" s="210"/>
      <c r="D63" s="325" t="s">
        <v>472</v>
      </c>
      <c r="E63" s="325"/>
      <c r="F63" s="325"/>
      <c r="G63" s="325"/>
      <c r="H63" s="325"/>
      <c r="I63" s="325"/>
      <c r="J63" s="325"/>
      <c r="K63" s="206"/>
    </row>
    <row r="64" spans="2:11" customFormat="1" ht="12.75" customHeight="1" x14ac:dyDescent="0.2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 x14ac:dyDescent="0.2">
      <c r="B65" s="205"/>
      <c r="C65" s="210"/>
      <c r="D65" s="325" t="s">
        <v>473</v>
      </c>
      <c r="E65" s="325"/>
      <c r="F65" s="325"/>
      <c r="G65" s="325"/>
      <c r="H65" s="325"/>
      <c r="I65" s="325"/>
      <c r="J65" s="325"/>
      <c r="K65" s="206"/>
    </row>
    <row r="66" spans="2:11" customFormat="1" ht="15" customHeight="1" x14ac:dyDescent="0.2">
      <c r="B66" s="205"/>
      <c r="C66" s="210"/>
      <c r="D66" s="328" t="s">
        <v>474</v>
      </c>
      <c r="E66" s="328"/>
      <c r="F66" s="328"/>
      <c r="G66" s="328"/>
      <c r="H66" s="328"/>
      <c r="I66" s="328"/>
      <c r="J66" s="328"/>
      <c r="K66" s="206"/>
    </row>
    <row r="67" spans="2:11" customFormat="1" ht="15" customHeight="1" x14ac:dyDescent="0.2">
      <c r="B67" s="205"/>
      <c r="C67" s="210"/>
      <c r="D67" s="325" t="s">
        <v>475</v>
      </c>
      <c r="E67" s="325"/>
      <c r="F67" s="325"/>
      <c r="G67" s="325"/>
      <c r="H67" s="325"/>
      <c r="I67" s="325"/>
      <c r="J67" s="325"/>
      <c r="K67" s="206"/>
    </row>
    <row r="68" spans="2:11" customFormat="1" ht="15" customHeight="1" x14ac:dyDescent="0.2">
      <c r="B68" s="205"/>
      <c r="C68" s="210"/>
      <c r="D68" s="325" t="s">
        <v>476</v>
      </c>
      <c r="E68" s="325"/>
      <c r="F68" s="325"/>
      <c r="G68" s="325"/>
      <c r="H68" s="325"/>
      <c r="I68" s="325"/>
      <c r="J68" s="325"/>
      <c r="K68" s="206"/>
    </row>
    <row r="69" spans="2:11" customFormat="1" ht="15" customHeight="1" x14ac:dyDescent="0.2">
      <c r="B69" s="205"/>
      <c r="C69" s="210"/>
      <c r="D69" s="325" t="s">
        <v>477</v>
      </c>
      <c r="E69" s="325"/>
      <c r="F69" s="325"/>
      <c r="G69" s="325"/>
      <c r="H69" s="325"/>
      <c r="I69" s="325"/>
      <c r="J69" s="325"/>
      <c r="K69" s="206"/>
    </row>
    <row r="70" spans="2:11" customFormat="1" ht="15" customHeight="1" x14ac:dyDescent="0.2">
      <c r="B70" s="205"/>
      <c r="C70" s="210"/>
      <c r="D70" s="325" t="s">
        <v>478</v>
      </c>
      <c r="E70" s="325"/>
      <c r="F70" s="325"/>
      <c r="G70" s="325"/>
      <c r="H70" s="325"/>
      <c r="I70" s="325"/>
      <c r="J70" s="325"/>
      <c r="K70" s="206"/>
    </row>
    <row r="71" spans="2:11" customFormat="1" ht="12.75" customHeight="1" x14ac:dyDescent="0.2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 x14ac:dyDescent="0.2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 x14ac:dyDescent="0.2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 x14ac:dyDescent="0.2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 x14ac:dyDescent="0.2">
      <c r="B75" s="222"/>
      <c r="C75" s="329" t="s">
        <v>479</v>
      </c>
      <c r="D75" s="329"/>
      <c r="E75" s="329"/>
      <c r="F75" s="329"/>
      <c r="G75" s="329"/>
      <c r="H75" s="329"/>
      <c r="I75" s="329"/>
      <c r="J75" s="329"/>
      <c r="K75" s="223"/>
    </row>
    <row r="76" spans="2:11" customFormat="1" ht="17.25" customHeight="1" x14ac:dyDescent="0.2">
      <c r="B76" s="222"/>
      <c r="C76" s="224" t="s">
        <v>480</v>
      </c>
      <c r="D76" s="224"/>
      <c r="E76" s="224"/>
      <c r="F76" s="224" t="s">
        <v>481</v>
      </c>
      <c r="G76" s="225"/>
      <c r="H76" s="224" t="s">
        <v>53</v>
      </c>
      <c r="I76" s="224" t="s">
        <v>56</v>
      </c>
      <c r="J76" s="224" t="s">
        <v>482</v>
      </c>
      <c r="K76" s="223"/>
    </row>
    <row r="77" spans="2:11" customFormat="1" ht="17.25" customHeight="1" x14ac:dyDescent="0.2">
      <c r="B77" s="222"/>
      <c r="C77" s="226" t="s">
        <v>483</v>
      </c>
      <c r="D77" s="226"/>
      <c r="E77" s="226"/>
      <c r="F77" s="227" t="s">
        <v>484</v>
      </c>
      <c r="G77" s="228"/>
      <c r="H77" s="226"/>
      <c r="I77" s="226"/>
      <c r="J77" s="226" t="s">
        <v>485</v>
      </c>
      <c r="K77" s="223"/>
    </row>
    <row r="78" spans="2:11" customFormat="1" ht="5.25" customHeight="1" x14ac:dyDescent="0.2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 x14ac:dyDescent="0.2">
      <c r="B79" s="222"/>
      <c r="C79" s="211" t="s">
        <v>52</v>
      </c>
      <c r="D79" s="231"/>
      <c r="E79" s="231"/>
      <c r="F79" s="232" t="s">
        <v>486</v>
      </c>
      <c r="G79" s="233"/>
      <c r="H79" s="211" t="s">
        <v>487</v>
      </c>
      <c r="I79" s="211" t="s">
        <v>488</v>
      </c>
      <c r="J79" s="211">
        <v>20</v>
      </c>
      <c r="K79" s="223"/>
    </row>
    <row r="80" spans="2:11" customFormat="1" ht="15" customHeight="1" x14ac:dyDescent="0.2">
      <c r="B80" s="222"/>
      <c r="C80" s="211" t="s">
        <v>489</v>
      </c>
      <c r="D80" s="211"/>
      <c r="E80" s="211"/>
      <c r="F80" s="232" t="s">
        <v>486</v>
      </c>
      <c r="G80" s="233"/>
      <c r="H80" s="211" t="s">
        <v>490</v>
      </c>
      <c r="I80" s="211" t="s">
        <v>488</v>
      </c>
      <c r="J80" s="211">
        <v>120</v>
      </c>
      <c r="K80" s="223"/>
    </row>
    <row r="81" spans="2:11" customFormat="1" ht="15" customHeight="1" x14ac:dyDescent="0.2">
      <c r="B81" s="234"/>
      <c r="C81" s="211" t="s">
        <v>491</v>
      </c>
      <c r="D81" s="211"/>
      <c r="E81" s="211"/>
      <c r="F81" s="232" t="s">
        <v>492</v>
      </c>
      <c r="G81" s="233"/>
      <c r="H81" s="211" t="s">
        <v>493</v>
      </c>
      <c r="I81" s="211" t="s">
        <v>488</v>
      </c>
      <c r="J81" s="211">
        <v>50</v>
      </c>
      <c r="K81" s="223"/>
    </row>
    <row r="82" spans="2:11" customFormat="1" ht="15" customHeight="1" x14ac:dyDescent="0.2">
      <c r="B82" s="234"/>
      <c r="C82" s="211" t="s">
        <v>494</v>
      </c>
      <c r="D82" s="211"/>
      <c r="E82" s="211"/>
      <c r="F82" s="232" t="s">
        <v>486</v>
      </c>
      <c r="G82" s="233"/>
      <c r="H82" s="211" t="s">
        <v>495</v>
      </c>
      <c r="I82" s="211" t="s">
        <v>496</v>
      </c>
      <c r="J82" s="211"/>
      <c r="K82" s="223"/>
    </row>
    <row r="83" spans="2:11" customFormat="1" ht="15" customHeight="1" x14ac:dyDescent="0.2">
      <c r="B83" s="234"/>
      <c r="C83" s="211" t="s">
        <v>497</v>
      </c>
      <c r="D83" s="211"/>
      <c r="E83" s="211"/>
      <c r="F83" s="232" t="s">
        <v>492</v>
      </c>
      <c r="G83" s="211"/>
      <c r="H83" s="211" t="s">
        <v>498</v>
      </c>
      <c r="I83" s="211" t="s">
        <v>488</v>
      </c>
      <c r="J83" s="211">
        <v>15</v>
      </c>
      <c r="K83" s="223"/>
    </row>
    <row r="84" spans="2:11" customFormat="1" ht="15" customHeight="1" x14ac:dyDescent="0.2">
      <c r="B84" s="234"/>
      <c r="C84" s="211" t="s">
        <v>499</v>
      </c>
      <c r="D84" s="211"/>
      <c r="E84" s="211"/>
      <c r="F84" s="232" t="s">
        <v>492</v>
      </c>
      <c r="G84" s="211"/>
      <c r="H84" s="211" t="s">
        <v>500</v>
      </c>
      <c r="I84" s="211" t="s">
        <v>488</v>
      </c>
      <c r="J84" s="211">
        <v>15</v>
      </c>
      <c r="K84" s="223"/>
    </row>
    <row r="85" spans="2:11" customFormat="1" ht="15" customHeight="1" x14ac:dyDescent="0.2">
      <c r="B85" s="234"/>
      <c r="C85" s="211" t="s">
        <v>501</v>
      </c>
      <c r="D85" s="211"/>
      <c r="E85" s="211"/>
      <c r="F85" s="232" t="s">
        <v>492</v>
      </c>
      <c r="G85" s="211"/>
      <c r="H85" s="211" t="s">
        <v>502</v>
      </c>
      <c r="I85" s="211" t="s">
        <v>488</v>
      </c>
      <c r="J85" s="211">
        <v>20</v>
      </c>
      <c r="K85" s="223"/>
    </row>
    <row r="86" spans="2:11" customFormat="1" ht="15" customHeight="1" x14ac:dyDescent="0.2">
      <c r="B86" s="234"/>
      <c r="C86" s="211" t="s">
        <v>503</v>
      </c>
      <c r="D86" s="211"/>
      <c r="E86" s="211"/>
      <c r="F86" s="232" t="s">
        <v>492</v>
      </c>
      <c r="G86" s="211"/>
      <c r="H86" s="211" t="s">
        <v>504</v>
      </c>
      <c r="I86" s="211" t="s">
        <v>488</v>
      </c>
      <c r="J86" s="211">
        <v>20</v>
      </c>
      <c r="K86" s="223"/>
    </row>
    <row r="87" spans="2:11" customFormat="1" ht="15" customHeight="1" x14ac:dyDescent="0.2">
      <c r="B87" s="234"/>
      <c r="C87" s="211" t="s">
        <v>505</v>
      </c>
      <c r="D87" s="211"/>
      <c r="E87" s="211"/>
      <c r="F87" s="232" t="s">
        <v>492</v>
      </c>
      <c r="G87" s="233"/>
      <c r="H87" s="211" t="s">
        <v>506</v>
      </c>
      <c r="I87" s="211" t="s">
        <v>488</v>
      </c>
      <c r="J87" s="211">
        <v>50</v>
      </c>
      <c r="K87" s="223"/>
    </row>
    <row r="88" spans="2:11" customFormat="1" ht="15" customHeight="1" x14ac:dyDescent="0.2">
      <c r="B88" s="234"/>
      <c r="C88" s="211" t="s">
        <v>507</v>
      </c>
      <c r="D88" s="211"/>
      <c r="E88" s="211"/>
      <c r="F88" s="232" t="s">
        <v>492</v>
      </c>
      <c r="G88" s="233"/>
      <c r="H88" s="211" t="s">
        <v>508</v>
      </c>
      <c r="I88" s="211" t="s">
        <v>488</v>
      </c>
      <c r="J88" s="211">
        <v>20</v>
      </c>
      <c r="K88" s="223"/>
    </row>
    <row r="89" spans="2:11" customFormat="1" ht="15" customHeight="1" x14ac:dyDescent="0.2">
      <c r="B89" s="234"/>
      <c r="C89" s="211" t="s">
        <v>509</v>
      </c>
      <c r="D89" s="211"/>
      <c r="E89" s="211"/>
      <c r="F89" s="232" t="s">
        <v>492</v>
      </c>
      <c r="G89" s="233"/>
      <c r="H89" s="211" t="s">
        <v>510</v>
      </c>
      <c r="I89" s="211" t="s">
        <v>488</v>
      </c>
      <c r="J89" s="211">
        <v>20</v>
      </c>
      <c r="K89" s="223"/>
    </row>
    <row r="90" spans="2:11" customFormat="1" ht="15" customHeight="1" x14ac:dyDescent="0.2">
      <c r="B90" s="234"/>
      <c r="C90" s="211" t="s">
        <v>511</v>
      </c>
      <c r="D90" s="211"/>
      <c r="E90" s="211"/>
      <c r="F90" s="232" t="s">
        <v>492</v>
      </c>
      <c r="G90" s="233"/>
      <c r="H90" s="211" t="s">
        <v>512</v>
      </c>
      <c r="I90" s="211" t="s">
        <v>488</v>
      </c>
      <c r="J90" s="211">
        <v>50</v>
      </c>
      <c r="K90" s="223"/>
    </row>
    <row r="91" spans="2:11" customFormat="1" ht="15" customHeight="1" x14ac:dyDescent="0.2">
      <c r="B91" s="234"/>
      <c r="C91" s="211" t="s">
        <v>513</v>
      </c>
      <c r="D91" s="211"/>
      <c r="E91" s="211"/>
      <c r="F91" s="232" t="s">
        <v>492</v>
      </c>
      <c r="G91" s="233"/>
      <c r="H91" s="211" t="s">
        <v>513</v>
      </c>
      <c r="I91" s="211" t="s">
        <v>488</v>
      </c>
      <c r="J91" s="211">
        <v>50</v>
      </c>
      <c r="K91" s="223"/>
    </row>
    <row r="92" spans="2:11" customFormat="1" ht="15" customHeight="1" x14ac:dyDescent="0.2">
      <c r="B92" s="234"/>
      <c r="C92" s="211" t="s">
        <v>514</v>
      </c>
      <c r="D92" s="211"/>
      <c r="E92" s="211"/>
      <c r="F92" s="232" t="s">
        <v>492</v>
      </c>
      <c r="G92" s="233"/>
      <c r="H92" s="211" t="s">
        <v>515</v>
      </c>
      <c r="I92" s="211" t="s">
        <v>488</v>
      </c>
      <c r="J92" s="211">
        <v>255</v>
      </c>
      <c r="K92" s="223"/>
    </row>
    <row r="93" spans="2:11" customFormat="1" ht="15" customHeight="1" x14ac:dyDescent="0.2">
      <c r="B93" s="234"/>
      <c r="C93" s="211" t="s">
        <v>516</v>
      </c>
      <c r="D93" s="211"/>
      <c r="E93" s="211"/>
      <c r="F93" s="232" t="s">
        <v>486</v>
      </c>
      <c r="G93" s="233"/>
      <c r="H93" s="211" t="s">
        <v>517</v>
      </c>
      <c r="I93" s="211" t="s">
        <v>518</v>
      </c>
      <c r="J93" s="211"/>
      <c r="K93" s="223"/>
    </row>
    <row r="94" spans="2:11" customFormat="1" ht="15" customHeight="1" x14ac:dyDescent="0.2">
      <c r="B94" s="234"/>
      <c r="C94" s="211" t="s">
        <v>519</v>
      </c>
      <c r="D94" s="211"/>
      <c r="E94" s="211"/>
      <c r="F94" s="232" t="s">
        <v>486</v>
      </c>
      <c r="G94" s="233"/>
      <c r="H94" s="211" t="s">
        <v>520</v>
      </c>
      <c r="I94" s="211" t="s">
        <v>521</v>
      </c>
      <c r="J94" s="211"/>
      <c r="K94" s="223"/>
    </row>
    <row r="95" spans="2:11" customFormat="1" ht="15" customHeight="1" x14ac:dyDescent="0.2">
      <c r="B95" s="234"/>
      <c r="C95" s="211" t="s">
        <v>522</v>
      </c>
      <c r="D95" s="211"/>
      <c r="E95" s="211"/>
      <c r="F95" s="232" t="s">
        <v>486</v>
      </c>
      <c r="G95" s="233"/>
      <c r="H95" s="211" t="s">
        <v>522</v>
      </c>
      <c r="I95" s="211" t="s">
        <v>521</v>
      </c>
      <c r="J95" s="211"/>
      <c r="K95" s="223"/>
    </row>
    <row r="96" spans="2:11" customFormat="1" ht="15" customHeight="1" x14ac:dyDescent="0.2">
      <c r="B96" s="234"/>
      <c r="C96" s="211" t="s">
        <v>37</v>
      </c>
      <c r="D96" s="211"/>
      <c r="E96" s="211"/>
      <c r="F96" s="232" t="s">
        <v>486</v>
      </c>
      <c r="G96" s="233"/>
      <c r="H96" s="211" t="s">
        <v>523</v>
      </c>
      <c r="I96" s="211" t="s">
        <v>521</v>
      </c>
      <c r="J96" s="211"/>
      <c r="K96" s="223"/>
    </row>
    <row r="97" spans="2:11" customFormat="1" ht="15" customHeight="1" x14ac:dyDescent="0.2">
      <c r="B97" s="234"/>
      <c r="C97" s="211" t="s">
        <v>47</v>
      </c>
      <c r="D97" s="211"/>
      <c r="E97" s="211"/>
      <c r="F97" s="232" t="s">
        <v>486</v>
      </c>
      <c r="G97" s="233"/>
      <c r="H97" s="211" t="s">
        <v>524</v>
      </c>
      <c r="I97" s="211" t="s">
        <v>521</v>
      </c>
      <c r="J97" s="211"/>
      <c r="K97" s="223"/>
    </row>
    <row r="98" spans="2:11" customFormat="1" ht="15" customHeight="1" x14ac:dyDescent="0.2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 x14ac:dyDescent="0.2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 x14ac:dyDescent="0.2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 x14ac:dyDescent="0.2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 x14ac:dyDescent="0.2">
      <c r="B102" s="222"/>
      <c r="C102" s="329" t="s">
        <v>525</v>
      </c>
      <c r="D102" s="329"/>
      <c r="E102" s="329"/>
      <c r="F102" s="329"/>
      <c r="G102" s="329"/>
      <c r="H102" s="329"/>
      <c r="I102" s="329"/>
      <c r="J102" s="329"/>
      <c r="K102" s="223"/>
    </row>
    <row r="103" spans="2:11" customFormat="1" ht="17.25" customHeight="1" x14ac:dyDescent="0.2">
      <c r="B103" s="222"/>
      <c r="C103" s="224" t="s">
        <v>480</v>
      </c>
      <c r="D103" s="224"/>
      <c r="E103" s="224"/>
      <c r="F103" s="224" t="s">
        <v>481</v>
      </c>
      <c r="G103" s="225"/>
      <c r="H103" s="224" t="s">
        <v>53</v>
      </c>
      <c r="I103" s="224" t="s">
        <v>56</v>
      </c>
      <c r="J103" s="224" t="s">
        <v>482</v>
      </c>
      <c r="K103" s="223"/>
    </row>
    <row r="104" spans="2:11" customFormat="1" ht="17.25" customHeight="1" x14ac:dyDescent="0.2">
      <c r="B104" s="222"/>
      <c r="C104" s="226" t="s">
        <v>483</v>
      </c>
      <c r="D104" s="226"/>
      <c r="E104" s="226"/>
      <c r="F104" s="227" t="s">
        <v>484</v>
      </c>
      <c r="G104" s="228"/>
      <c r="H104" s="226"/>
      <c r="I104" s="226"/>
      <c r="J104" s="226" t="s">
        <v>485</v>
      </c>
      <c r="K104" s="223"/>
    </row>
    <row r="105" spans="2:11" customFormat="1" ht="5.25" customHeight="1" x14ac:dyDescent="0.2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 x14ac:dyDescent="0.2">
      <c r="B106" s="222"/>
      <c r="C106" s="211" t="s">
        <v>52</v>
      </c>
      <c r="D106" s="231"/>
      <c r="E106" s="231"/>
      <c r="F106" s="232" t="s">
        <v>486</v>
      </c>
      <c r="G106" s="211"/>
      <c r="H106" s="211" t="s">
        <v>526</v>
      </c>
      <c r="I106" s="211" t="s">
        <v>488</v>
      </c>
      <c r="J106" s="211">
        <v>20</v>
      </c>
      <c r="K106" s="223"/>
    </row>
    <row r="107" spans="2:11" customFormat="1" ht="15" customHeight="1" x14ac:dyDescent="0.2">
      <c r="B107" s="222"/>
      <c r="C107" s="211" t="s">
        <v>489</v>
      </c>
      <c r="D107" s="211"/>
      <c r="E107" s="211"/>
      <c r="F107" s="232" t="s">
        <v>486</v>
      </c>
      <c r="G107" s="211"/>
      <c r="H107" s="211" t="s">
        <v>526</v>
      </c>
      <c r="I107" s="211" t="s">
        <v>488</v>
      </c>
      <c r="J107" s="211">
        <v>120</v>
      </c>
      <c r="K107" s="223"/>
    </row>
    <row r="108" spans="2:11" customFormat="1" ht="15" customHeight="1" x14ac:dyDescent="0.2">
      <c r="B108" s="234"/>
      <c r="C108" s="211" t="s">
        <v>491</v>
      </c>
      <c r="D108" s="211"/>
      <c r="E108" s="211"/>
      <c r="F108" s="232" t="s">
        <v>492</v>
      </c>
      <c r="G108" s="211"/>
      <c r="H108" s="211" t="s">
        <v>526</v>
      </c>
      <c r="I108" s="211" t="s">
        <v>488</v>
      </c>
      <c r="J108" s="211">
        <v>50</v>
      </c>
      <c r="K108" s="223"/>
    </row>
    <row r="109" spans="2:11" customFormat="1" ht="15" customHeight="1" x14ac:dyDescent="0.2">
      <c r="B109" s="234"/>
      <c r="C109" s="211" t="s">
        <v>494</v>
      </c>
      <c r="D109" s="211"/>
      <c r="E109" s="211"/>
      <c r="F109" s="232" t="s">
        <v>486</v>
      </c>
      <c r="G109" s="211"/>
      <c r="H109" s="211" t="s">
        <v>526</v>
      </c>
      <c r="I109" s="211" t="s">
        <v>496</v>
      </c>
      <c r="J109" s="211"/>
      <c r="K109" s="223"/>
    </row>
    <row r="110" spans="2:11" customFormat="1" ht="15" customHeight="1" x14ac:dyDescent="0.2">
      <c r="B110" s="234"/>
      <c r="C110" s="211" t="s">
        <v>505</v>
      </c>
      <c r="D110" s="211"/>
      <c r="E110" s="211"/>
      <c r="F110" s="232" t="s">
        <v>492</v>
      </c>
      <c r="G110" s="211"/>
      <c r="H110" s="211" t="s">
        <v>526</v>
      </c>
      <c r="I110" s="211" t="s">
        <v>488</v>
      </c>
      <c r="J110" s="211">
        <v>50</v>
      </c>
      <c r="K110" s="223"/>
    </row>
    <row r="111" spans="2:11" customFormat="1" ht="15" customHeight="1" x14ac:dyDescent="0.2">
      <c r="B111" s="234"/>
      <c r="C111" s="211" t="s">
        <v>513</v>
      </c>
      <c r="D111" s="211"/>
      <c r="E111" s="211"/>
      <c r="F111" s="232" t="s">
        <v>492</v>
      </c>
      <c r="G111" s="211"/>
      <c r="H111" s="211" t="s">
        <v>526</v>
      </c>
      <c r="I111" s="211" t="s">
        <v>488</v>
      </c>
      <c r="J111" s="211">
        <v>50</v>
      </c>
      <c r="K111" s="223"/>
    </row>
    <row r="112" spans="2:11" customFormat="1" ht="15" customHeight="1" x14ac:dyDescent="0.2">
      <c r="B112" s="234"/>
      <c r="C112" s="211" t="s">
        <v>511</v>
      </c>
      <c r="D112" s="211"/>
      <c r="E112" s="211"/>
      <c r="F112" s="232" t="s">
        <v>492</v>
      </c>
      <c r="G112" s="211"/>
      <c r="H112" s="211" t="s">
        <v>526</v>
      </c>
      <c r="I112" s="211" t="s">
        <v>488</v>
      </c>
      <c r="J112" s="211">
        <v>50</v>
      </c>
      <c r="K112" s="223"/>
    </row>
    <row r="113" spans="2:11" customFormat="1" ht="15" customHeight="1" x14ac:dyDescent="0.2">
      <c r="B113" s="234"/>
      <c r="C113" s="211" t="s">
        <v>52</v>
      </c>
      <c r="D113" s="211"/>
      <c r="E113" s="211"/>
      <c r="F113" s="232" t="s">
        <v>486</v>
      </c>
      <c r="G113" s="211"/>
      <c r="H113" s="211" t="s">
        <v>527</v>
      </c>
      <c r="I113" s="211" t="s">
        <v>488</v>
      </c>
      <c r="J113" s="211">
        <v>20</v>
      </c>
      <c r="K113" s="223"/>
    </row>
    <row r="114" spans="2:11" customFormat="1" ht="15" customHeight="1" x14ac:dyDescent="0.2">
      <c r="B114" s="234"/>
      <c r="C114" s="211" t="s">
        <v>528</v>
      </c>
      <c r="D114" s="211"/>
      <c r="E114" s="211"/>
      <c r="F114" s="232" t="s">
        <v>486</v>
      </c>
      <c r="G114" s="211"/>
      <c r="H114" s="211" t="s">
        <v>529</v>
      </c>
      <c r="I114" s="211" t="s">
        <v>488</v>
      </c>
      <c r="J114" s="211">
        <v>120</v>
      </c>
      <c r="K114" s="223"/>
    </row>
    <row r="115" spans="2:11" customFormat="1" ht="15" customHeight="1" x14ac:dyDescent="0.2">
      <c r="B115" s="234"/>
      <c r="C115" s="211" t="s">
        <v>37</v>
      </c>
      <c r="D115" s="211"/>
      <c r="E115" s="211"/>
      <c r="F115" s="232" t="s">
        <v>486</v>
      </c>
      <c r="G115" s="211"/>
      <c r="H115" s="211" t="s">
        <v>530</v>
      </c>
      <c r="I115" s="211" t="s">
        <v>521</v>
      </c>
      <c r="J115" s="211"/>
      <c r="K115" s="223"/>
    </row>
    <row r="116" spans="2:11" customFormat="1" ht="15" customHeight="1" x14ac:dyDescent="0.2">
      <c r="B116" s="234"/>
      <c r="C116" s="211" t="s">
        <v>47</v>
      </c>
      <c r="D116" s="211"/>
      <c r="E116" s="211"/>
      <c r="F116" s="232" t="s">
        <v>486</v>
      </c>
      <c r="G116" s="211"/>
      <c r="H116" s="211" t="s">
        <v>531</v>
      </c>
      <c r="I116" s="211" t="s">
        <v>521</v>
      </c>
      <c r="J116" s="211"/>
      <c r="K116" s="223"/>
    </row>
    <row r="117" spans="2:11" customFormat="1" ht="15" customHeight="1" x14ac:dyDescent="0.2">
      <c r="B117" s="234"/>
      <c r="C117" s="211" t="s">
        <v>56</v>
      </c>
      <c r="D117" s="211"/>
      <c r="E117" s="211"/>
      <c r="F117" s="232" t="s">
        <v>486</v>
      </c>
      <c r="G117" s="211"/>
      <c r="H117" s="211" t="s">
        <v>532</v>
      </c>
      <c r="I117" s="211" t="s">
        <v>533</v>
      </c>
      <c r="J117" s="211"/>
      <c r="K117" s="223"/>
    </row>
    <row r="118" spans="2:11" customFormat="1" ht="15" customHeight="1" x14ac:dyDescent="0.2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 x14ac:dyDescent="0.2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 x14ac:dyDescent="0.2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 x14ac:dyDescent="0.2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 x14ac:dyDescent="0.2">
      <c r="B122" s="248"/>
      <c r="C122" s="327" t="s">
        <v>534</v>
      </c>
      <c r="D122" s="327"/>
      <c r="E122" s="327"/>
      <c r="F122" s="327"/>
      <c r="G122" s="327"/>
      <c r="H122" s="327"/>
      <c r="I122" s="327"/>
      <c r="J122" s="327"/>
      <c r="K122" s="249"/>
    </row>
    <row r="123" spans="2:11" customFormat="1" ht="17.25" customHeight="1" x14ac:dyDescent="0.2">
      <c r="B123" s="250"/>
      <c r="C123" s="224" t="s">
        <v>480</v>
      </c>
      <c r="D123" s="224"/>
      <c r="E123" s="224"/>
      <c r="F123" s="224" t="s">
        <v>481</v>
      </c>
      <c r="G123" s="225"/>
      <c r="H123" s="224" t="s">
        <v>53</v>
      </c>
      <c r="I123" s="224" t="s">
        <v>56</v>
      </c>
      <c r="J123" s="224" t="s">
        <v>482</v>
      </c>
      <c r="K123" s="251"/>
    </row>
    <row r="124" spans="2:11" customFormat="1" ht="17.25" customHeight="1" x14ac:dyDescent="0.2">
      <c r="B124" s="250"/>
      <c r="C124" s="226" t="s">
        <v>483</v>
      </c>
      <c r="D124" s="226"/>
      <c r="E124" s="226"/>
      <c r="F124" s="227" t="s">
        <v>484</v>
      </c>
      <c r="G124" s="228"/>
      <c r="H124" s="226"/>
      <c r="I124" s="226"/>
      <c r="J124" s="226" t="s">
        <v>485</v>
      </c>
      <c r="K124" s="251"/>
    </row>
    <row r="125" spans="2:11" customFormat="1" ht="5.25" customHeight="1" x14ac:dyDescent="0.2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 x14ac:dyDescent="0.2">
      <c r="B126" s="252"/>
      <c r="C126" s="211" t="s">
        <v>489</v>
      </c>
      <c r="D126" s="231"/>
      <c r="E126" s="231"/>
      <c r="F126" s="232" t="s">
        <v>486</v>
      </c>
      <c r="G126" s="211"/>
      <c r="H126" s="211" t="s">
        <v>526</v>
      </c>
      <c r="I126" s="211" t="s">
        <v>488</v>
      </c>
      <c r="J126" s="211">
        <v>120</v>
      </c>
      <c r="K126" s="255"/>
    </row>
    <row r="127" spans="2:11" customFormat="1" ht="15" customHeight="1" x14ac:dyDescent="0.2">
      <c r="B127" s="252"/>
      <c r="C127" s="211" t="s">
        <v>535</v>
      </c>
      <c r="D127" s="211"/>
      <c r="E127" s="211"/>
      <c r="F127" s="232" t="s">
        <v>486</v>
      </c>
      <c r="G127" s="211"/>
      <c r="H127" s="211" t="s">
        <v>536</v>
      </c>
      <c r="I127" s="211" t="s">
        <v>488</v>
      </c>
      <c r="J127" s="211" t="s">
        <v>537</v>
      </c>
      <c r="K127" s="255"/>
    </row>
    <row r="128" spans="2:11" customFormat="1" ht="15" customHeight="1" x14ac:dyDescent="0.2">
      <c r="B128" s="252"/>
      <c r="C128" s="211" t="s">
        <v>434</v>
      </c>
      <c r="D128" s="211"/>
      <c r="E128" s="211"/>
      <c r="F128" s="232" t="s">
        <v>486</v>
      </c>
      <c r="G128" s="211"/>
      <c r="H128" s="211" t="s">
        <v>538</v>
      </c>
      <c r="I128" s="211" t="s">
        <v>488</v>
      </c>
      <c r="J128" s="211" t="s">
        <v>537</v>
      </c>
      <c r="K128" s="255"/>
    </row>
    <row r="129" spans="2:11" customFormat="1" ht="15" customHeight="1" x14ac:dyDescent="0.2">
      <c r="B129" s="252"/>
      <c r="C129" s="211" t="s">
        <v>497</v>
      </c>
      <c r="D129" s="211"/>
      <c r="E129" s="211"/>
      <c r="F129" s="232" t="s">
        <v>492</v>
      </c>
      <c r="G129" s="211"/>
      <c r="H129" s="211" t="s">
        <v>498</v>
      </c>
      <c r="I129" s="211" t="s">
        <v>488</v>
      </c>
      <c r="J129" s="211">
        <v>15</v>
      </c>
      <c r="K129" s="255"/>
    </row>
    <row r="130" spans="2:11" customFormat="1" ht="15" customHeight="1" x14ac:dyDescent="0.2">
      <c r="B130" s="252"/>
      <c r="C130" s="211" t="s">
        <v>499</v>
      </c>
      <c r="D130" s="211"/>
      <c r="E130" s="211"/>
      <c r="F130" s="232" t="s">
        <v>492</v>
      </c>
      <c r="G130" s="211"/>
      <c r="H130" s="211" t="s">
        <v>500</v>
      </c>
      <c r="I130" s="211" t="s">
        <v>488</v>
      </c>
      <c r="J130" s="211">
        <v>15</v>
      </c>
      <c r="K130" s="255"/>
    </row>
    <row r="131" spans="2:11" customFormat="1" ht="15" customHeight="1" x14ac:dyDescent="0.2">
      <c r="B131" s="252"/>
      <c r="C131" s="211" t="s">
        <v>501</v>
      </c>
      <c r="D131" s="211"/>
      <c r="E131" s="211"/>
      <c r="F131" s="232" t="s">
        <v>492</v>
      </c>
      <c r="G131" s="211"/>
      <c r="H131" s="211" t="s">
        <v>502</v>
      </c>
      <c r="I131" s="211" t="s">
        <v>488</v>
      </c>
      <c r="J131" s="211">
        <v>20</v>
      </c>
      <c r="K131" s="255"/>
    </row>
    <row r="132" spans="2:11" customFormat="1" ht="15" customHeight="1" x14ac:dyDescent="0.2">
      <c r="B132" s="252"/>
      <c r="C132" s="211" t="s">
        <v>503</v>
      </c>
      <c r="D132" s="211"/>
      <c r="E132" s="211"/>
      <c r="F132" s="232" t="s">
        <v>492</v>
      </c>
      <c r="G132" s="211"/>
      <c r="H132" s="211" t="s">
        <v>504</v>
      </c>
      <c r="I132" s="211" t="s">
        <v>488</v>
      </c>
      <c r="J132" s="211">
        <v>20</v>
      </c>
      <c r="K132" s="255"/>
    </row>
    <row r="133" spans="2:11" customFormat="1" ht="15" customHeight="1" x14ac:dyDescent="0.2">
      <c r="B133" s="252"/>
      <c r="C133" s="211" t="s">
        <v>491</v>
      </c>
      <c r="D133" s="211"/>
      <c r="E133" s="211"/>
      <c r="F133" s="232" t="s">
        <v>492</v>
      </c>
      <c r="G133" s="211"/>
      <c r="H133" s="211" t="s">
        <v>526</v>
      </c>
      <c r="I133" s="211" t="s">
        <v>488</v>
      </c>
      <c r="J133" s="211">
        <v>50</v>
      </c>
      <c r="K133" s="255"/>
    </row>
    <row r="134" spans="2:11" customFormat="1" ht="15" customHeight="1" x14ac:dyDescent="0.2">
      <c r="B134" s="252"/>
      <c r="C134" s="211" t="s">
        <v>505</v>
      </c>
      <c r="D134" s="211"/>
      <c r="E134" s="211"/>
      <c r="F134" s="232" t="s">
        <v>492</v>
      </c>
      <c r="G134" s="211"/>
      <c r="H134" s="211" t="s">
        <v>526</v>
      </c>
      <c r="I134" s="211" t="s">
        <v>488</v>
      </c>
      <c r="J134" s="211">
        <v>50</v>
      </c>
      <c r="K134" s="255"/>
    </row>
    <row r="135" spans="2:11" customFormat="1" ht="15" customHeight="1" x14ac:dyDescent="0.2">
      <c r="B135" s="252"/>
      <c r="C135" s="211" t="s">
        <v>511</v>
      </c>
      <c r="D135" s="211"/>
      <c r="E135" s="211"/>
      <c r="F135" s="232" t="s">
        <v>492</v>
      </c>
      <c r="G135" s="211"/>
      <c r="H135" s="211" t="s">
        <v>526</v>
      </c>
      <c r="I135" s="211" t="s">
        <v>488</v>
      </c>
      <c r="J135" s="211">
        <v>50</v>
      </c>
      <c r="K135" s="255"/>
    </row>
    <row r="136" spans="2:11" customFormat="1" ht="15" customHeight="1" x14ac:dyDescent="0.2">
      <c r="B136" s="252"/>
      <c r="C136" s="211" t="s">
        <v>513</v>
      </c>
      <c r="D136" s="211"/>
      <c r="E136" s="211"/>
      <c r="F136" s="232" t="s">
        <v>492</v>
      </c>
      <c r="G136" s="211"/>
      <c r="H136" s="211" t="s">
        <v>526</v>
      </c>
      <c r="I136" s="211" t="s">
        <v>488</v>
      </c>
      <c r="J136" s="211">
        <v>50</v>
      </c>
      <c r="K136" s="255"/>
    </row>
    <row r="137" spans="2:11" customFormat="1" ht="15" customHeight="1" x14ac:dyDescent="0.2">
      <c r="B137" s="252"/>
      <c r="C137" s="211" t="s">
        <v>514</v>
      </c>
      <c r="D137" s="211"/>
      <c r="E137" s="211"/>
      <c r="F137" s="232" t="s">
        <v>492</v>
      </c>
      <c r="G137" s="211"/>
      <c r="H137" s="211" t="s">
        <v>539</v>
      </c>
      <c r="I137" s="211" t="s">
        <v>488</v>
      </c>
      <c r="J137" s="211">
        <v>255</v>
      </c>
      <c r="K137" s="255"/>
    </row>
    <row r="138" spans="2:11" customFormat="1" ht="15" customHeight="1" x14ac:dyDescent="0.2">
      <c r="B138" s="252"/>
      <c r="C138" s="211" t="s">
        <v>516</v>
      </c>
      <c r="D138" s="211"/>
      <c r="E138" s="211"/>
      <c r="F138" s="232" t="s">
        <v>486</v>
      </c>
      <c r="G138" s="211"/>
      <c r="H138" s="211" t="s">
        <v>540</v>
      </c>
      <c r="I138" s="211" t="s">
        <v>518</v>
      </c>
      <c r="J138" s="211"/>
      <c r="K138" s="255"/>
    </row>
    <row r="139" spans="2:11" customFormat="1" ht="15" customHeight="1" x14ac:dyDescent="0.2">
      <c r="B139" s="252"/>
      <c r="C139" s="211" t="s">
        <v>519</v>
      </c>
      <c r="D139" s="211"/>
      <c r="E139" s="211"/>
      <c r="F139" s="232" t="s">
        <v>486</v>
      </c>
      <c r="G139" s="211"/>
      <c r="H139" s="211" t="s">
        <v>541</v>
      </c>
      <c r="I139" s="211" t="s">
        <v>521</v>
      </c>
      <c r="J139" s="211"/>
      <c r="K139" s="255"/>
    </row>
    <row r="140" spans="2:11" customFormat="1" ht="15" customHeight="1" x14ac:dyDescent="0.2">
      <c r="B140" s="252"/>
      <c r="C140" s="211" t="s">
        <v>522</v>
      </c>
      <c r="D140" s="211"/>
      <c r="E140" s="211"/>
      <c r="F140" s="232" t="s">
        <v>486</v>
      </c>
      <c r="G140" s="211"/>
      <c r="H140" s="211" t="s">
        <v>522</v>
      </c>
      <c r="I140" s="211" t="s">
        <v>521</v>
      </c>
      <c r="J140" s="211"/>
      <c r="K140" s="255"/>
    </row>
    <row r="141" spans="2:11" customFormat="1" ht="15" customHeight="1" x14ac:dyDescent="0.2">
      <c r="B141" s="252"/>
      <c r="C141" s="211" t="s">
        <v>37</v>
      </c>
      <c r="D141" s="211"/>
      <c r="E141" s="211"/>
      <c r="F141" s="232" t="s">
        <v>486</v>
      </c>
      <c r="G141" s="211"/>
      <c r="H141" s="211" t="s">
        <v>542</v>
      </c>
      <c r="I141" s="211" t="s">
        <v>521</v>
      </c>
      <c r="J141" s="211"/>
      <c r="K141" s="255"/>
    </row>
    <row r="142" spans="2:11" customFormat="1" ht="15" customHeight="1" x14ac:dyDescent="0.2">
      <c r="B142" s="252"/>
      <c r="C142" s="211" t="s">
        <v>543</v>
      </c>
      <c r="D142" s="211"/>
      <c r="E142" s="211"/>
      <c r="F142" s="232" t="s">
        <v>486</v>
      </c>
      <c r="G142" s="211"/>
      <c r="H142" s="211" t="s">
        <v>544</v>
      </c>
      <c r="I142" s="211" t="s">
        <v>521</v>
      </c>
      <c r="J142" s="211"/>
      <c r="K142" s="255"/>
    </row>
    <row r="143" spans="2:11" customFormat="1" ht="15" customHeight="1" x14ac:dyDescent="0.2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 x14ac:dyDescent="0.2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 x14ac:dyDescent="0.2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 x14ac:dyDescent="0.2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 x14ac:dyDescent="0.2">
      <c r="B147" s="222"/>
      <c r="C147" s="329" t="s">
        <v>545</v>
      </c>
      <c r="D147" s="329"/>
      <c r="E147" s="329"/>
      <c r="F147" s="329"/>
      <c r="G147" s="329"/>
      <c r="H147" s="329"/>
      <c r="I147" s="329"/>
      <c r="J147" s="329"/>
      <c r="K147" s="223"/>
    </row>
    <row r="148" spans="2:11" customFormat="1" ht="17.25" customHeight="1" x14ac:dyDescent="0.2">
      <c r="B148" s="222"/>
      <c r="C148" s="224" t="s">
        <v>480</v>
      </c>
      <c r="D148" s="224"/>
      <c r="E148" s="224"/>
      <c r="F148" s="224" t="s">
        <v>481</v>
      </c>
      <c r="G148" s="225"/>
      <c r="H148" s="224" t="s">
        <v>53</v>
      </c>
      <c r="I148" s="224" t="s">
        <v>56</v>
      </c>
      <c r="J148" s="224" t="s">
        <v>482</v>
      </c>
      <c r="K148" s="223"/>
    </row>
    <row r="149" spans="2:11" customFormat="1" ht="17.25" customHeight="1" x14ac:dyDescent="0.2">
      <c r="B149" s="222"/>
      <c r="C149" s="226" t="s">
        <v>483</v>
      </c>
      <c r="D149" s="226"/>
      <c r="E149" s="226"/>
      <c r="F149" s="227" t="s">
        <v>484</v>
      </c>
      <c r="G149" s="228"/>
      <c r="H149" s="226"/>
      <c r="I149" s="226"/>
      <c r="J149" s="226" t="s">
        <v>485</v>
      </c>
      <c r="K149" s="223"/>
    </row>
    <row r="150" spans="2:11" customFormat="1" ht="5.25" customHeight="1" x14ac:dyDescent="0.2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 x14ac:dyDescent="0.2">
      <c r="B151" s="234"/>
      <c r="C151" s="259" t="s">
        <v>489</v>
      </c>
      <c r="D151" s="211"/>
      <c r="E151" s="211"/>
      <c r="F151" s="260" t="s">
        <v>486</v>
      </c>
      <c r="G151" s="211"/>
      <c r="H151" s="259" t="s">
        <v>526</v>
      </c>
      <c r="I151" s="259" t="s">
        <v>488</v>
      </c>
      <c r="J151" s="259">
        <v>120</v>
      </c>
      <c r="K151" s="255"/>
    </row>
    <row r="152" spans="2:11" customFormat="1" ht="15" customHeight="1" x14ac:dyDescent="0.2">
      <c r="B152" s="234"/>
      <c r="C152" s="259" t="s">
        <v>535</v>
      </c>
      <c r="D152" s="211"/>
      <c r="E152" s="211"/>
      <c r="F152" s="260" t="s">
        <v>486</v>
      </c>
      <c r="G152" s="211"/>
      <c r="H152" s="259" t="s">
        <v>546</v>
      </c>
      <c r="I152" s="259" t="s">
        <v>488</v>
      </c>
      <c r="J152" s="259" t="s">
        <v>537</v>
      </c>
      <c r="K152" s="255"/>
    </row>
    <row r="153" spans="2:11" customFormat="1" ht="15" customHeight="1" x14ac:dyDescent="0.2">
      <c r="B153" s="234"/>
      <c r="C153" s="259" t="s">
        <v>434</v>
      </c>
      <c r="D153" s="211"/>
      <c r="E153" s="211"/>
      <c r="F153" s="260" t="s">
        <v>486</v>
      </c>
      <c r="G153" s="211"/>
      <c r="H153" s="259" t="s">
        <v>547</v>
      </c>
      <c r="I153" s="259" t="s">
        <v>488</v>
      </c>
      <c r="J153" s="259" t="s">
        <v>537</v>
      </c>
      <c r="K153" s="255"/>
    </row>
    <row r="154" spans="2:11" customFormat="1" ht="15" customHeight="1" x14ac:dyDescent="0.2">
      <c r="B154" s="234"/>
      <c r="C154" s="259" t="s">
        <v>491</v>
      </c>
      <c r="D154" s="211"/>
      <c r="E154" s="211"/>
      <c r="F154" s="260" t="s">
        <v>492</v>
      </c>
      <c r="G154" s="211"/>
      <c r="H154" s="259" t="s">
        <v>526</v>
      </c>
      <c r="I154" s="259" t="s">
        <v>488</v>
      </c>
      <c r="J154" s="259">
        <v>50</v>
      </c>
      <c r="K154" s="255"/>
    </row>
    <row r="155" spans="2:11" customFormat="1" ht="15" customHeight="1" x14ac:dyDescent="0.2">
      <c r="B155" s="234"/>
      <c r="C155" s="259" t="s">
        <v>494</v>
      </c>
      <c r="D155" s="211"/>
      <c r="E155" s="211"/>
      <c r="F155" s="260" t="s">
        <v>486</v>
      </c>
      <c r="G155" s="211"/>
      <c r="H155" s="259" t="s">
        <v>526</v>
      </c>
      <c r="I155" s="259" t="s">
        <v>496</v>
      </c>
      <c r="J155" s="259"/>
      <c r="K155" s="255"/>
    </row>
    <row r="156" spans="2:11" customFormat="1" ht="15" customHeight="1" x14ac:dyDescent="0.2">
      <c r="B156" s="234"/>
      <c r="C156" s="259" t="s">
        <v>505</v>
      </c>
      <c r="D156" s="211"/>
      <c r="E156" s="211"/>
      <c r="F156" s="260" t="s">
        <v>492</v>
      </c>
      <c r="G156" s="211"/>
      <c r="H156" s="259" t="s">
        <v>526</v>
      </c>
      <c r="I156" s="259" t="s">
        <v>488</v>
      </c>
      <c r="J156" s="259">
        <v>50</v>
      </c>
      <c r="K156" s="255"/>
    </row>
    <row r="157" spans="2:11" customFormat="1" ht="15" customHeight="1" x14ac:dyDescent="0.2">
      <c r="B157" s="234"/>
      <c r="C157" s="259" t="s">
        <v>513</v>
      </c>
      <c r="D157" s="211"/>
      <c r="E157" s="211"/>
      <c r="F157" s="260" t="s">
        <v>492</v>
      </c>
      <c r="G157" s="211"/>
      <c r="H157" s="259" t="s">
        <v>526</v>
      </c>
      <c r="I157" s="259" t="s">
        <v>488</v>
      </c>
      <c r="J157" s="259">
        <v>50</v>
      </c>
      <c r="K157" s="255"/>
    </row>
    <row r="158" spans="2:11" customFormat="1" ht="15" customHeight="1" x14ac:dyDescent="0.2">
      <c r="B158" s="234"/>
      <c r="C158" s="259" t="s">
        <v>511</v>
      </c>
      <c r="D158" s="211"/>
      <c r="E158" s="211"/>
      <c r="F158" s="260" t="s">
        <v>492</v>
      </c>
      <c r="G158" s="211"/>
      <c r="H158" s="259" t="s">
        <v>526</v>
      </c>
      <c r="I158" s="259" t="s">
        <v>488</v>
      </c>
      <c r="J158" s="259">
        <v>50</v>
      </c>
      <c r="K158" s="255"/>
    </row>
    <row r="159" spans="2:11" customFormat="1" ht="15" customHeight="1" x14ac:dyDescent="0.2">
      <c r="B159" s="234"/>
      <c r="C159" s="259" t="s">
        <v>97</v>
      </c>
      <c r="D159" s="211"/>
      <c r="E159" s="211"/>
      <c r="F159" s="260" t="s">
        <v>486</v>
      </c>
      <c r="G159" s="211"/>
      <c r="H159" s="259" t="s">
        <v>548</v>
      </c>
      <c r="I159" s="259" t="s">
        <v>488</v>
      </c>
      <c r="J159" s="259" t="s">
        <v>549</v>
      </c>
      <c r="K159" s="255"/>
    </row>
    <row r="160" spans="2:11" customFormat="1" ht="15" customHeight="1" x14ac:dyDescent="0.2">
      <c r="B160" s="234"/>
      <c r="C160" s="259" t="s">
        <v>550</v>
      </c>
      <c r="D160" s="211"/>
      <c r="E160" s="211"/>
      <c r="F160" s="260" t="s">
        <v>486</v>
      </c>
      <c r="G160" s="211"/>
      <c r="H160" s="259" t="s">
        <v>551</v>
      </c>
      <c r="I160" s="259" t="s">
        <v>521</v>
      </c>
      <c r="J160" s="259"/>
      <c r="K160" s="255"/>
    </row>
    <row r="161" spans="2:11" customFormat="1" ht="15" customHeight="1" x14ac:dyDescent="0.2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 x14ac:dyDescent="0.2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 x14ac:dyDescent="0.2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 x14ac:dyDescent="0.2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 x14ac:dyDescent="0.2">
      <c r="B165" s="203"/>
      <c r="C165" s="327" t="s">
        <v>552</v>
      </c>
      <c r="D165" s="327"/>
      <c r="E165" s="327"/>
      <c r="F165" s="327"/>
      <c r="G165" s="327"/>
      <c r="H165" s="327"/>
      <c r="I165" s="327"/>
      <c r="J165" s="327"/>
      <c r="K165" s="204"/>
    </row>
    <row r="166" spans="2:11" customFormat="1" ht="17.25" customHeight="1" x14ac:dyDescent="0.2">
      <c r="B166" s="203"/>
      <c r="C166" s="224" t="s">
        <v>480</v>
      </c>
      <c r="D166" s="224"/>
      <c r="E166" s="224"/>
      <c r="F166" s="224" t="s">
        <v>481</v>
      </c>
      <c r="G166" s="264"/>
      <c r="H166" s="265" t="s">
        <v>53</v>
      </c>
      <c r="I166" s="265" t="s">
        <v>56</v>
      </c>
      <c r="J166" s="224" t="s">
        <v>482</v>
      </c>
      <c r="K166" s="204"/>
    </row>
    <row r="167" spans="2:11" customFormat="1" ht="17.25" customHeight="1" x14ac:dyDescent="0.2">
      <c r="B167" s="205"/>
      <c r="C167" s="226" t="s">
        <v>483</v>
      </c>
      <c r="D167" s="226"/>
      <c r="E167" s="226"/>
      <c r="F167" s="227" t="s">
        <v>484</v>
      </c>
      <c r="G167" s="266"/>
      <c r="H167" s="267"/>
      <c r="I167" s="267"/>
      <c r="J167" s="226" t="s">
        <v>485</v>
      </c>
      <c r="K167" s="206"/>
    </row>
    <row r="168" spans="2:11" customFormat="1" ht="5.25" customHeight="1" x14ac:dyDescent="0.2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 x14ac:dyDescent="0.2">
      <c r="B169" s="234"/>
      <c r="C169" s="211" t="s">
        <v>489</v>
      </c>
      <c r="D169" s="211"/>
      <c r="E169" s="211"/>
      <c r="F169" s="232" t="s">
        <v>486</v>
      </c>
      <c r="G169" s="211"/>
      <c r="H169" s="211" t="s">
        <v>526</v>
      </c>
      <c r="I169" s="211" t="s">
        <v>488</v>
      </c>
      <c r="J169" s="211">
        <v>120</v>
      </c>
      <c r="K169" s="255"/>
    </row>
    <row r="170" spans="2:11" customFormat="1" ht="15" customHeight="1" x14ac:dyDescent="0.2">
      <c r="B170" s="234"/>
      <c r="C170" s="211" t="s">
        <v>535</v>
      </c>
      <c r="D170" s="211"/>
      <c r="E170" s="211"/>
      <c r="F170" s="232" t="s">
        <v>486</v>
      </c>
      <c r="G170" s="211"/>
      <c r="H170" s="211" t="s">
        <v>536</v>
      </c>
      <c r="I170" s="211" t="s">
        <v>488</v>
      </c>
      <c r="J170" s="211" t="s">
        <v>537</v>
      </c>
      <c r="K170" s="255"/>
    </row>
    <row r="171" spans="2:11" customFormat="1" ht="15" customHeight="1" x14ac:dyDescent="0.2">
      <c r="B171" s="234"/>
      <c r="C171" s="211" t="s">
        <v>434</v>
      </c>
      <c r="D171" s="211"/>
      <c r="E171" s="211"/>
      <c r="F171" s="232" t="s">
        <v>486</v>
      </c>
      <c r="G171" s="211"/>
      <c r="H171" s="211" t="s">
        <v>553</v>
      </c>
      <c r="I171" s="211" t="s">
        <v>488</v>
      </c>
      <c r="J171" s="211" t="s">
        <v>537</v>
      </c>
      <c r="K171" s="255"/>
    </row>
    <row r="172" spans="2:11" customFormat="1" ht="15" customHeight="1" x14ac:dyDescent="0.2">
      <c r="B172" s="234"/>
      <c r="C172" s="211" t="s">
        <v>491</v>
      </c>
      <c r="D172" s="211"/>
      <c r="E172" s="211"/>
      <c r="F172" s="232" t="s">
        <v>492</v>
      </c>
      <c r="G172" s="211"/>
      <c r="H172" s="211" t="s">
        <v>553</v>
      </c>
      <c r="I172" s="211" t="s">
        <v>488</v>
      </c>
      <c r="J172" s="211">
        <v>50</v>
      </c>
      <c r="K172" s="255"/>
    </row>
    <row r="173" spans="2:11" customFormat="1" ht="15" customHeight="1" x14ac:dyDescent="0.2">
      <c r="B173" s="234"/>
      <c r="C173" s="211" t="s">
        <v>494</v>
      </c>
      <c r="D173" s="211"/>
      <c r="E173" s="211"/>
      <c r="F173" s="232" t="s">
        <v>486</v>
      </c>
      <c r="G173" s="211"/>
      <c r="H173" s="211" t="s">
        <v>553</v>
      </c>
      <c r="I173" s="211" t="s">
        <v>496</v>
      </c>
      <c r="J173" s="211"/>
      <c r="K173" s="255"/>
    </row>
    <row r="174" spans="2:11" customFormat="1" ht="15" customHeight="1" x14ac:dyDescent="0.2">
      <c r="B174" s="234"/>
      <c r="C174" s="211" t="s">
        <v>505</v>
      </c>
      <c r="D174" s="211"/>
      <c r="E174" s="211"/>
      <c r="F174" s="232" t="s">
        <v>492</v>
      </c>
      <c r="G174" s="211"/>
      <c r="H174" s="211" t="s">
        <v>553</v>
      </c>
      <c r="I174" s="211" t="s">
        <v>488</v>
      </c>
      <c r="J174" s="211">
        <v>50</v>
      </c>
      <c r="K174" s="255"/>
    </row>
    <row r="175" spans="2:11" customFormat="1" ht="15" customHeight="1" x14ac:dyDescent="0.2">
      <c r="B175" s="234"/>
      <c r="C175" s="211" t="s">
        <v>513</v>
      </c>
      <c r="D175" s="211"/>
      <c r="E175" s="211"/>
      <c r="F175" s="232" t="s">
        <v>492</v>
      </c>
      <c r="G175" s="211"/>
      <c r="H175" s="211" t="s">
        <v>553</v>
      </c>
      <c r="I175" s="211" t="s">
        <v>488</v>
      </c>
      <c r="J175" s="211">
        <v>50</v>
      </c>
      <c r="K175" s="255"/>
    </row>
    <row r="176" spans="2:11" customFormat="1" ht="15" customHeight="1" x14ac:dyDescent="0.2">
      <c r="B176" s="234"/>
      <c r="C176" s="211" t="s">
        <v>511</v>
      </c>
      <c r="D176" s="211"/>
      <c r="E176" s="211"/>
      <c r="F176" s="232" t="s">
        <v>492</v>
      </c>
      <c r="G176" s="211"/>
      <c r="H176" s="211" t="s">
        <v>553</v>
      </c>
      <c r="I176" s="211" t="s">
        <v>488</v>
      </c>
      <c r="J176" s="211">
        <v>50</v>
      </c>
      <c r="K176" s="255"/>
    </row>
    <row r="177" spans="2:11" customFormat="1" ht="15" customHeight="1" x14ac:dyDescent="0.2">
      <c r="B177" s="234"/>
      <c r="C177" s="211" t="s">
        <v>111</v>
      </c>
      <c r="D177" s="211"/>
      <c r="E177" s="211"/>
      <c r="F177" s="232" t="s">
        <v>486</v>
      </c>
      <c r="G177" s="211"/>
      <c r="H177" s="211" t="s">
        <v>554</v>
      </c>
      <c r="I177" s="211" t="s">
        <v>555</v>
      </c>
      <c r="J177" s="211"/>
      <c r="K177" s="255"/>
    </row>
    <row r="178" spans="2:11" customFormat="1" ht="15" customHeight="1" x14ac:dyDescent="0.2">
      <c r="B178" s="234"/>
      <c r="C178" s="211" t="s">
        <v>56</v>
      </c>
      <c r="D178" s="211"/>
      <c r="E178" s="211"/>
      <c r="F178" s="232" t="s">
        <v>486</v>
      </c>
      <c r="G178" s="211"/>
      <c r="H178" s="211" t="s">
        <v>556</v>
      </c>
      <c r="I178" s="211" t="s">
        <v>557</v>
      </c>
      <c r="J178" s="211">
        <v>1</v>
      </c>
      <c r="K178" s="255"/>
    </row>
    <row r="179" spans="2:11" customFormat="1" ht="15" customHeight="1" x14ac:dyDescent="0.2">
      <c r="B179" s="234"/>
      <c r="C179" s="211" t="s">
        <v>52</v>
      </c>
      <c r="D179" s="211"/>
      <c r="E179" s="211"/>
      <c r="F179" s="232" t="s">
        <v>486</v>
      </c>
      <c r="G179" s="211"/>
      <c r="H179" s="211" t="s">
        <v>558</v>
      </c>
      <c r="I179" s="211" t="s">
        <v>488</v>
      </c>
      <c r="J179" s="211">
        <v>20</v>
      </c>
      <c r="K179" s="255"/>
    </row>
    <row r="180" spans="2:11" customFormat="1" ht="15" customHeight="1" x14ac:dyDescent="0.2">
      <c r="B180" s="234"/>
      <c r="C180" s="211" t="s">
        <v>53</v>
      </c>
      <c r="D180" s="211"/>
      <c r="E180" s="211"/>
      <c r="F180" s="232" t="s">
        <v>486</v>
      </c>
      <c r="G180" s="211"/>
      <c r="H180" s="211" t="s">
        <v>559</v>
      </c>
      <c r="I180" s="211" t="s">
        <v>488</v>
      </c>
      <c r="J180" s="211">
        <v>255</v>
      </c>
      <c r="K180" s="255"/>
    </row>
    <row r="181" spans="2:11" customFormat="1" ht="15" customHeight="1" x14ac:dyDescent="0.2">
      <c r="B181" s="234"/>
      <c r="C181" s="211" t="s">
        <v>112</v>
      </c>
      <c r="D181" s="211"/>
      <c r="E181" s="211"/>
      <c r="F181" s="232" t="s">
        <v>486</v>
      </c>
      <c r="G181" s="211"/>
      <c r="H181" s="211" t="s">
        <v>450</v>
      </c>
      <c r="I181" s="211" t="s">
        <v>488</v>
      </c>
      <c r="J181" s="211">
        <v>10</v>
      </c>
      <c r="K181" s="255"/>
    </row>
    <row r="182" spans="2:11" customFormat="1" ht="15" customHeight="1" x14ac:dyDescent="0.2">
      <c r="B182" s="234"/>
      <c r="C182" s="211" t="s">
        <v>113</v>
      </c>
      <c r="D182" s="211"/>
      <c r="E182" s="211"/>
      <c r="F182" s="232" t="s">
        <v>486</v>
      </c>
      <c r="G182" s="211"/>
      <c r="H182" s="211" t="s">
        <v>560</v>
      </c>
      <c r="I182" s="211" t="s">
        <v>521</v>
      </c>
      <c r="J182" s="211"/>
      <c r="K182" s="255"/>
    </row>
    <row r="183" spans="2:11" customFormat="1" ht="15" customHeight="1" x14ac:dyDescent="0.2">
      <c r="B183" s="234"/>
      <c r="C183" s="211" t="s">
        <v>561</v>
      </c>
      <c r="D183" s="211"/>
      <c r="E183" s="211"/>
      <c r="F183" s="232" t="s">
        <v>486</v>
      </c>
      <c r="G183" s="211"/>
      <c r="H183" s="211" t="s">
        <v>562</v>
      </c>
      <c r="I183" s="211" t="s">
        <v>521</v>
      </c>
      <c r="J183" s="211"/>
      <c r="K183" s="255"/>
    </row>
    <row r="184" spans="2:11" customFormat="1" ht="15" customHeight="1" x14ac:dyDescent="0.2">
      <c r="B184" s="234"/>
      <c r="C184" s="211" t="s">
        <v>550</v>
      </c>
      <c r="D184" s="211"/>
      <c r="E184" s="211"/>
      <c r="F184" s="232" t="s">
        <v>486</v>
      </c>
      <c r="G184" s="211"/>
      <c r="H184" s="211" t="s">
        <v>563</v>
      </c>
      <c r="I184" s="211" t="s">
        <v>521</v>
      </c>
      <c r="J184" s="211"/>
      <c r="K184" s="255"/>
    </row>
    <row r="185" spans="2:11" customFormat="1" ht="15" customHeight="1" x14ac:dyDescent="0.2">
      <c r="B185" s="234"/>
      <c r="C185" s="211" t="s">
        <v>115</v>
      </c>
      <c r="D185" s="211"/>
      <c r="E185" s="211"/>
      <c r="F185" s="232" t="s">
        <v>492</v>
      </c>
      <c r="G185" s="211"/>
      <c r="H185" s="211" t="s">
        <v>564</v>
      </c>
      <c r="I185" s="211" t="s">
        <v>488</v>
      </c>
      <c r="J185" s="211">
        <v>50</v>
      </c>
      <c r="K185" s="255"/>
    </row>
    <row r="186" spans="2:11" customFormat="1" ht="15" customHeight="1" x14ac:dyDescent="0.2">
      <c r="B186" s="234"/>
      <c r="C186" s="211" t="s">
        <v>565</v>
      </c>
      <c r="D186" s="211"/>
      <c r="E186" s="211"/>
      <c r="F186" s="232" t="s">
        <v>492</v>
      </c>
      <c r="G186" s="211"/>
      <c r="H186" s="211" t="s">
        <v>566</v>
      </c>
      <c r="I186" s="211" t="s">
        <v>567</v>
      </c>
      <c r="J186" s="211"/>
      <c r="K186" s="255"/>
    </row>
    <row r="187" spans="2:11" customFormat="1" ht="15" customHeight="1" x14ac:dyDescent="0.2">
      <c r="B187" s="234"/>
      <c r="C187" s="211" t="s">
        <v>568</v>
      </c>
      <c r="D187" s="211"/>
      <c r="E187" s="211"/>
      <c r="F187" s="232" t="s">
        <v>492</v>
      </c>
      <c r="G187" s="211"/>
      <c r="H187" s="211" t="s">
        <v>569</v>
      </c>
      <c r="I187" s="211" t="s">
        <v>567</v>
      </c>
      <c r="J187" s="211"/>
      <c r="K187" s="255"/>
    </row>
    <row r="188" spans="2:11" customFormat="1" ht="15" customHeight="1" x14ac:dyDescent="0.2">
      <c r="B188" s="234"/>
      <c r="C188" s="211" t="s">
        <v>570</v>
      </c>
      <c r="D188" s="211"/>
      <c r="E188" s="211"/>
      <c r="F188" s="232" t="s">
        <v>492</v>
      </c>
      <c r="G188" s="211"/>
      <c r="H188" s="211" t="s">
        <v>571</v>
      </c>
      <c r="I188" s="211" t="s">
        <v>567</v>
      </c>
      <c r="J188" s="211"/>
      <c r="K188" s="255"/>
    </row>
    <row r="189" spans="2:11" customFormat="1" ht="15" customHeight="1" x14ac:dyDescent="0.2">
      <c r="B189" s="234"/>
      <c r="C189" s="268" t="s">
        <v>572</v>
      </c>
      <c r="D189" s="211"/>
      <c r="E189" s="211"/>
      <c r="F189" s="232" t="s">
        <v>492</v>
      </c>
      <c r="G189" s="211"/>
      <c r="H189" s="211" t="s">
        <v>573</v>
      </c>
      <c r="I189" s="211" t="s">
        <v>574</v>
      </c>
      <c r="J189" s="269" t="s">
        <v>575</v>
      </c>
      <c r="K189" s="255"/>
    </row>
    <row r="190" spans="2:11" customFormat="1" ht="15" customHeight="1" x14ac:dyDescent="0.2">
      <c r="B190" s="270"/>
      <c r="C190" s="271" t="s">
        <v>576</v>
      </c>
      <c r="D190" s="272"/>
      <c r="E190" s="272"/>
      <c r="F190" s="273" t="s">
        <v>492</v>
      </c>
      <c r="G190" s="272"/>
      <c r="H190" s="272" t="s">
        <v>577</v>
      </c>
      <c r="I190" s="272" t="s">
        <v>574</v>
      </c>
      <c r="J190" s="274" t="s">
        <v>575</v>
      </c>
      <c r="K190" s="275"/>
    </row>
    <row r="191" spans="2:11" customFormat="1" ht="15" customHeight="1" x14ac:dyDescent="0.2">
      <c r="B191" s="234"/>
      <c r="C191" s="268" t="s">
        <v>41</v>
      </c>
      <c r="D191" s="211"/>
      <c r="E191" s="211"/>
      <c r="F191" s="232" t="s">
        <v>486</v>
      </c>
      <c r="G191" s="211"/>
      <c r="H191" s="208" t="s">
        <v>578</v>
      </c>
      <c r="I191" s="211" t="s">
        <v>579</v>
      </c>
      <c r="J191" s="211"/>
      <c r="K191" s="255"/>
    </row>
    <row r="192" spans="2:11" customFormat="1" ht="15" customHeight="1" x14ac:dyDescent="0.2">
      <c r="B192" s="234"/>
      <c r="C192" s="268" t="s">
        <v>580</v>
      </c>
      <c r="D192" s="211"/>
      <c r="E192" s="211"/>
      <c r="F192" s="232" t="s">
        <v>486</v>
      </c>
      <c r="G192" s="211"/>
      <c r="H192" s="211" t="s">
        <v>581</v>
      </c>
      <c r="I192" s="211" t="s">
        <v>521</v>
      </c>
      <c r="J192" s="211"/>
      <c r="K192" s="255"/>
    </row>
    <row r="193" spans="2:11" customFormat="1" ht="15" customHeight="1" x14ac:dyDescent="0.2">
      <c r="B193" s="234"/>
      <c r="C193" s="268" t="s">
        <v>582</v>
      </c>
      <c r="D193" s="211"/>
      <c r="E193" s="211"/>
      <c r="F193" s="232" t="s">
        <v>486</v>
      </c>
      <c r="G193" s="211"/>
      <c r="H193" s="211" t="s">
        <v>583</v>
      </c>
      <c r="I193" s="211" t="s">
        <v>521</v>
      </c>
      <c r="J193" s="211"/>
      <c r="K193" s="255"/>
    </row>
    <row r="194" spans="2:11" customFormat="1" ht="15" customHeight="1" x14ac:dyDescent="0.2">
      <c r="B194" s="234"/>
      <c r="C194" s="268" t="s">
        <v>584</v>
      </c>
      <c r="D194" s="211"/>
      <c r="E194" s="211"/>
      <c r="F194" s="232" t="s">
        <v>492</v>
      </c>
      <c r="G194" s="211"/>
      <c r="H194" s="211" t="s">
        <v>585</v>
      </c>
      <c r="I194" s="211" t="s">
        <v>521</v>
      </c>
      <c r="J194" s="211"/>
      <c r="K194" s="255"/>
    </row>
    <row r="195" spans="2:11" customFormat="1" ht="15" customHeight="1" x14ac:dyDescent="0.2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 x14ac:dyDescent="0.2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 x14ac:dyDescent="0.2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 x14ac:dyDescent="0.2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2" x14ac:dyDescent="0.2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2.2" x14ac:dyDescent="0.2">
      <c r="B200" s="203"/>
      <c r="C200" s="327" t="s">
        <v>586</v>
      </c>
      <c r="D200" s="327"/>
      <c r="E200" s="327"/>
      <c r="F200" s="327"/>
      <c r="G200" s="327"/>
      <c r="H200" s="327"/>
      <c r="I200" s="327"/>
      <c r="J200" s="327"/>
      <c r="K200" s="204"/>
    </row>
    <row r="201" spans="2:11" customFormat="1" ht="25.5" customHeight="1" x14ac:dyDescent="0.3">
      <c r="B201" s="203"/>
      <c r="C201" s="277" t="s">
        <v>587</v>
      </c>
      <c r="D201" s="277"/>
      <c r="E201" s="277"/>
      <c r="F201" s="277" t="s">
        <v>588</v>
      </c>
      <c r="G201" s="278"/>
      <c r="H201" s="330" t="s">
        <v>589</v>
      </c>
      <c r="I201" s="330"/>
      <c r="J201" s="330"/>
      <c r="K201" s="204"/>
    </row>
    <row r="202" spans="2:11" customFormat="1" ht="5.25" customHeight="1" x14ac:dyDescent="0.2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 x14ac:dyDescent="0.2">
      <c r="B203" s="234"/>
      <c r="C203" s="211" t="s">
        <v>579</v>
      </c>
      <c r="D203" s="211"/>
      <c r="E203" s="211"/>
      <c r="F203" s="232" t="s">
        <v>42</v>
      </c>
      <c r="G203" s="211"/>
      <c r="H203" s="331" t="s">
        <v>590</v>
      </c>
      <c r="I203" s="331"/>
      <c r="J203" s="331"/>
      <c r="K203" s="255"/>
    </row>
    <row r="204" spans="2:11" customFormat="1" ht="15" customHeight="1" x14ac:dyDescent="0.2">
      <c r="B204" s="234"/>
      <c r="C204" s="211"/>
      <c r="D204" s="211"/>
      <c r="E204" s="211"/>
      <c r="F204" s="232" t="s">
        <v>43</v>
      </c>
      <c r="G204" s="211"/>
      <c r="H204" s="331" t="s">
        <v>591</v>
      </c>
      <c r="I204" s="331"/>
      <c r="J204" s="331"/>
      <c r="K204" s="255"/>
    </row>
    <row r="205" spans="2:11" customFormat="1" ht="15" customHeight="1" x14ac:dyDescent="0.2">
      <c r="B205" s="234"/>
      <c r="C205" s="211"/>
      <c r="D205" s="211"/>
      <c r="E205" s="211"/>
      <c r="F205" s="232" t="s">
        <v>46</v>
      </c>
      <c r="G205" s="211"/>
      <c r="H205" s="331" t="s">
        <v>592</v>
      </c>
      <c r="I205" s="331"/>
      <c r="J205" s="331"/>
      <c r="K205" s="255"/>
    </row>
    <row r="206" spans="2:11" customFormat="1" ht="15" customHeight="1" x14ac:dyDescent="0.2">
      <c r="B206" s="234"/>
      <c r="C206" s="211"/>
      <c r="D206" s="211"/>
      <c r="E206" s="211"/>
      <c r="F206" s="232" t="s">
        <v>44</v>
      </c>
      <c r="G206" s="211"/>
      <c r="H206" s="331" t="s">
        <v>593</v>
      </c>
      <c r="I206" s="331"/>
      <c r="J206" s="331"/>
      <c r="K206" s="255"/>
    </row>
    <row r="207" spans="2:11" customFormat="1" ht="15" customHeight="1" x14ac:dyDescent="0.2">
      <c r="B207" s="234"/>
      <c r="C207" s="211"/>
      <c r="D207" s="211"/>
      <c r="E207" s="211"/>
      <c r="F207" s="232" t="s">
        <v>45</v>
      </c>
      <c r="G207" s="211"/>
      <c r="H207" s="331" t="s">
        <v>594</v>
      </c>
      <c r="I207" s="331"/>
      <c r="J207" s="331"/>
      <c r="K207" s="255"/>
    </row>
    <row r="208" spans="2:11" customFormat="1" ht="15" customHeight="1" x14ac:dyDescent="0.2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 x14ac:dyDescent="0.2">
      <c r="B209" s="234"/>
      <c r="C209" s="211" t="s">
        <v>533</v>
      </c>
      <c r="D209" s="211"/>
      <c r="E209" s="211"/>
      <c r="F209" s="232" t="s">
        <v>78</v>
      </c>
      <c r="G209" s="211"/>
      <c r="H209" s="331" t="s">
        <v>595</v>
      </c>
      <c r="I209" s="331"/>
      <c r="J209" s="331"/>
      <c r="K209" s="255"/>
    </row>
    <row r="210" spans="2:11" customFormat="1" ht="15" customHeight="1" x14ac:dyDescent="0.2">
      <c r="B210" s="234"/>
      <c r="C210" s="211"/>
      <c r="D210" s="211"/>
      <c r="E210" s="211"/>
      <c r="F210" s="232" t="s">
        <v>429</v>
      </c>
      <c r="G210" s="211"/>
      <c r="H210" s="331" t="s">
        <v>430</v>
      </c>
      <c r="I210" s="331"/>
      <c r="J210" s="331"/>
      <c r="K210" s="255"/>
    </row>
    <row r="211" spans="2:11" customFormat="1" ht="15" customHeight="1" x14ac:dyDescent="0.2">
      <c r="B211" s="234"/>
      <c r="C211" s="211"/>
      <c r="D211" s="211"/>
      <c r="E211" s="211"/>
      <c r="F211" s="232" t="s">
        <v>427</v>
      </c>
      <c r="G211" s="211"/>
      <c r="H211" s="331" t="s">
        <v>596</v>
      </c>
      <c r="I211" s="331"/>
      <c r="J211" s="331"/>
      <c r="K211" s="255"/>
    </row>
    <row r="212" spans="2:11" customFormat="1" ht="15" customHeight="1" x14ac:dyDescent="0.2">
      <c r="B212" s="279"/>
      <c r="C212" s="211"/>
      <c r="D212" s="211"/>
      <c r="E212" s="211"/>
      <c r="F212" s="232" t="s">
        <v>82</v>
      </c>
      <c r="G212" s="268"/>
      <c r="H212" s="332" t="s">
        <v>431</v>
      </c>
      <c r="I212" s="332"/>
      <c r="J212" s="332"/>
      <c r="K212" s="280"/>
    </row>
    <row r="213" spans="2:11" customFormat="1" ht="15" customHeight="1" x14ac:dyDescent="0.2">
      <c r="B213" s="279"/>
      <c r="C213" s="211"/>
      <c r="D213" s="211"/>
      <c r="E213" s="211"/>
      <c r="F213" s="232" t="s">
        <v>432</v>
      </c>
      <c r="G213" s="268"/>
      <c r="H213" s="332" t="s">
        <v>597</v>
      </c>
      <c r="I213" s="332"/>
      <c r="J213" s="332"/>
      <c r="K213" s="280"/>
    </row>
    <row r="214" spans="2:11" customFormat="1" ht="15" customHeight="1" x14ac:dyDescent="0.2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 x14ac:dyDescent="0.2">
      <c r="B215" s="279"/>
      <c r="C215" s="211" t="s">
        <v>557</v>
      </c>
      <c r="D215" s="211"/>
      <c r="E215" s="211"/>
      <c r="F215" s="232">
        <v>1</v>
      </c>
      <c r="G215" s="268"/>
      <c r="H215" s="332" t="s">
        <v>598</v>
      </c>
      <c r="I215" s="332"/>
      <c r="J215" s="332"/>
      <c r="K215" s="280"/>
    </row>
    <row r="216" spans="2:11" customFormat="1" ht="15" customHeight="1" x14ac:dyDescent="0.2">
      <c r="B216" s="279"/>
      <c r="C216" s="211"/>
      <c r="D216" s="211"/>
      <c r="E216" s="211"/>
      <c r="F216" s="232">
        <v>2</v>
      </c>
      <c r="G216" s="268"/>
      <c r="H216" s="332" t="s">
        <v>599</v>
      </c>
      <c r="I216" s="332"/>
      <c r="J216" s="332"/>
      <c r="K216" s="280"/>
    </row>
    <row r="217" spans="2:11" customFormat="1" ht="15" customHeight="1" x14ac:dyDescent="0.2">
      <c r="B217" s="279"/>
      <c r="C217" s="211"/>
      <c r="D217" s="211"/>
      <c r="E217" s="211"/>
      <c r="F217" s="232">
        <v>3</v>
      </c>
      <c r="G217" s="268"/>
      <c r="H217" s="332" t="s">
        <v>600</v>
      </c>
      <c r="I217" s="332"/>
      <c r="J217" s="332"/>
      <c r="K217" s="280"/>
    </row>
    <row r="218" spans="2:11" customFormat="1" ht="15" customHeight="1" x14ac:dyDescent="0.2">
      <c r="B218" s="279"/>
      <c r="C218" s="211"/>
      <c r="D218" s="211"/>
      <c r="E218" s="211"/>
      <c r="F218" s="232">
        <v>4</v>
      </c>
      <c r="G218" s="268"/>
      <c r="H218" s="332" t="s">
        <v>601</v>
      </c>
      <c r="I218" s="332"/>
      <c r="J218" s="332"/>
      <c r="K218" s="280"/>
    </row>
    <row r="219" spans="2:11" customFormat="1" ht="12.75" customHeight="1" x14ac:dyDescent="0.2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D.1.1. - Architektonicko-...</vt:lpstr>
      <vt:lpstr>VON - Vedlejší a ostatní ...</vt:lpstr>
      <vt:lpstr>Seznam figur</vt:lpstr>
      <vt:lpstr>Pokyny pro vyplnění</vt:lpstr>
      <vt:lpstr>'D.1.1. - Architektonicko-...'!Názvy_tisku</vt:lpstr>
      <vt:lpstr>'Rekapitulace stavby'!Názvy_tisku</vt:lpstr>
      <vt:lpstr>'Seznam figur'!Názvy_tisku</vt:lpstr>
      <vt:lpstr>'VON - Vedlejší a ostatní ...'!Názvy_tisku</vt:lpstr>
      <vt:lpstr>'D.1.1. - Architektonicko-...'!Oblast_tisku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Michal_PC\Michal</dc:creator>
  <cp:lastModifiedBy>Lenka Vaculíková</cp:lastModifiedBy>
  <cp:lastPrinted>2025-02-18T08:42:04Z</cp:lastPrinted>
  <dcterms:created xsi:type="dcterms:W3CDTF">2024-01-11T08:50:05Z</dcterms:created>
  <dcterms:modified xsi:type="dcterms:W3CDTF">2025-02-18T08:42:31Z</dcterms:modified>
</cp:coreProperties>
</file>