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H:\PR\Živnost\Zakázky\52_ZČU_UR314\03_K ODESLÁNÍ\VOL.2\"/>
    </mc:Choice>
  </mc:AlternateContent>
  <bookViews>
    <workbookView xWindow="0" yWindow="0" windowWidth="0" windowHeight="0"/>
  </bookViews>
  <sheets>
    <sheet name="Rekapitulace stavby" sheetId="1" r:id="rId1"/>
    <sheet name="D.1.1 - Architektonické a..." sheetId="2" r:id="rId2"/>
    <sheet name="D.1.2. - Elektroinstalace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'D.1.1 - Architektonické a...'!$C$99:$K$433</definedName>
    <definedName name="_xlnm.Print_Area" localSheetId="1">'D.1.1 - Architektonické a...'!$C$4:$J$39,'D.1.1 - Architektonické a...'!$C$87:$K$433</definedName>
    <definedName name="_xlnm.Print_Titles" localSheetId="1">'D.1.1 - Architektonické a...'!$99:$99</definedName>
    <definedName name="_xlnm._FilterDatabase" localSheetId="2" hidden="1">'D.1.2. - Elektroinstalace'!$C$79:$K$171</definedName>
    <definedName name="_xlnm.Print_Area" localSheetId="2">'D.1.2. - Elektroinstalace'!$C$4:$J$39,'D.1.2. - Elektroinstalace'!$C$67:$K$171</definedName>
    <definedName name="_xlnm.Print_Titles" localSheetId="2">'D.1.2. - Elektroinstalace'!$79:$79</definedName>
  </definedNames>
  <calcPr/>
</workbook>
</file>

<file path=xl/calcChain.xml><?xml version="1.0" encoding="utf-8"?>
<calcChain xmlns="http://schemas.openxmlformats.org/spreadsheetml/2006/main">
  <c i="3" l="1" r="J81"/>
  <c r="J37"/>
  <c r="J36"/>
  <c i="1" r="AY56"/>
  <c i="3" r="J35"/>
  <c i="1" r="AX56"/>
  <c i="3"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60"/>
  <c r="J76"/>
  <c r="F76"/>
  <c r="F74"/>
  <c r="E72"/>
  <c r="J54"/>
  <c r="F54"/>
  <c r="F52"/>
  <c r="E50"/>
  <c r="J24"/>
  <c r="E24"/>
  <c r="J77"/>
  <c r="J23"/>
  <c r="J18"/>
  <c r="E18"/>
  <c r="F77"/>
  <c r="J17"/>
  <c r="J12"/>
  <c r="J74"/>
  <c r="E7"/>
  <c r="E48"/>
  <c i="2" r="J37"/>
  <c r="J36"/>
  <c i="1" r="AY55"/>
  <c i="2" r="J35"/>
  <c i="1" r="AX55"/>
  <c i="2" r="BI429"/>
  <c r="BH429"/>
  <c r="BG429"/>
  <c r="BF429"/>
  <c r="T429"/>
  <c r="T428"/>
  <c r="R429"/>
  <c r="R428"/>
  <c r="P429"/>
  <c r="P428"/>
  <c r="BI425"/>
  <c r="BH425"/>
  <c r="BG425"/>
  <c r="BF425"/>
  <c r="T425"/>
  <c r="T424"/>
  <c r="R425"/>
  <c r="R424"/>
  <c r="P425"/>
  <c r="P424"/>
  <c r="BI420"/>
  <c r="BH420"/>
  <c r="BG420"/>
  <c r="BF420"/>
  <c r="T420"/>
  <c r="T419"/>
  <c r="R420"/>
  <c r="R419"/>
  <c r="P420"/>
  <c r="P419"/>
  <c r="BI416"/>
  <c r="BH416"/>
  <c r="BG416"/>
  <c r="BF416"/>
  <c r="T416"/>
  <c r="T415"/>
  <c r="R416"/>
  <c r="R415"/>
  <c r="P416"/>
  <c r="P415"/>
  <c r="BI412"/>
  <c r="BH412"/>
  <c r="BG412"/>
  <c r="BF412"/>
  <c r="T412"/>
  <c r="T411"/>
  <c r="T410"/>
  <c r="R412"/>
  <c r="R411"/>
  <c r="R410"/>
  <c r="P412"/>
  <c r="P411"/>
  <c r="BI405"/>
  <c r="BH405"/>
  <c r="BG405"/>
  <c r="BF405"/>
  <c r="T405"/>
  <c r="T399"/>
  <c r="R405"/>
  <c r="R399"/>
  <c r="P405"/>
  <c r="P399"/>
  <c r="BI400"/>
  <c r="BH400"/>
  <c r="BG400"/>
  <c r="BF400"/>
  <c r="T400"/>
  <c r="R400"/>
  <c r="P400"/>
  <c r="BI394"/>
  <c r="BH394"/>
  <c r="BG394"/>
  <c r="BF394"/>
  <c r="T394"/>
  <c r="R394"/>
  <c r="P394"/>
  <c r="BI384"/>
  <c r="BH384"/>
  <c r="BG384"/>
  <c r="BF384"/>
  <c r="T384"/>
  <c r="R384"/>
  <c r="P384"/>
  <c r="BI380"/>
  <c r="BH380"/>
  <c r="BG380"/>
  <c r="BF380"/>
  <c r="T380"/>
  <c r="R380"/>
  <c r="P380"/>
  <c r="BI375"/>
  <c r="BH375"/>
  <c r="BG375"/>
  <c r="BF375"/>
  <c r="T375"/>
  <c r="R375"/>
  <c r="P375"/>
  <c r="BI372"/>
  <c r="BH372"/>
  <c r="BG372"/>
  <c r="BF372"/>
  <c r="T372"/>
  <c r="R372"/>
  <c r="P372"/>
  <c r="BI368"/>
  <c r="BH368"/>
  <c r="BG368"/>
  <c r="BF368"/>
  <c r="T368"/>
  <c r="R368"/>
  <c r="P368"/>
  <c r="BI365"/>
  <c r="BH365"/>
  <c r="BG365"/>
  <c r="BF365"/>
  <c r="T365"/>
  <c r="R365"/>
  <c r="P365"/>
  <c r="BI360"/>
  <c r="BH360"/>
  <c r="BG360"/>
  <c r="BF360"/>
  <c r="T360"/>
  <c r="R360"/>
  <c r="P360"/>
  <c r="BI357"/>
  <c r="BH357"/>
  <c r="BG357"/>
  <c r="BF357"/>
  <c r="T357"/>
  <c r="R357"/>
  <c r="P357"/>
  <c r="BI352"/>
  <c r="BH352"/>
  <c r="BG352"/>
  <c r="BF352"/>
  <c r="T352"/>
  <c r="R352"/>
  <c r="P352"/>
  <c r="BI347"/>
  <c r="BH347"/>
  <c r="BG347"/>
  <c r="BF347"/>
  <c r="T347"/>
  <c r="R347"/>
  <c r="P347"/>
  <c r="BI342"/>
  <c r="BH342"/>
  <c r="BG342"/>
  <c r="BF342"/>
  <c r="T342"/>
  <c r="R342"/>
  <c r="P342"/>
  <c r="BI337"/>
  <c r="BH337"/>
  <c r="BG337"/>
  <c r="BF337"/>
  <c r="T337"/>
  <c r="R337"/>
  <c r="P337"/>
  <c r="BI332"/>
  <c r="BH332"/>
  <c r="BG332"/>
  <c r="BF332"/>
  <c r="T332"/>
  <c r="R332"/>
  <c r="P332"/>
  <c r="BI327"/>
  <c r="BH327"/>
  <c r="BG327"/>
  <c r="BF327"/>
  <c r="T327"/>
  <c r="R327"/>
  <c r="P327"/>
  <c r="BI322"/>
  <c r="BH322"/>
  <c r="BG322"/>
  <c r="BF322"/>
  <c r="T322"/>
  <c r="R322"/>
  <c r="P322"/>
  <c r="BI318"/>
  <c r="BH318"/>
  <c r="BG318"/>
  <c r="BF318"/>
  <c r="T318"/>
  <c r="R318"/>
  <c r="P318"/>
  <c r="BI316"/>
  <c r="BH316"/>
  <c r="BG316"/>
  <c r="BF316"/>
  <c r="T316"/>
  <c r="R316"/>
  <c r="P316"/>
  <c r="BI312"/>
  <c r="BH312"/>
  <c r="BG312"/>
  <c r="BF312"/>
  <c r="T312"/>
  <c r="R312"/>
  <c r="P312"/>
  <c r="BI309"/>
  <c r="BH309"/>
  <c r="BG309"/>
  <c r="BF309"/>
  <c r="T309"/>
  <c r="R309"/>
  <c r="P309"/>
  <c r="BI304"/>
  <c r="BH304"/>
  <c r="BG304"/>
  <c r="BF304"/>
  <c r="T304"/>
  <c r="R304"/>
  <c r="P304"/>
  <c r="BI300"/>
  <c r="BH300"/>
  <c r="BG300"/>
  <c r="BF300"/>
  <c r="T300"/>
  <c r="R300"/>
  <c r="P300"/>
  <c r="BI295"/>
  <c r="BH295"/>
  <c r="BG295"/>
  <c r="BF295"/>
  <c r="T295"/>
  <c r="R295"/>
  <c r="P295"/>
  <c r="BI290"/>
  <c r="BH290"/>
  <c r="BG290"/>
  <c r="BF290"/>
  <c r="T290"/>
  <c r="R290"/>
  <c r="P290"/>
  <c r="BI286"/>
  <c r="BH286"/>
  <c r="BG286"/>
  <c r="BF286"/>
  <c r="T286"/>
  <c r="R286"/>
  <c r="P286"/>
  <c r="BI281"/>
  <c r="BH281"/>
  <c r="BG281"/>
  <c r="BF281"/>
  <c r="T281"/>
  <c r="R281"/>
  <c r="P281"/>
  <c r="BI278"/>
  <c r="BH278"/>
  <c r="BG278"/>
  <c r="BF278"/>
  <c r="T278"/>
  <c r="R278"/>
  <c r="P278"/>
  <c r="BI273"/>
  <c r="BH273"/>
  <c r="BG273"/>
  <c r="BF273"/>
  <c r="T273"/>
  <c r="R273"/>
  <c r="P273"/>
  <c r="BI269"/>
  <c r="BH269"/>
  <c r="BG269"/>
  <c r="BF269"/>
  <c r="T269"/>
  <c r="R269"/>
  <c r="P269"/>
  <c r="BI264"/>
  <c r="BH264"/>
  <c r="BG264"/>
  <c r="BF264"/>
  <c r="T264"/>
  <c r="R264"/>
  <c r="P264"/>
  <c r="BI260"/>
  <c r="BH260"/>
  <c r="BG260"/>
  <c r="BF260"/>
  <c r="T260"/>
  <c r="T259"/>
  <c r="R260"/>
  <c r="R259"/>
  <c r="P260"/>
  <c r="P259"/>
  <c r="BI254"/>
  <c r="BH254"/>
  <c r="BG254"/>
  <c r="BF254"/>
  <c r="T254"/>
  <c r="R254"/>
  <c r="P254"/>
  <c r="BI249"/>
  <c r="BH249"/>
  <c r="BG249"/>
  <c r="BF249"/>
  <c r="T249"/>
  <c r="R249"/>
  <c r="P249"/>
  <c r="BI244"/>
  <c r="BH244"/>
  <c r="BG244"/>
  <c r="BF244"/>
  <c r="T244"/>
  <c r="T243"/>
  <c r="R244"/>
  <c r="R243"/>
  <c r="P244"/>
  <c r="P243"/>
  <c r="BI238"/>
  <c r="BH238"/>
  <c r="BG238"/>
  <c r="BF238"/>
  <c r="T238"/>
  <c r="R238"/>
  <c r="P238"/>
  <c r="BI233"/>
  <c r="BH233"/>
  <c r="BG233"/>
  <c r="BF233"/>
  <c r="T233"/>
  <c r="R233"/>
  <c r="P233"/>
  <c r="BI228"/>
  <c r="BH228"/>
  <c r="BG228"/>
  <c r="BF228"/>
  <c r="T228"/>
  <c r="R228"/>
  <c r="P228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1"/>
  <c r="BH201"/>
  <c r="BG201"/>
  <c r="BF201"/>
  <c r="T201"/>
  <c r="R201"/>
  <c r="P201"/>
  <c r="BI196"/>
  <c r="BH196"/>
  <c r="BG196"/>
  <c r="BF196"/>
  <c r="T196"/>
  <c r="R196"/>
  <c r="P196"/>
  <c r="BI191"/>
  <c r="BH191"/>
  <c r="BG191"/>
  <c r="BF191"/>
  <c r="T191"/>
  <c r="R191"/>
  <c r="P191"/>
  <c r="BI186"/>
  <c r="BH186"/>
  <c r="BG186"/>
  <c r="BF186"/>
  <c r="T186"/>
  <c r="R186"/>
  <c r="P186"/>
  <c r="BI181"/>
  <c r="BH181"/>
  <c r="BG181"/>
  <c r="BF181"/>
  <c r="T181"/>
  <c r="R181"/>
  <c r="P181"/>
  <c r="BI176"/>
  <c r="BH176"/>
  <c r="BG176"/>
  <c r="BF176"/>
  <c r="T176"/>
  <c r="R176"/>
  <c r="P176"/>
  <c r="BI171"/>
  <c r="BH171"/>
  <c r="BG171"/>
  <c r="BF171"/>
  <c r="T171"/>
  <c r="R171"/>
  <c r="P171"/>
  <c r="BI166"/>
  <c r="BH166"/>
  <c r="BG166"/>
  <c r="BF166"/>
  <c r="T166"/>
  <c r="R166"/>
  <c r="P166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3"/>
  <c r="BH103"/>
  <c r="BG103"/>
  <c r="BF103"/>
  <c r="T103"/>
  <c r="T102"/>
  <c r="R103"/>
  <c r="R102"/>
  <c r="P103"/>
  <c r="P102"/>
  <c r="J96"/>
  <c r="F96"/>
  <c r="F94"/>
  <c r="E92"/>
  <c r="J54"/>
  <c r="F54"/>
  <c r="F52"/>
  <c r="E50"/>
  <c r="J24"/>
  <c r="E24"/>
  <c r="J97"/>
  <c r="J23"/>
  <c r="J18"/>
  <c r="E18"/>
  <c r="F97"/>
  <c r="J17"/>
  <c r="J12"/>
  <c r="J94"/>
  <c r="E7"/>
  <c r="E48"/>
  <c i="1" r="L50"/>
  <c r="AM50"/>
  <c r="AM49"/>
  <c r="L49"/>
  <c r="AM47"/>
  <c r="L47"/>
  <c r="L45"/>
  <c r="L44"/>
  <c i="2" r="BK368"/>
  <c r="BK300"/>
  <c r="BK278"/>
  <c r="BK220"/>
  <c r="BK150"/>
  <c r="BK429"/>
  <c r="BK384"/>
  <c r="BK281"/>
  <c r="J217"/>
  <c r="BK137"/>
  <c r="BK332"/>
  <c r="BK254"/>
  <c r="BK201"/>
  <c r="BK103"/>
  <c r="J372"/>
  <c r="J295"/>
  <c r="BK208"/>
  <c r="BK132"/>
  <c r="BK416"/>
  <c r="J347"/>
  <c r="J281"/>
  <c r="J260"/>
  <c r="J196"/>
  <c r="J155"/>
  <c i="3" r="BK144"/>
  <c r="J122"/>
  <c r="J108"/>
  <c r="BK152"/>
  <c r="BK126"/>
  <c r="J98"/>
  <c r="J148"/>
  <c r="BK120"/>
  <c r="J86"/>
  <c r="J136"/>
  <c r="J90"/>
  <c r="J152"/>
  <c r="BK94"/>
  <c r="BK106"/>
  <c r="J82"/>
  <c i="2" r="J375"/>
  <c r="J327"/>
  <c r="J290"/>
  <c r="J223"/>
  <c r="J186"/>
  <c i="1" r="AS54"/>
  <c i="2" r="BK260"/>
  <c r="J176"/>
  <c r="J127"/>
  <c r="J357"/>
  <c r="BK309"/>
  <c r="BK228"/>
  <c r="BK196"/>
  <c r="BK127"/>
  <c r="BK412"/>
  <c r="J352"/>
  <c r="BK304"/>
  <c r="J254"/>
  <c r="J206"/>
  <c r="BK109"/>
  <c r="BK394"/>
  <c r="J368"/>
  <c r="BK318"/>
  <c r="J273"/>
  <c r="BK233"/>
  <c r="BK181"/>
  <c r="J160"/>
  <c i="3" r="J150"/>
  <c r="BK138"/>
  <c r="J116"/>
  <c r="BK98"/>
  <c r="BK162"/>
  <c r="BK142"/>
  <c r="J114"/>
  <c r="BK96"/>
  <c r="J144"/>
  <c r="BK134"/>
  <c r="BK92"/>
  <c r="J142"/>
  <c r="BK114"/>
  <c r="J84"/>
  <c r="J164"/>
  <c r="BK128"/>
  <c r="BK122"/>
  <c r="BK102"/>
  <c i="2" r="J380"/>
  <c r="BK342"/>
  <c r="J309"/>
  <c r="J286"/>
  <c r="J233"/>
  <c r="J201"/>
  <c r="J137"/>
  <c r="BK425"/>
  <c r="J360"/>
  <c r="J318"/>
  <c r="BK249"/>
  <c r="BK171"/>
  <c r="BK114"/>
  <c r="BK327"/>
  <c r="BK273"/>
  <c r="J214"/>
  <c r="BK186"/>
  <c r="J119"/>
  <c r="BK420"/>
  <c r="J400"/>
  <c r="BK357"/>
  <c r="J312"/>
  <c r="BK269"/>
  <c r="BK214"/>
  <c r="J166"/>
  <c r="J114"/>
  <c r="J412"/>
  <c r="BK375"/>
  <c r="J332"/>
  <c r="J300"/>
  <c r="BK264"/>
  <c r="J208"/>
  <c r="BK166"/>
  <c i="3" r="J156"/>
  <c r="BK136"/>
  <c r="J118"/>
  <c r="BK90"/>
  <c r="J168"/>
  <c r="J130"/>
  <c r="J104"/>
  <c r="J166"/>
  <c r="J158"/>
  <c r="J140"/>
  <c r="BK116"/>
  <c r="BK88"/>
  <c r="BK156"/>
  <c r="J128"/>
  <c r="J100"/>
  <c r="BK154"/>
  <c r="J134"/>
  <c r="BK100"/>
  <c r="BK130"/>
  <c r="J94"/>
  <c i="2" r="BK405"/>
  <c r="BK347"/>
  <c r="BK295"/>
  <c r="BK238"/>
  <c r="J191"/>
  <c r="BK142"/>
  <c r="J416"/>
  <c r="J337"/>
  <c r="BK286"/>
  <c r="BK244"/>
  <c r="J142"/>
  <c r="BK119"/>
  <c r="BK352"/>
  <c r="BK312"/>
  <c r="J238"/>
  <c r="BK206"/>
  <c r="J181"/>
  <c r="J429"/>
  <c r="J405"/>
  <c r="BK365"/>
  <c r="J316"/>
  <c r="J278"/>
  <c r="BK223"/>
  <c r="BK191"/>
  <c r="BK155"/>
  <c r="J420"/>
  <c r="J384"/>
  <c r="BK316"/>
  <c r="BK290"/>
  <c r="J220"/>
  <c r="BK160"/>
  <c i="3" r="BK168"/>
  <c r="BK148"/>
  <c r="J126"/>
  <c r="J112"/>
  <c r="BK84"/>
  <c r="BK160"/>
  <c r="BK118"/>
  <c r="J92"/>
  <c r="BK164"/>
  <c r="J102"/>
  <c r="BK158"/>
  <c r="BK132"/>
  <c r="J110"/>
  <c r="J170"/>
  <c r="J160"/>
  <c r="BK140"/>
  <c r="BK108"/>
  <c r="BK110"/>
  <c r="BK86"/>
  <c i="2" r="J394"/>
  <c r="J365"/>
  <c r="BK337"/>
  <c r="J244"/>
  <c r="BK217"/>
  <c r="J109"/>
  <c r="BK400"/>
  <c r="BK322"/>
  <c r="J264"/>
  <c r="J150"/>
  <c r="BK372"/>
  <c r="J322"/>
  <c r="J249"/>
  <c r="J211"/>
  <c r="J132"/>
  <c r="J425"/>
  <c r="BK380"/>
  <c r="J342"/>
  <c r="J228"/>
  <c r="BK211"/>
  <c r="J171"/>
  <c r="J103"/>
  <c r="BK360"/>
  <c r="J304"/>
  <c r="J269"/>
  <c r="BK176"/>
  <c i="3" r="J154"/>
  <c r="J132"/>
  <c r="BK104"/>
  <c r="BK170"/>
  <c r="BK146"/>
  <c r="J124"/>
  <c r="BK82"/>
  <c r="J162"/>
  <c r="J138"/>
  <c r="J106"/>
  <c r="J146"/>
  <c r="BK124"/>
  <c r="BK166"/>
  <c r="BK150"/>
  <c r="BK112"/>
  <c r="J96"/>
  <c r="J120"/>
  <c r="J88"/>
  <c i="2" l="1" r="P410"/>
  <c r="BK108"/>
  <c r="J108"/>
  <c r="J62"/>
  <c r="R165"/>
  <c r="T216"/>
  <c r="R248"/>
  <c r="T263"/>
  <c r="T289"/>
  <c r="T321"/>
  <c r="BK165"/>
  <c r="J165"/>
  <c r="J63"/>
  <c r="P216"/>
  <c r="BK263"/>
  <c r="J263"/>
  <c r="J69"/>
  <c r="P289"/>
  <c r="BK321"/>
  <c r="J321"/>
  <c r="J72"/>
  <c r="P383"/>
  <c i="3" r="BK80"/>
  <c r="J80"/>
  <c i="2" r="T108"/>
  <c r="T101"/>
  <c r="BK216"/>
  <c r="J216"/>
  <c r="J64"/>
  <c r="P248"/>
  <c r="R263"/>
  <c r="P308"/>
  <c r="P321"/>
  <c r="R383"/>
  <c i="3" r="P80"/>
  <c i="1" r="AU56"/>
  <c i="2" r="P108"/>
  <c r="P101"/>
  <c r="P165"/>
  <c r="R216"/>
  <c r="T248"/>
  <c r="BK289"/>
  <c r="J289"/>
  <c r="J70"/>
  <c r="BK308"/>
  <c r="J308"/>
  <c r="J71"/>
  <c r="R308"/>
  <c r="T308"/>
  <c r="BK383"/>
  <c r="J383"/>
  <c r="J73"/>
  <c r="T383"/>
  <c i="3" r="T80"/>
  <c i="2" r="R108"/>
  <c r="R101"/>
  <c r="T165"/>
  <c r="BK248"/>
  <c r="J248"/>
  <c r="J67"/>
  <c r="P263"/>
  <c r="R289"/>
  <c r="R321"/>
  <c i="3" r="R80"/>
  <c i="2" r="BK102"/>
  <c r="J102"/>
  <c r="J61"/>
  <c r="BK243"/>
  <c r="J243"/>
  <c r="J65"/>
  <c r="BK259"/>
  <c r="J259"/>
  <c r="J68"/>
  <c r="BK411"/>
  <c r="J411"/>
  <c r="J76"/>
  <c r="BK415"/>
  <c r="J415"/>
  <c r="J77"/>
  <c r="BK419"/>
  <c r="J419"/>
  <c r="J78"/>
  <c r="BK424"/>
  <c r="J424"/>
  <c r="J79"/>
  <c r="BK428"/>
  <c r="J428"/>
  <c r="J80"/>
  <c r="BK399"/>
  <c r="J399"/>
  <c r="J74"/>
  <c r="BK101"/>
  <c r="J101"/>
  <c r="J60"/>
  <c i="3" r="J55"/>
  <c r="BE92"/>
  <c r="BE128"/>
  <c r="J52"/>
  <c r="E70"/>
  <c r="BE84"/>
  <c r="BE86"/>
  <c r="BE98"/>
  <c r="BE102"/>
  <c r="BE104"/>
  <c r="BE126"/>
  <c r="BE132"/>
  <c r="BE142"/>
  <c r="BE162"/>
  <c r="BE168"/>
  <c i="2" r="BK247"/>
  <c r="J247"/>
  <c r="J66"/>
  <c i="3" r="BE82"/>
  <c r="BE88"/>
  <c r="BE112"/>
  <c r="BE118"/>
  <c r="BE120"/>
  <c r="BE122"/>
  <c r="BE130"/>
  <c r="BE134"/>
  <c r="BE138"/>
  <c r="BE140"/>
  <c r="BE144"/>
  <c r="BE160"/>
  <c r="F55"/>
  <c r="BE100"/>
  <c r="BE114"/>
  <c r="BE124"/>
  <c r="BE136"/>
  <c r="BE146"/>
  <c r="BE148"/>
  <c r="BE156"/>
  <c r="BE158"/>
  <c r="BE164"/>
  <c r="BE166"/>
  <c r="BE90"/>
  <c r="BE108"/>
  <c r="BE110"/>
  <c r="BE116"/>
  <c r="BE150"/>
  <c r="BE154"/>
  <c r="BE94"/>
  <c r="BE96"/>
  <c r="BE106"/>
  <c r="BE152"/>
  <c r="BE170"/>
  <c i="2" r="J52"/>
  <c r="BE150"/>
  <c r="BE166"/>
  <c r="BE196"/>
  <c r="BE214"/>
  <c r="BE220"/>
  <c r="BE238"/>
  <c r="BE254"/>
  <c r="BE278"/>
  <c r="BE295"/>
  <c r="BE312"/>
  <c r="BE322"/>
  <c r="BE327"/>
  <c r="BE357"/>
  <c r="BE400"/>
  <c r="BE420"/>
  <c r="BE425"/>
  <c r="J55"/>
  <c r="BE127"/>
  <c r="BE137"/>
  <c r="BE181"/>
  <c r="BE217"/>
  <c r="BE228"/>
  <c r="BE264"/>
  <c r="BE281"/>
  <c r="BE290"/>
  <c r="BE309"/>
  <c r="BE342"/>
  <c r="BE365"/>
  <c r="BE368"/>
  <c r="BE375"/>
  <c r="BE380"/>
  <c r="BE429"/>
  <c r="E90"/>
  <c r="BE114"/>
  <c r="BE142"/>
  <c r="BE160"/>
  <c r="BE176"/>
  <c r="BE191"/>
  <c r="BE206"/>
  <c r="BE233"/>
  <c r="BE244"/>
  <c r="BE260"/>
  <c r="BE269"/>
  <c r="BE300"/>
  <c r="BE304"/>
  <c r="BE337"/>
  <c r="BE109"/>
  <c r="BE132"/>
  <c r="BE316"/>
  <c r="BE318"/>
  <c r="BE347"/>
  <c r="BE352"/>
  <c r="BE372"/>
  <c r="BE394"/>
  <c r="BE405"/>
  <c r="BE412"/>
  <c r="BE416"/>
  <c r="F55"/>
  <c r="BE103"/>
  <c r="BE119"/>
  <c r="BE155"/>
  <c r="BE171"/>
  <c r="BE186"/>
  <c r="BE201"/>
  <c r="BE208"/>
  <c r="BE211"/>
  <c r="BE223"/>
  <c r="BE249"/>
  <c r="BE273"/>
  <c r="BE286"/>
  <c r="BE332"/>
  <c r="BE360"/>
  <c r="BE384"/>
  <c r="F35"/>
  <c i="1" r="BB55"/>
  <c i="2" r="F36"/>
  <c i="1" r="BC55"/>
  <c i="3" r="F35"/>
  <c i="1" r="BB56"/>
  <c i="2" r="J34"/>
  <c i="1" r="AW55"/>
  <c i="3" r="F36"/>
  <c i="1" r="BC56"/>
  <c i="3" r="J30"/>
  <c i="2" r="F37"/>
  <c i="1" r="BD55"/>
  <c i="3" r="J34"/>
  <c i="1" r="AW56"/>
  <c i="3" r="F37"/>
  <c i="1" r="BD56"/>
  <c i="2" r="F34"/>
  <c i="1" r="BA55"/>
  <c i="3" r="F34"/>
  <c i="1" r="BA56"/>
  <c i="2" l="1" r="R247"/>
  <c r="R100"/>
  <c r="T247"/>
  <c r="T100"/>
  <c r="P247"/>
  <c r="P100"/>
  <c i="1" r="AU55"/>
  <c r="AG56"/>
  <c i="3" r="J59"/>
  <c i="2" r="BK410"/>
  <c r="J410"/>
  <c r="J75"/>
  <c r="BK100"/>
  <c r="J100"/>
  <c i="1" r="AU54"/>
  <c r="BD54"/>
  <c r="W33"/>
  <c r="BB54"/>
  <c r="AX54"/>
  <c i="3" r="F33"/>
  <c i="1" r="AZ56"/>
  <c i="2" r="J33"/>
  <c i="1" r="AV55"/>
  <c r="AT55"/>
  <c r="BA54"/>
  <c r="W30"/>
  <c r="BC54"/>
  <c r="W32"/>
  <c i="3" r="J33"/>
  <c i="1" r="AV56"/>
  <c r="AT56"/>
  <c r="AN56"/>
  <c i="2" r="J30"/>
  <c i="1" r="AG55"/>
  <c r="AG54"/>
  <c r="AK26"/>
  <c i="2" r="F33"/>
  <c i="1" r="AZ55"/>
  <c l="1" r="AN55"/>
  <c i="3" r="J39"/>
  <c i="2" r="J59"/>
  <c r="J39"/>
  <c i="1" r="AW54"/>
  <c r="AK30"/>
  <c r="W31"/>
  <c r="AZ54"/>
  <c r="W29"/>
  <c r="AY54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<sst xmlns="http://schemas.openxmlformats.org/spreadsheetml/2006/main">
  <si>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</si>
  <si>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</si>
  <si>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</si>
  <si>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</si>
  <si>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</si>
  <si>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{33d30398-0d80-448d-b378-5f1e12ab154e}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</si>
  <si>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</si>
  <si>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</si>
  <si>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</si>
  <si>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</si>
  <si>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</si>
  <si>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</si>
  <si>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</t>
  </si>
  <si>
    <t>Kód:</t>
  </si>
  <si>
    <t>57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</si>
  <si>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</si>
  <si>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</si>
  <si>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jednací místnosti ve 3.NP č.314 - budova rektorátu</t>
  </si>
  <si>
    <t>KSO:</t>
  </si>
  <si>
    <t/>
  </si>
  <si>
    <t>CC-CZ:</t>
  </si>
  <si>
    <t>Místo:</t>
  </si>
  <si>
    <t>Univerzitní č.p. 2732/8, p.č. 8424/55</t>
  </si>
  <si>
    <t>Datum:</t>
  </si>
  <si>
    <t>3. 9. 2024</t>
  </si>
  <si>
    <t>Zadavatel:</t>
  </si>
  <si>
    <t>IČ:</t>
  </si>
  <si>
    <t>49777513</t>
  </si>
  <si>
    <t>Západočeská univerzita v Plzni, Univerzitní 2732/8</t>
  </si>
  <si>
    <t>DIČ:</t>
  </si>
  <si>
    <t>CZ49777513</t>
  </si>
  <si>
    <t>Uchazeč:</t>
  </si>
  <si>
    <t>Vyplň údaj</t>
  </si>
  <si>
    <t>Projektant:</t>
  </si>
  <si>
    <t>01947664</t>
  </si>
  <si>
    <t>Arterias s.r.o.</t>
  </si>
  <si>
    <t>CZ01947664</t>
  </si>
  <si>
    <t>Zpracovatel:</t>
  </si>
  <si>
    <t xml:space="preserve"> 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</si>
  <si>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</si>
  <si>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</si>
  <si>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</si>
  <si>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</si>
  <si>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</si>
  <si>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</si>
  <si>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</si>
  <si>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</si>
  <si>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</si>
  <si>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</si>
  <si>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</si>
  <si>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</si>
  <si>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</si>
  <si>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</si>
  <si>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</si>
  <si>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</si>
  <si>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</si>
  <si>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</si>
  <si>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</si>
  <si>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</si>
  <si>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</si>
  <si>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</si>
  <si>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</si>
  <si>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</si>
  <si>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</si>
  <si>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</si>
  <si>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</si>
  <si>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</si>
  <si>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</si>
  <si>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</si>
  <si>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</si>
  <si>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</si>
  <si>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</si>
  <si>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</si>
  <si>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</si>
  <si>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</si>
  <si>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</si>
  <si>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###NOIMPORT###</t>
  </si>
  <si>
    <t>IMPORT</t>
  </si>
  <si>
    <t>{00000000-0000-0000-0000-000000000000}</t>
  </si>
  <si>
    <t>/</t>
  </si>
  <si>
    <t>D.1.1</t>
  </si>
  <si>
    <t xml:space="preserve">Architektonické a stavební řešení </t>
  </si>
  <si>
    <t>STA</t>
  </si>
  <si>
    <t>1</t>
  </si>
  <si>
    <t>{922a1e4b-6b0c-4e81-bae3-68e12567bc98}</t>
  </si>
  <si>
    <t>2</t>
  </si>
  <si>
    <t>D.1.2.</t>
  </si>
  <si>
    <t>Elektroinstalace</t>
  </si>
  <si>
    <t>{c69433ce-a637-46fc-a79a-2367470bbe37}</t>
  </si>
  <si>
    <t>KRYCÍ LIST SOUPISU PRACÍ</t>
  </si>
  <si>
    <t>Objekt:</t>
  </si>
  <si>
    <t xml:space="preserve">D.1.1 - Architektonické a stavební řešení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</si>
  <si>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</si>
  <si>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</si>
  <si>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</si>
  <si>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</si>
  <si>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</si>
  <si>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</si>
  <si>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</si>
  <si>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</si>
  <si>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</si>
  <si>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</si>
  <si>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</si>
  <si>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</si>
  <si>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</si>
  <si>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</si>
  <si>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</si>
  <si>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</si>
  <si>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</si>
  <si>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784 - Dokončovací práce - malby a tapety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</si>
  <si>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</si>
  <si>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</si>
  <si>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</si>
  <si>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</si>
  <si>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</si>
  <si>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</si>
  <si>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</si>
  <si>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</si>
  <si>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</si>
  <si>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</si>
  <si>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</si>
  <si>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</si>
  <si>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</si>
  <si>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</si>
  <si>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</si>
  <si>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</si>
  <si>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</si>
  <si>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</si>
  <si>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</si>
  <si>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</si>
  <si>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</si>
  <si>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</si>
  <si>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</si>
  <si>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</si>
  <si>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</si>
  <si>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</si>
  <si>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346272256</t>
  </si>
  <si>
    <t>Přizdívka z pórobetonových tvárnic tl 150 mm</t>
  </si>
  <si>
    <t>m2</t>
  </si>
  <si>
    <t>CS ÚRS 2024 02</t>
  </si>
  <si>
    <t>4</t>
  </si>
  <si>
    <t>950179121</t>
  </si>
  <si>
    <t>PP</t>
  </si>
  <si>
    <t>Přizdívky z pórobetonových tvárnic objemová hmotnost do 500 kg/m3, na tenké maltové lože, tloušťka přizdívky 150 mm</t>
  </si>
  <si>
    <t>Online PSC</t>
  </si>
  <si>
    <t>https://podminky.urs.cz/item/CS_URS_2024_02/346272256</t>
  </si>
  <si>
    <t>VV</t>
  </si>
  <si>
    <t xml:space="preserve">"nová přizdívka - u nových dveří" </t>
  </si>
  <si>
    <t>0,6*2,3</t>
  </si>
  <si>
    <t>6</t>
  </si>
  <si>
    <t>Úpravy povrchů, podlahy a osazování výplní</t>
  </si>
  <si>
    <t>611131121</t>
  </si>
  <si>
    <t>Penetrační disperzní nátěr vnitřních stropů nanášený ručně</t>
  </si>
  <si>
    <t>-686183074</t>
  </si>
  <si>
    <t>Podkladní a spojovací vrstva vnitřních omítaných ploch penetrace disperzní nanášená ručně stropů</t>
  </si>
  <si>
    <t>https://podminky.urs.cz/item/CS_URS_2024_02/611131121</t>
  </si>
  <si>
    <t>"oprava omítky části stropu"</t>
  </si>
  <si>
    <t>9,3786</t>
  </si>
  <si>
    <t>611325418</t>
  </si>
  <si>
    <t>Oprava vnitřní vápenocementové hladké omítky tl do 20 mm stropů v rozsahu plochy přes 30 do 50 % s celoplošným přeštukováním tl do 3 mm</t>
  </si>
  <si>
    <t>1775114074</t>
  </si>
  <si>
    <t>Oprava vápenocementové omítky vnitřních ploch hladké, tl. do 20 mm, s celoplošným přeštukováním, tl. štuku do 3 mm stropů, v rozsahu opravované plochy přes 30 do 50%</t>
  </si>
  <si>
    <t>https://podminky.urs.cz/item/CS_URS_2024_02/611325418</t>
  </si>
  <si>
    <t>612131121</t>
  </si>
  <si>
    <t>Penetrační disperzní nátěr vnitřních stěn nanášený ručně</t>
  </si>
  <si>
    <t>940729274</t>
  </si>
  <si>
    <t>Podkladní a spojovací vrstva vnitřních omítaných ploch penetrace disperzní nanášená ručně stěn</t>
  </si>
  <si>
    <t>https://podminky.urs.cz/item/CS_URS_2024_02/612131121</t>
  </si>
  <si>
    <t xml:space="preserve">"nová přizdívka u dveří" </t>
  </si>
  <si>
    <t>2,3*(0,6+0,6+0,15)</t>
  </si>
  <si>
    <t>"oprava omítek"</t>
  </si>
  <si>
    <t>42,051</t>
  </si>
  <si>
    <t>Součet</t>
  </si>
  <si>
    <t>5</t>
  </si>
  <si>
    <t>612142001</t>
  </si>
  <si>
    <t>Pletivo sklovláknité vnitřních stěn vtlačené do tmelu</t>
  </si>
  <si>
    <t>-205064045</t>
  </si>
  <si>
    <t>Pletivo vnitřních ploch v ploše nebo pruzích, na plném podkladu sklovláknité vtlačené do tmelu včetně tmelu stěn</t>
  </si>
  <si>
    <t>https://podminky.urs.cz/item/CS_URS_2024_02/612142001</t>
  </si>
  <si>
    <t>612321131</t>
  </si>
  <si>
    <t>Vápenocementový štuk vnitřních stěn tloušťky do 3 mm</t>
  </si>
  <si>
    <t>-1080765128</t>
  </si>
  <si>
    <t>Vápenocementový štuk vnitřních ploch tloušťky do 3 mm svislých konstrukcí stěn</t>
  </si>
  <si>
    <t>https://podminky.urs.cz/item/CS_URS_2024_02/612321131</t>
  </si>
  <si>
    <t>7</t>
  </si>
  <si>
    <t>612325419</t>
  </si>
  <si>
    <t>Oprava vnitřní vápenocementové hladké omítky tl do 20 mm stěn v rozsahu plochy přes 30 do 50 % s celoplošným přeštukováním tl do 3 mm</t>
  </si>
  <si>
    <t>172280931</t>
  </si>
  <si>
    <t>Oprava vápenocementové omítky vnitřních ploch hladké, tl. do 20 mm, s celoplošným přeštukováním, tl. štuku do 3 mm stěn, v rozsahu opravované plochy přes 30 do 50%</t>
  </si>
  <si>
    <t>https://podminky.urs.cz/item/CS_URS_2024_02/612325419</t>
  </si>
  <si>
    <t>8</t>
  </si>
  <si>
    <t>619995001</t>
  </si>
  <si>
    <t>Začištění omítek kolem oken, dveří, podlah nebo obkladů</t>
  </si>
  <si>
    <t>m</t>
  </si>
  <si>
    <t>1547458871</t>
  </si>
  <si>
    <t>Začištění omítek (s dodáním hmot) kolem oken, dveří, podlah, obkladů apod.</t>
  </si>
  <si>
    <t>https://podminky.urs.cz/item/CS_URS_2024_02/619995001</t>
  </si>
  <si>
    <t xml:space="preserve">"začištění popraskané omítky kolem oken" </t>
  </si>
  <si>
    <t>5,1*2+1,73*2</t>
  </si>
  <si>
    <t xml:space="preserve">"začištění omítky kolem nově osazených dveří" </t>
  </si>
  <si>
    <t>2*(2,15*2+1*2)</t>
  </si>
  <si>
    <t>9</t>
  </si>
  <si>
    <t>619996145</t>
  </si>
  <si>
    <t>Ochrana samostatných konstrukcí a prvků obalením geotextilií</t>
  </si>
  <si>
    <t>98971121</t>
  </si>
  <si>
    <t>Ochrana stavebních konstrukcí a samostatných prvků včetně pozdějšího odstranění obalením geotextilií samostatných konstrukcí a prvků</t>
  </si>
  <si>
    <t>https://podminky.urs.cz/item/CS_URS_2024_02/619996145</t>
  </si>
  <si>
    <t xml:space="preserve">"ochranna oken při provádění stavebních prací " </t>
  </si>
  <si>
    <t>1,73*5,1</t>
  </si>
  <si>
    <t>10</t>
  </si>
  <si>
    <t>624635351</t>
  </si>
  <si>
    <t>Tmelení silikonovým tmelem spáry průřezu do 200 mm2</t>
  </si>
  <si>
    <t>-953453750</t>
  </si>
  <si>
    <t>Úpravy vnějších vodorovných a svislých spár obvodového pláště z panelových dílců tmelení spáry tmelem silikonovým, průřezu tmeleného profilu do 200 mm2</t>
  </si>
  <si>
    <t>https://podminky.urs.cz/item/CS_URS_2024_02/624635351</t>
  </si>
  <si>
    <t xml:space="preserve">"tmelení kolem oken" </t>
  </si>
  <si>
    <t>11</t>
  </si>
  <si>
    <t>631312141</t>
  </si>
  <si>
    <t>Doplnění rýh v dosavadních mazaninách betonem prostým</t>
  </si>
  <si>
    <t>m3</t>
  </si>
  <si>
    <t>-1123813758</t>
  </si>
  <si>
    <t>Doplnění dosavadních mazanin prostým betonem s dodáním hmot, bez potěru, plochy jednotlivě rýh v dosavadních mazaninách</t>
  </si>
  <si>
    <t>https://podminky.urs.cz/item/CS_URS_2024_02/631312141</t>
  </si>
  <si>
    <t xml:space="preserve">"rýha v podlaze po provedení rozvodů elektro" </t>
  </si>
  <si>
    <t>0,3*0,1*(5,2+2,5)</t>
  </si>
  <si>
    <t>Ostatní konstrukce a práce, bourání</t>
  </si>
  <si>
    <t>949101111</t>
  </si>
  <si>
    <t>Lešení pomocné pro objekty pozemních staveb s lešeňovou podlahou v do 1,9 m zatížení do 150 kg/m2</t>
  </si>
  <si>
    <t>1371727518</t>
  </si>
  <si>
    <t>Lešení pomocné pracovní pro objekty pozemních staveb pro zatížení do 150 kg/m2, o výšce lešeňové podlahy do 1,9 m</t>
  </si>
  <si>
    <t>https://podminky.urs.cz/item/CS_URS_2024_02/949101111</t>
  </si>
  <si>
    <t xml:space="preserve">"pomocné lešení" </t>
  </si>
  <si>
    <t>43,74</t>
  </si>
  <si>
    <t>13</t>
  </si>
  <si>
    <t>952901111</t>
  </si>
  <si>
    <t>Vyčištění budov bytové a občanské výstavby při výšce podlaží do 4 m</t>
  </si>
  <si>
    <t>-252731363</t>
  </si>
  <si>
    <t>Vyčištění budov nebo objektů před předáním do užívání budov bytové nebo občanské výstavby, světlé výšky podlaží do 4 m</t>
  </si>
  <si>
    <t>https://podminky.urs.cz/item/CS_URS_2024_02/952901111</t>
  </si>
  <si>
    <t xml:space="preserve">"úklid před předáním stavby" </t>
  </si>
  <si>
    <t>14</t>
  </si>
  <si>
    <t>968072456</t>
  </si>
  <si>
    <t>Vybourání kovových dveřních zárubní pl přes 2 m2</t>
  </si>
  <si>
    <t>2052847222</t>
  </si>
  <si>
    <t>Vybourání kovových rámů oken s křídly, dveřních zárubní, vrat, stěn, ostění nebo obkladů dveřních zárubní, plochy přes 2 m2</t>
  </si>
  <si>
    <t>https://podminky.urs.cz/item/CS_URS_2024_02/968072456</t>
  </si>
  <si>
    <t>"vybourání zárubní - dvoukřídlé dveře"</t>
  </si>
  <si>
    <t>1,6*2,02</t>
  </si>
  <si>
    <t>15</t>
  </si>
  <si>
    <t>973031813</t>
  </si>
  <si>
    <t>Vysekání kapes ve zdivu cihelném na MV nebo MVC pro zavázání příček tl do 150 mm</t>
  </si>
  <si>
    <t>1764106123</t>
  </si>
  <si>
    <t>Vysekání výklenků nebo kapes ve zdivu z cihel na maltu vápennou nebo vápenocementovou kapes pro zavázání nových příček, tl. do 150 mm</t>
  </si>
  <si>
    <t>https://podminky.urs.cz/item/CS_URS_2024_02/973031813</t>
  </si>
  <si>
    <t xml:space="preserve">"provázání nové přizdívky u nově osazených dveří" </t>
  </si>
  <si>
    <t>2,3</t>
  </si>
  <si>
    <t>16</t>
  </si>
  <si>
    <t>974042557</t>
  </si>
  <si>
    <t>Vysekání rýh v dlažbě betonové nebo jiné monolitické hl do 100 mm š do 300 mm</t>
  </si>
  <si>
    <t>-2086326184</t>
  </si>
  <si>
    <t>Vysekání rýh v betonové nebo jiné monolitické dlažbě s betonovým podkladem do hl. 100 mm a šířky do 300 mm</t>
  </si>
  <si>
    <t>https://podminky.urs.cz/item/CS_URS_2024_02/974042557</t>
  </si>
  <si>
    <t>"vyfréování rýhy do podlahy - nové vedení elektro"</t>
  </si>
  <si>
    <t>5,2+2,5</t>
  </si>
  <si>
    <t>17</t>
  </si>
  <si>
    <t>977312112</t>
  </si>
  <si>
    <t>Řezání stávajících betonových mazanin vyztužených hl do 100 mm</t>
  </si>
  <si>
    <t>-266556517</t>
  </si>
  <si>
    <t>Řezání stávajících betonových mazanin s vyztužením hloubky přes 50 do 100 mm</t>
  </si>
  <si>
    <t>https://podminky.urs.cz/item/CS_URS_2024_02/977312112</t>
  </si>
  <si>
    <t xml:space="preserve">"vyřezání trasy nového kanálu" </t>
  </si>
  <si>
    <t>5,2*2+2,5*2</t>
  </si>
  <si>
    <t>18</t>
  </si>
  <si>
    <t>978011161</t>
  </si>
  <si>
    <t>Otlučení (osekání) vnitřní vápenné nebo vápenocementové omítky stropů v rozsahu přes 30 do 50 %</t>
  </si>
  <si>
    <t>-1915751379</t>
  </si>
  <si>
    <t>Otlučení vápenných nebo vápenocementových omítek vnitřních ploch stropů, v rozsahu přes 30 do 50 %</t>
  </si>
  <si>
    <t>https://podminky.urs.cz/item/CS_URS_2024_02/978011161</t>
  </si>
  <si>
    <t xml:space="preserve">"oprava omítky stropu bez SDK podhledu" </t>
  </si>
  <si>
    <t>5,8*1,617</t>
  </si>
  <si>
    <t>19</t>
  </si>
  <si>
    <t>978013161</t>
  </si>
  <si>
    <t>Otlučení (osekání) vnitřní vápenné nebo vápenocementové omítky stěn v rozsahu přes 30 do 50 %</t>
  </si>
  <si>
    <t>-376472169</t>
  </si>
  <si>
    <t>Otlučení vápenných nebo vápenocementových omítek vnitřních ploch stěn s vyškrabáním spar, s očištěním zdiva, v rozsahu přes 30 do 50 %</t>
  </si>
  <si>
    <t>https://podminky.urs.cz/item/CS_URS_2024_02/978013161</t>
  </si>
  <si>
    <t>"oprava omítek - pouze pohledové stěny bez obložení"</t>
  </si>
  <si>
    <t>3*(5,45+0,3+0,7+0,5+1,617+5,45)</t>
  </si>
  <si>
    <t>20</t>
  </si>
  <si>
    <t>pol.R4</t>
  </si>
  <si>
    <t xml:space="preserve">Dodávka a montáž - seřízení a vyčištění stávajících oken v jednací místnosti </t>
  </si>
  <si>
    <t>hod</t>
  </si>
  <si>
    <t>741380402</t>
  </si>
  <si>
    <t>pol.R5</t>
  </si>
  <si>
    <t xml:space="preserve">Dodávka a montáž - změna rámu oken - bílá polepovací fólie </t>
  </si>
  <si>
    <t>181280258</t>
  </si>
  <si>
    <t>5,1*1,73</t>
  </si>
  <si>
    <t>22</t>
  </si>
  <si>
    <t>pol.R6</t>
  </si>
  <si>
    <t xml:space="preserve">Dodávka a montáž - logo - západočeská univerzita </t>
  </si>
  <si>
    <t>kus</t>
  </si>
  <si>
    <t>1191466850</t>
  </si>
  <si>
    <t>23</t>
  </si>
  <si>
    <t>pol.R10</t>
  </si>
  <si>
    <t>Dodávka a montáž - zatemňovací okenní závěs z těžké látky vč. dodání gárnyže (provedení od stropu na podlahu)</t>
  </si>
  <si>
    <t>kpl</t>
  </si>
  <si>
    <t>-2128737146</t>
  </si>
  <si>
    <t>997</t>
  </si>
  <si>
    <t>Přesun sutě</t>
  </si>
  <si>
    <t>24</t>
  </si>
  <si>
    <t>997013212</t>
  </si>
  <si>
    <t>Vnitrostaveništní doprava suti a vybouraných hmot pro budovy v přes 6 do 9 m ručně</t>
  </si>
  <si>
    <t>t</t>
  </si>
  <si>
    <t>1444114814</t>
  </si>
  <si>
    <t>Vnitrostaveništní doprava suti a vybouraných hmot vodorovně do 50 m s naložením ručně pro budovy a haly výšky přes 6 do 9 m</t>
  </si>
  <si>
    <t>https://podminky.urs.cz/item/CS_URS_2024_02/997013212</t>
  </si>
  <si>
    <t>25</t>
  </si>
  <si>
    <t>997013501</t>
  </si>
  <si>
    <t>Odvoz suti a vybouraných hmot na skládku nebo meziskládku do 1 km se složením</t>
  </si>
  <si>
    <t>1507968838</t>
  </si>
  <si>
    <t>Odvoz suti a vybouraných hmot na skládku nebo meziskládku se složením, na vzdálenost do 1 km</t>
  </si>
  <si>
    <t>https://podminky.urs.cz/item/CS_URS_2024_02/997013501</t>
  </si>
  <si>
    <t>26</t>
  </si>
  <si>
    <t>997013509</t>
  </si>
  <si>
    <t>Příplatek k odvozu suti a vybouraných hmot na skládku ZKD 1 km přes 1 km</t>
  </si>
  <si>
    <t>394351800</t>
  </si>
  <si>
    <t>Odvoz suti a vybouraných hmot na skládku nebo meziskládku se složením, na vzdálenost Příplatek k ceně za každý další započatý 1 km přes 1 km</t>
  </si>
  <si>
    <t>https://podminky.urs.cz/item/CS_URS_2024_02/997013509</t>
  </si>
  <si>
    <t xml:space="preserve">"příplatek za vzdálenost" </t>
  </si>
  <si>
    <t>1,95167*15</t>
  </si>
  <si>
    <t>27</t>
  </si>
  <si>
    <t>997013602</t>
  </si>
  <si>
    <t>Poplatek za uložení na skládce (skládkovné) stavebního odpadu železobetonového kód odpadu 17 01 01</t>
  </si>
  <si>
    <t>1212437062</t>
  </si>
  <si>
    <t>Poplatek za uložení stavebního odpadu na skládce (skládkovné) z armovaného betonu zatříděného do Katalogu odpadů pod kódem 17 01 01</t>
  </si>
  <si>
    <t>https://podminky.urs.cz/item/CS_URS_2024_02/997013602</t>
  </si>
  <si>
    <t xml:space="preserve">"beton" </t>
  </si>
  <si>
    <t>0,508</t>
  </si>
  <si>
    <t>28</t>
  </si>
  <si>
    <t>997013609</t>
  </si>
  <si>
    <t>Poplatek za uložení na skládce (skládkovné) stavebního odpadu ze směsí nebo oddělených frakcí betonu, cihel a keramických výrobků kód odpadu 17 01 07</t>
  </si>
  <si>
    <t>-1966202599</t>
  </si>
  <si>
    <t>Poplatek za uložení stavebního odpadu na skládce (skládkovné) ze směsí nebo oddělených frakcí betonu, cihel a keramických výrobků zatříděného do Katalogu odpadů pod kódem 17 01 07</t>
  </si>
  <si>
    <t>https://podminky.urs.cz/item/CS_URS_2024_02/997013609</t>
  </si>
  <si>
    <t xml:space="preserve">"omítky a jiný stavební materiál" </t>
  </si>
  <si>
    <t>0,841+0,188+0,021</t>
  </si>
  <si>
    <t>29</t>
  </si>
  <si>
    <t>997013631</t>
  </si>
  <si>
    <t>Poplatek za uložení na skládce (skládkovné) stavebního odpadu směsného kód odpadu 17 09 04</t>
  </si>
  <si>
    <t>-860828131</t>
  </si>
  <si>
    <t>Poplatek za uložení stavebního odpadu na skládce (skládkovné) směsného stavebního a demoličního zatříděného do Katalogu odpadů pod kódem 17 09 04</t>
  </si>
  <si>
    <t>https://podminky.urs.cz/item/CS_URS_2024_02/997013631</t>
  </si>
  <si>
    <t>"ostatní demoliční materiál"</t>
  </si>
  <si>
    <t>1,95897-0,508-1,05</t>
  </si>
  <si>
    <t>998</t>
  </si>
  <si>
    <t>Přesun hmot</t>
  </si>
  <si>
    <t>30</t>
  </si>
  <si>
    <t>998018002</t>
  </si>
  <si>
    <t>Přesun hmot pro budovy ruční pro budovy v přes 6 do 12 m</t>
  </si>
  <si>
    <t>2029747982</t>
  </si>
  <si>
    <t>Přesun hmot pro budovy občanské výstavby, bydlení, výrobu a služby ruční (bez užití mechanizace) vodorovná dopravní vzdálenost do 100 m pro budovy s jakoukoliv nosnou konstrukcí výšky přes 6 do 12 m</t>
  </si>
  <si>
    <t>https://podminky.urs.cz/item/CS_URS_2024_02/998018002</t>
  </si>
  <si>
    <t>PSV</t>
  </si>
  <si>
    <t>Práce a dodávky PSV</t>
  </si>
  <si>
    <t>742</t>
  </si>
  <si>
    <t>Elektroinstalace - slaboproud</t>
  </si>
  <si>
    <t>31</t>
  </si>
  <si>
    <t>742430801</t>
  </si>
  <si>
    <t>Demontáž držáku na projektor s uchycením na strop nebo na stěnu</t>
  </si>
  <si>
    <t>1857287449</t>
  </si>
  <si>
    <t>Demontáž audiovizuální techniky projektoru včetně držáku</t>
  </si>
  <si>
    <t>https://podminky.urs.cz/item/CS_URS_2024_02/742430801</t>
  </si>
  <si>
    <t xml:space="preserve">"demontáž projektoru" </t>
  </si>
  <si>
    <t>32</t>
  </si>
  <si>
    <t>742430811</t>
  </si>
  <si>
    <t>Demontáž elektrického plátna</t>
  </si>
  <si>
    <t>1841083634</t>
  </si>
  <si>
    <t>Demontáž audiovizuální techniky elektrického plátna</t>
  </si>
  <si>
    <t>https://podminky.urs.cz/item/CS_URS_2024_02/742430811</t>
  </si>
  <si>
    <t xml:space="preserve">"demontáž stávajícího plátna" </t>
  </si>
  <si>
    <t>751</t>
  </si>
  <si>
    <t>Vzduchotechnika</t>
  </si>
  <si>
    <t>33</t>
  </si>
  <si>
    <t>75171111R.2</t>
  </si>
  <si>
    <t xml:space="preserve">Dodávka a montáž - přesun stávající klimatizační jednotky vč. pomocného materiálu, zaregulování a zprovoznění systému </t>
  </si>
  <si>
    <t>-1091490314</t>
  </si>
  <si>
    <t>763</t>
  </si>
  <si>
    <t>Konstrukce suché výstavby</t>
  </si>
  <si>
    <t>34</t>
  </si>
  <si>
    <t>763131411</t>
  </si>
  <si>
    <t>SDK podhled desky 1xA 12,5 bez izolace dvouvrstvá spodní kce profil CD+UD</t>
  </si>
  <si>
    <t>-328132136</t>
  </si>
  <si>
    <t>Podhled ze sádrokartonových desek dvouvrstvá zavěšená spodní konstrukce z ocelových profilů CD, UD jednoduše opláštěná deskou standardní A, tl. 12,5 mm, bez izolace</t>
  </si>
  <si>
    <t>https://podminky.urs.cz/item/CS_URS_2024_02/763131411</t>
  </si>
  <si>
    <t>"plný SDK podhled - viz půdorys"</t>
  </si>
  <si>
    <t>0,5*(5,45*2+5,8*2)</t>
  </si>
  <si>
    <t>35</t>
  </si>
  <si>
    <t>763131712</t>
  </si>
  <si>
    <t>SDK podhled napojení na jiný druh podhledu</t>
  </si>
  <si>
    <t>-2120906706</t>
  </si>
  <si>
    <t>Podhled ze sádrokartonových desek ostatní práce a konstrukce na podhledech ze sádrokartonových desek napojení na jiný druh podhledu</t>
  </si>
  <si>
    <t>https://podminky.urs.cz/item/CS_URS_2024_02/763131712</t>
  </si>
  <si>
    <t>4,8*2+5,35*2</t>
  </si>
  <si>
    <t>36</t>
  </si>
  <si>
    <t>763135002</t>
  </si>
  <si>
    <t>Montáž SDK podhledu z desek perforovaných celoplošně s hranami speciálně tmelenými na dvouvrstvé kci z CD+UD</t>
  </si>
  <si>
    <t>-48767341</t>
  </si>
  <si>
    <t>Montáž sádrokartonového podhledu z desek pro bezesparý podhled včetně zavěšené dvouvrstvé konstrukce z ocelových profilů CD, UD perforovaných celoplošně se speciálním tmelením hran</t>
  </si>
  <si>
    <t>https://podminky.urs.cz/item/CS_URS_2024_02/763135002</t>
  </si>
  <si>
    <t xml:space="preserve">"děrovaný SDK podhled - viz půdorys" </t>
  </si>
  <si>
    <t>4,35*4,8</t>
  </si>
  <si>
    <t>37</t>
  </si>
  <si>
    <t>M</t>
  </si>
  <si>
    <t>59030599</t>
  </si>
  <si>
    <t>deska pro bezesparý deskový podhled s celoplošnou perforací tl 12,5mm</t>
  </si>
  <si>
    <t>198874004</t>
  </si>
  <si>
    <t>20,88*1,05 'Přepočtené koeficientem množství</t>
  </si>
  <si>
    <t>38</t>
  </si>
  <si>
    <t>763164631</t>
  </si>
  <si>
    <t>SDK obklad kcí tvaru U š do 1,2 m desky 1xA 12,5</t>
  </si>
  <si>
    <t>-1579475373</t>
  </si>
  <si>
    <t>Obklad konstrukcí sádrokartonovými deskami včetně ochranných úhelníků ve tvaru U rozvinuté šíře přes 0,6 do 1,2 m, opláštěný deskou standardní A, tl. 12,5 mm</t>
  </si>
  <si>
    <t>https://podminky.urs.cz/item/CS_URS_2024_02/763164631</t>
  </si>
  <si>
    <t xml:space="preserve">"obložení průvlaku SDK" </t>
  </si>
  <si>
    <t>5,8</t>
  </si>
  <si>
    <t>39</t>
  </si>
  <si>
    <t>998763332</t>
  </si>
  <si>
    <t>Přesun hmot tonážní pro konstrukce montované z desek ruční v objektech v přes 6 do 12 m</t>
  </si>
  <si>
    <t>-1111881293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</si>
  <si>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přes 6 do 12 m</t>
  </si>
  <si>
    <t>https://podminky.urs.cz/item/CS_URS_2024_02/998763332</t>
  </si>
  <si>
    <t>766</t>
  </si>
  <si>
    <t>Konstrukce truhlářské</t>
  </si>
  <si>
    <t>40</t>
  </si>
  <si>
    <t>766691915</t>
  </si>
  <si>
    <t>Vyvěšení nebo zavěšení dřevěných křídel dveří pl přes 2 m2</t>
  </si>
  <si>
    <t>1207423966</t>
  </si>
  <si>
    <t>Ostatní práce vyvěšení nebo zavěšení křídel dřevěných dveřních, plochy přes 2 m2</t>
  </si>
  <si>
    <t>https://podminky.urs.cz/item/CS_URS_2024_02/766691915</t>
  </si>
  <si>
    <t xml:space="preserve">"dvoukříldé dveře" </t>
  </si>
  <si>
    <t>41</t>
  </si>
  <si>
    <t>pol.R7</t>
  </si>
  <si>
    <t xml:space="preserve">Dodávka a montáž - truhlářské obložení stěny navazující s chodbou - bílé mat lamino tl. 18mm - délka stěny 5,8m  -  dodávka vč. výrobní dokumentace, spojovacího materiálu, přesunu hmot a dopravy </t>
  </si>
  <si>
    <t>-1175129832</t>
  </si>
  <si>
    <t xml:space="preserve">Dodávka a montáž - truhlářské obložení stěny navazující s chodbou - bílé mat lamino tl. 18mm - délka stěny 5,8m - dodávka vč. výrobní dokumentace, spojovacího materiálu, přesunu hmot a dopravy </t>
  </si>
  <si>
    <t>"truhlářské obložení - popis viz technická zpráva projektu"</t>
  </si>
  <si>
    <t>42</t>
  </si>
  <si>
    <t>pol.R8</t>
  </si>
  <si>
    <t xml:space="preserve">Dodávka a montáž - obložení sloupu - bílé mat lamino tl. 18mm - dodávka vč. výrobní dokumentace, spojovacího materiálu, přesunu a dopravy </t>
  </si>
  <si>
    <t>-238212516</t>
  </si>
  <si>
    <t xml:space="preserve">"truhlářské obložení sloupu - popis viz technická zpráva projektu" </t>
  </si>
  <si>
    <t>43</t>
  </si>
  <si>
    <t>pol.R9</t>
  </si>
  <si>
    <t>-446355691</t>
  </si>
  <si>
    <t xml:space="preserve">Dodávka a montáž - vestavěná skříň (spodní část skříňky s vestavěným košem) - bílé mat lamino tl. 18mm - dodávka vč. výrobní dokumentace, spojovacího materiálu, přesunu a dopravy </t>
  </si>
  <si>
    <t xml:space="preserve">"vestavěná skřín - popis viz technická zpráva v projektu" </t>
  </si>
  <si>
    <t>767</t>
  </si>
  <si>
    <t>Konstrukce zámečnické</t>
  </si>
  <si>
    <t>44</t>
  </si>
  <si>
    <t>76764011R.1</t>
  </si>
  <si>
    <t>Dodávka + montáž prosklených dveří s pískovaným logem ZČU - dveře s PO EW 30/DP3</t>
  </si>
  <si>
    <t>-3966936</t>
  </si>
  <si>
    <t>45</t>
  </si>
  <si>
    <t>767649191</t>
  </si>
  <si>
    <t>Montáž dveřního hydraulického samozavírače</t>
  </si>
  <si>
    <t>1894541303</t>
  </si>
  <si>
    <t>Montáž dveří ocelových nebo hliníkových doplňků dveří samozavírače hydraulického</t>
  </si>
  <si>
    <t>https://podminky.urs.cz/item/CS_URS_2024_02/767649191</t>
  </si>
  <si>
    <t>46</t>
  </si>
  <si>
    <t>54917250</t>
  </si>
  <si>
    <t>samozavírač dveří hydraulický</t>
  </si>
  <si>
    <t>-905114453</t>
  </si>
  <si>
    <t>47</t>
  </si>
  <si>
    <t>998767122</t>
  </si>
  <si>
    <t>Přesun hmot tonážní pro zámečnické konstrukce ruční v objektech v přes 6 do 12 m</t>
  </si>
  <si>
    <t>1636809071</t>
  </si>
  <si>
    <t>Přesun hmot pro zámečnické konstrukce stanovený z hmotnosti přesunovaného materiálu vodorovná dopravní vzdálenost do 50 m ruční (bez užití mechanizace) v objektech výšky přes 6 do 12 m</t>
  </si>
  <si>
    <t>https://podminky.urs.cz/item/CS_URS_2024_02/998767122</t>
  </si>
  <si>
    <t>776</t>
  </si>
  <si>
    <t>Podlahy povlakové</t>
  </si>
  <si>
    <t>48</t>
  </si>
  <si>
    <t>776111112</t>
  </si>
  <si>
    <t>Broušení betonového podkladu povlakových podlah</t>
  </si>
  <si>
    <t>568450039</t>
  </si>
  <si>
    <t>Příprava podkladu povlakových podlah a stěn broušení podlah nového podkladu betonového</t>
  </si>
  <si>
    <t>https://podminky.urs.cz/item/CS_URS_2024_02/776111112</t>
  </si>
  <si>
    <t xml:space="preserve">"nová vinylová podlaha" </t>
  </si>
  <si>
    <t>49</t>
  </si>
  <si>
    <t>776111117</t>
  </si>
  <si>
    <t>Broušení stávajícího podkladu povlakových podlah diamantovým kotoučem</t>
  </si>
  <si>
    <t>1654594229</t>
  </si>
  <si>
    <t>Příprava podkladu povlakových podlah a stěn broušení podlah stávajícího podkladu pro odstranění nerovností (diamantovým kotoučem)</t>
  </si>
  <si>
    <t>https://podminky.urs.cz/item/CS_URS_2024_02/776111117</t>
  </si>
  <si>
    <t xml:space="preserve">"přebroušení stávajícího povrchu podlahy" </t>
  </si>
  <si>
    <t>50</t>
  </si>
  <si>
    <t>776111311</t>
  </si>
  <si>
    <t>Vysátí podkladu povlakových podlah</t>
  </si>
  <si>
    <t>1331421773</t>
  </si>
  <si>
    <t>Příprava podkladu povlakových podlah a stěn vysátí podlah</t>
  </si>
  <si>
    <t>https://podminky.urs.cz/item/CS_URS_2024_02/776111311</t>
  </si>
  <si>
    <t>51</t>
  </si>
  <si>
    <t>776121321</t>
  </si>
  <si>
    <t>Neředěná penetrace savého podkladu povlakových podlah</t>
  </si>
  <si>
    <t>-1807661132</t>
  </si>
  <si>
    <t>Příprava podkladu povlakových podlah a stěn penetrace neředěná podlah</t>
  </si>
  <si>
    <t>https://podminky.urs.cz/item/CS_URS_2024_02/776121321</t>
  </si>
  <si>
    <t>52</t>
  </si>
  <si>
    <t>776141112</t>
  </si>
  <si>
    <t>Stěrka podlahová nivelační pro vyrovnání podkladu povlakových podlah pevnosti 20 MPa tl přes 3 do 5 mm</t>
  </si>
  <si>
    <t>372743006</t>
  </si>
  <si>
    <t>Příprava podkladu povlakových podlah a stěn vyrovnání samonivelační stěrkou podlah min.pevnosti 20 MPa, tloušťky přes 3 do 5 mm</t>
  </si>
  <si>
    <t>https://podminky.urs.cz/item/CS_URS_2024_02/776141112</t>
  </si>
  <si>
    <t>53</t>
  </si>
  <si>
    <t>776201812</t>
  </si>
  <si>
    <t>Demontáž lepených povlakových podlah s podložkou ručně</t>
  </si>
  <si>
    <t>1663046207</t>
  </si>
  <si>
    <t>Demontáž povlakových podlahovin lepených ručně s podložkou</t>
  </si>
  <si>
    <t>https://podminky.urs.cz/item/CS_URS_2024_02/776201812</t>
  </si>
  <si>
    <t xml:space="preserve">"demontáž stávajícího lina" </t>
  </si>
  <si>
    <t>54</t>
  </si>
  <si>
    <t>776231111</t>
  </si>
  <si>
    <t>Lepení lamel a čtverců z vinylu standardním lepidlem</t>
  </si>
  <si>
    <t>-616488824</t>
  </si>
  <si>
    <t>Montáž podlahovin z vinylu lepením lamel nebo čtverců standardním lepidlem</t>
  </si>
  <si>
    <t>https://podminky.urs.cz/item/CS_URS_2024_02/776231111</t>
  </si>
  <si>
    <t>55</t>
  </si>
  <si>
    <t>28411051</t>
  </si>
  <si>
    <t>dílce vinylové tl 2,5mm, nášlapná vrstva 0,55mm, úprava PUR, třída zátěže 23/33/42, otlak 0,05mm, R10, třída otěru T, hořlavost Bfl S1, bez ftalátů</t>
  </si>
  <si>
    <t>-1197091550</t>
  </si>
  <si>
    <t>43,74*1,1 'Přepočtené koeficientem množství</t>
  </si>
  <si>
    <t>56</t>
  </si>
  <si>
    <t>776411111</t>
  </si>
  <si>
    <t>Montáž obvodových soklíků výšky do 80 mm</t>
  </si>
  <si>
    <t>41099382</t>
  </si>
  <si>
    <t>Montáž soklíků lepením obvodových, výšky do 80 mm</t>
  </si>
  <si>
    <t>https://podminky.urs.cz/item/CS_URS_2024_02/776411111</t>
  </si>
  <si>
    <t>5,45+0,25+0,7+5,45+0,917+5,35+0,5+4,8+0,5</t>
  </si>
  <si>
    <t>28411009</t>
  </si>
  <si>
    <t>lišta soklová PVC 18x80mm</t>
  </si>
  <si>
    <t>-1546091840</t>
  </si>
  <si>
    <t>23,917*1,02 'Přepočtené koeficientem množství</t>
  </si>
  <si>
    <t>58</t>
  </si>
  <si>
    <t>776421312</t>
  </si>
  <si>
    <t>Montáž přechodových šroubovaných lišt</t>
  </si>
  <si>
    <t>182188788</t>
  </si>
  <si>
    <t>Montáž lišt přechodových šroubovaných</t>
  </si>
  <si>
    <t>https://podminky.urs.cz/item/CS_URS_2024_02/776421312</t>
  </si>
  <si>
    <t>59</t>
  </si>
  <si>
    <t>55343116</t>
  </si>
  <si>
    <t>profil přechodový Al narážecí 40mm stříbro, zlato, champagne</t>
  </si>
  <si>
    <t>-148613875</t>
  </si>
  <si>
    <t>1*1,02 'Přepočtené koeficientem množství</t>
  </si>
  <si>
    <t>60</t>
  </si>
  <si>
    <t>776991121</t>
  </si>
  <si>
    <t>Základní čištění nově položených podlahovin vysátím a setřením vlhkým mopem</t>
  </si>
  <si>
    <t>1415382083</t>
  </si>
  <si>
    <t>Ostatní práce údržba nových podlahovin po pokládce čištění základní</t>
  </si>
  <si>
    <t>https://podminky.urs.cz/item/CS_URS_2024_02/776991121</t>
  </si>
  <si>
    <t>61</t>
  </si>
  <si>
    <t>998776122</t>
  </si>
  <si>
    <t>Přesun hmot tonážní pro podlahy povlakové ruční v objektech v přes 6 do 12 m</t>
  </si>
  <si>
    <t>-920463270</t>
  </si>
  <si>
    <t>Přesun hmot pro podlahy povlakové stanovený z hmotnosti přesunovaného materiálu vodorovná dopravní vzdálenost do 50 m ruční (bez užití mechanizace) v objektech výšky přes 6 do 12 m</t>
  </si>
  <si>
    <t>https://podminky.urs.cz/item/CS_URS_2024_02/998776122</t>
  </si>
  <si>
    <t>784</t>
  </si>
  <si>
    <t>Dokončovací práce - malby a tapety</t>
  </si>
  <si>
    <t>62</t>
  </si>
  <si>
    <t>784181101</t>
  </si>
  <si>
    <t>Základní akrylátová jednonásobná bezbarvá penetrace podkladu v místnostech v do 3,80 m</t>
  </si>
  <si>
    <t>-1112398578</t>
  </si>
  <si>
    <t>Penetrace podkladu jednonásobná základní akrylátová bezbarvá v místnostech výšky do 3,80 m</t>
  </si>
  <si>
    <t>https://podminky.urs.cz/item/CS_URS_2024_02/784181101</t>
  </si>
  <si>
    <t>"strop"</t>
  </si>
  <si>
    <t>9,3786+5,45*5,8</t>
  </si>
  <si>
    <t xml:space="preserve">"stěny" </t>
  </si>
  <si>
    <t>45,156</t>
  </si>
  <si>
    <t>"chodba"</t>
  </si>
  <si>
    <t>63</t>
  </si>
  <si>
    <t>784211101</t>
  </si>
  <si>
    <t>Dvojnásobné bílé malby ze směsí za mokra výborně oděruvzdorných v místnostech v do 3,80 m</t>
  </si>
  <si>
    <t>725369443</t>
  </si>
  <si>
    <t>Malby z malířských směsí oděruvzdorných za mokra dvojnásobné, bílé za mokra oděruvzdorné výborně v místnostech výšky do 3,80 m</t>
  </si>
  <si>
    <t>https://podminky.urs.cz/item/CS_URS_2024_02/784211101</t>
  </si>
  <si>
    <t>"výmalba - viz penetrace"</t>
  </si>
  <si>
    <t>96,1446</t>
  </si>
  <si>
    <t>HZS</t>
  </si>
  <si>
    <t>Hodinové zúčtovací sazby</t>
  </si>
  <si>
    <t>64</t>
  </si>
  <si>
    <t>HZS1301</t>
  </si>
  <si>
    <t>Hodinová zúčtovací sazba zedník</t>
  </si>
  <si>
    <t>512</t>
  </si>
  <si>
    <t>2034455495</t>
  </si>
  <si>
    <t>Hodinové zúčtovací sazby profesí HSV provádění konstrukcí zedník</t>
  </si>
  <si>
    <t>https://podminky.urs.cz/item/CS_URS_2024_02/HZS1301</t>
  </si>
  <si>
    <t>"pomocné práce nespecifikované rozpočtem nebo projektem"</t>
  </si>
  <si>
    <t>8,5*2</t>
  </si>
  <si>
    <t>65</t>
  </si>
  <si>
    <t>HZS2121</t>
  </si>
  <si>
    <t>Hodinová zúčtovací sazba truhlář</t>
  </si>
  <si>
    <t>501615134</t>
  </si>
  <si>
    <t>Hodinové zúčtovací sazby profesí PSV provádění stavebních konstrukcí truhlář</t>
  </si>
  <si>
    <t>https://podminky.urs.cz/item/CS_URS_2024_02/HZS2121</t>
  </si>
  <si>
    <t>VRN</t>
  </si>
  <si>
    <t>Vedlejší rozpočtové náklady</t>
  </si>
  <si>
    <t>VRN1</t>
  </si>
  <si>
    <t>Průzkumné, geodetické a projektové práce</t>
  </si>
  <si>
    <t>66</t>
  </si>
  <si>
    <t>013254000</t>
  </si>
  <si>
    <t>Dokumentace skutečného provedení stavby</t>
  </si>
  <si>
    <t>1024</t>
  </si>
  <si>
    <t>1920882665</t>
  </si>
  <si>
    <t>https://podminky.urs.cz/item/CS_URS_2024_02/013254000</t>
  </si>
  <si>
    <t>VRN3</t>
  </si>
  <si>
    <t>Zařízení staveniště</t>
  </si>
  <si>
    <t>67</t>
  </si>
  <si>
    <t>030001000</t>
  </si>
  <si>
    <t>2105197598</t>
  </si>
  <si>
    <t>https://podminky.urs.cz/item/CS_URS_2024_02/030001000</t>
  </si>
  <si>
    <t>VRN4</t>
  </si>
  <si>
    <t>Inženýrská činnost</t>
  </si>
  <si>
    <t>68</t>
  </si>
  <si>
    <t>045002000</t>
  </si>
  <si>
    <t>Kompletační a koordinační činnost</t>
  </si>
  <si>
    <t>888069219</t>
  </si>
  <si>
    <t>https://podminky.urs.cz/item/CS_URS_2024_02/045002000</t>
  </si>
  <si>
    <t>P</t>
  </si>
  <si>
    <t>Poznámka k položce:_x000d_
Koordinace stavby s jednotlivými dodávkami např. nábytek a elektroinstalace</t>
  </si>
  <si>
    <t>VRN7</t>
  </si>
  <si>
    <t>Provozní vlivy</t>
  </si>
  <si>
    <t>69</t>
  </si>
  <si>
    <t>071002000</t>
  </si>
  <si>
    <t>Provoz investora, třetích osob</t>
  </si>
  <si>
    <t>22161092</t>
  </si>
  <si>
    <t>https://podminky.urs.cz/item/CS_URS_2024_02/071002000</t>
  </si>
  <si>
    <t>VRN9</t>
  </si>
  <si>
    <t>Ostatní náklady</t>
  </si>
  <si>
    <t>70</t>
  </si>
  <si>
    <t>094103000</t>
  </si>
  <si>
    <t>Náklady na vyklizení objektu</t>
  </si>
  <si>
    <t>2024881921</t>
  </si>
  <si>
    <t>https://podminky.urs.cz/item/CS_URS_2024_02/094103000</t>
  </si>
  <si>
    <t>"vyklizení kanceláře před započetím stavebních prací"</t>
  </si>
  <si>
    <t>D.1.2. - Elektroinstalace</t>
  </si>
  <si>
    <t>741 - Elektroinstalace - silnoproud</t>
  </si>
  <si>
    <t>741</t>
  </si>
  <si>
    <t>Elektroinstalace - silnoproud</t>
  </si>
  <si>
    <t>741310212</t>
  </si>
  <si>
    <t>Montáž ovladač (polo)zapuštěný šroubové připojení 1/0-tlačítkový zapínací se zapojením vodičů</t>
  </si>
  <si>
    <t>ks</t>
  </si>
  <si>
    <t>000409828</t>
  </si>
  <si>
    <t>ovladač/strojek 10A/250Vstř ř.1/0,S,So</t>
  </si>
  <si>
    <t>000410301</t>
  </si>
  <si>
    <t>kryt spínače 1-duchý pro ř.1,6,7,1/0</t>
  </si>
  <si>
    <t>000420391</t>
  </si>
  <si>
    <t>rámeček pro 1 přístroj</t>
  </si>
  <si>
    <t>741310125</t>
  </si>
  <si>
    <t>Montáž přepínač (polo)zapuštěný bezšroubové připojení 6+6-dvojitý střídavý se zapojením vodičů</t>
  </si>
  <si>
    <t>000409860</t>
  </si>
  <si>
    <t xml:space="preserve">ovladač/strojek 10A/250Vstř  ř.1/0-1/0</t>
  </si>
  <si>
    <t>000410305</t>
  </si>
  <si>
    <t xml:space="preserve">kryt spínače žaluz  pro řaz.1/0-1/0</t>
  </si>
  <si>
    <t>741313004</t>
  </si>
  <si>
    <t>Montáž zásuvka (polo)zapuštěná bezšroubové připojení 2x(2P+PE) dvojnásobná šikmá se zapojením vodičů</t>
  </si>
  <si>
    <t>000420355</t>
  </si>
  <si>
    <t xml:space="preserve">2-zásuvka 16A/250Vstř  bezŠr</t>
  </si>
  <si>
    <t>741372112</t>
  </si>
  <si>
    <t>Montáž svítidlo LED interiérové vestavné panelové hranaté nebo kruhové přes 0,09 do 0,36 m2 se zapojením vodičů</t>
  </si>
  <si>
    <t>000509131</t>
  </si>
  <si>
    <t>Svítidlo S1 dle specifikace</t>
  </si>
  <si>
    <t>000509132</t>
  </si>
  <si>
    <t>Svítidlo S2 dle specifikace</t>
  </si>
  <si>
    <t>000509133</t>
  </si>
  <si>
    <t>Svítidlo S3 dle specifikace</t>
  </si>
  <si>
    <t>741350041</t>
  </si>
  <si>
    <t>Montáž transformátor jednofázový nn v krytu 1x primár - 2x sekundár do 200 VA se zapojením vodičů</t>
  </si>
  <si>
    <t>000596695</t>
  </si>
  <si>
    <t>napaječ 150W DC24V/6,25A IP67 hliníkový</t>
  </si>
  <si>
    <t>741112001</t>
  </si>
  <si>
    <t>Montáž krabice zapuštěná plastová kruhová</t>
  </si>
  <si>
    <t>000311216</t>
  </si>
  <si>
    <t>krabice přístrojová</t>
  </si>
  <si>
    <t>741112002</t>
  </si>
  <si>
    <t>Montáž krabice zapuštěná plastová kruhová pro sádrokartonové příčky</t>
  </si>
  <si>
    <t>000311415</t>
  </si>
  <si>
    <t>krabice přístojová do SDK a hořlavých povrchů</t>
  </si>
  <si>
    <t>741112302</t>
  </si>
  <si>
    <t>Montáž rozvodka pancéřová plastová čtyřhranná 170x170 mm</t>
  </si>
  <si>
    <t>000312913</t>
  </si>
  <si>
    <t>krabicová rozvodka IP67</t>
  </si>
  <si>
    <t>741112101</t>
  </si>
  <si>
    <t>Montáž rozvodka zapuštěná plastová kruhová</t>
  </si>
  <si>
    <t>000311316</t>
  </si>
  <si>
    <t>krabicová rozvodka vč. víka a svorkovnice</t>
  </si>
  <si>
    <t>741110051</t>
  </si>
  <si>
    <t>Montáž trubka plastová ohebná D přes 11 do 23 mm uložená volně</t>
  </si>
  <si>
    <t>000321123</t>
  </si>
  <si>
    <t>trubka ohebná PVC pr. 20mm</t>
  </si>
  <si>
    <t>741110511</t>
  </si>
  <si>
    <t>Montáž lišta a kanálek vkládací šířky do 60 mm s víčkem</t>
  </si>
  <si>
    <t>000333111</t>
  </si>
  <si>
    <t>lišta vkládací 20x20 vč. tvar prvků</t>
  </si>
  <si>
    <t>000333151</t>
  </si>
  <si>
    <t>lišta vkládací 40x20 vč. tvar. prvků</t>
  </si>
  <si>
    <t>741122211</t>
  </si>
  <si>
    <t>Montáž kabel Cu plný kulatý žíla 3x1,5 až 6 mm2 uložený volně (např. CYKY)</t>
  </si>
  <si>
    <t>000101105</t>
  </si>
  <si>
    <t>kabel CYKY-J 3x1,5</t>
  </si>
  <si>
    <t>000101106</t>
  </si>
  <si>
    <t>kabel CYKY-J 3x2,5</t>
  </si>
  <si>
    <t>741122231</t>
  </si>
  <si>
    <t>Montáž kabel Cu plný kulatý žíla 5x1,5 až 2,5 mm2 uložený volně (např. CYKY)</t>
  </si>
  <si>
    <t>000101305</t>
  </si>
  <si>
    <t>kabel CYKY-J 5x1,5</t>
  </si>
  <si>
    <t>741120501</t>
  </si>
  <si>
    <t>Montáž kabelů flexibilních Cu lehkých a středních do 7 žil uložených volně (např. CGSG)</t>
  </si>
  <si>
    <t>000160305</t>
  </si>
  <si>
    <t>šňůra CGSG/H05RR-F/ 5x1,5</t>
  </si>
  <si>
    <t>72</t>
  </si>
  <si>
    <t>000160105</t>
  </si>
  <si>
    <t>šňůra CGSG/H05RR-F/ 3x1,5</t>
  </si>
  <si>
    <t>74</t>
  </si>
  <si>
    <t>000160106</t>
  </si>
  <si>
    <t>šňůra CGSG/H05RR-F/ 3x2,5</t>
  </si>
  <si>
    <t>76</t>
  </si>
  <si>
    <t>R210990087</t>
  </si>
  <si>
    <t xml:space="preserve">Demontáž stávající elektroinstalace          /dmtž</t>
  </si>
  <si>
    <t>78</t>
  </si>
  <si>
    <t>Demontáž stávající elektroinstalace /dmtž</t>
  </si>
  <si>
    <t>R219990112</t>
  </si>
  <si>
    <t>Přeložky silnoproudu dle popisu v tz a výkresech</t>
  </si>
  <si>
    <t>80</t>
  </si>
  <si>
    <t>000900050</t>
  </si>
  <si>
    <t>Drobný elektromontážní materiál</t>
  </si>
  <si>
    <t>82</t>
  </si>
  <si>
    <t>R219990113</t>
  </si>
  <si>
    <t>zjištění stávajícího stavu elektroinstalace</t>
  </si>
  <si>
    <t>84</t>
  </si>
  <si>
    <t>468101111</t>
  </si>
  <si>
    <t>Vysekání rýh pro montáž trubek a kabelů ve zdivu betonovém hl do 3 cm a š do 3 cm</t>
  </si>
  <si>
    <t>86</t>
  </si>
  <si>
    <t>460941211</t>
  </si>
  <si>
    <t>Vyplnění a omítnutí rýh při elektroinstalacích ve stěnách hl do 3 cm a š do 3 cm</t>
  </si>
  <si>
    <t>88</t>
  </si>
  <si>
    <t>741810002</t>
  </si>
  <si>
    <t>Celková prohlídka elektrického rozvodu a zařízení přes 100 000 do 500 000,- Kč</t>
  </si>
  <si>
    <t>90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</si>
</sst>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6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6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6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6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346272256" TargetMode="External" /><Relationship Id="rId2" Type="http://schemas.openxmlformats.org/officeDocument/2006/relationships/hyperlink" Target="https://podminky.urs.cz/item/CS_URS_2024_02/611131121" TargetMode="External" /><Relationship Id="rId3" Type="http://schemas.openxmlformats.org/officeDocument/2006/relationships/hyperlink" Target="https://podminky.urs.cz/item/CS_URS_2024_02/611325418" TargetMode="External" /><Relationship Id="rId4" Type="http://schemas.openxmlformats.org/officeDocument/2006/relationships/hyperlink" Target="https://podminky.urs.cz/item/CS_URS_2024_02/612131121" TargetMode="External" /><Relationship Id="rId5" Type="http://schemas.openxmlformats.org/officeDocument/2006/relationships/hyperlink" Target="https://podminky.urs.cz/item/CS_URS_2024_02/612142001" TargetMode="External" /><Relationship Id="rId6" Type="http://schemas.openxmlformats.org/officeDocument/2006/relationships/hyperlink" Target="https://podminky.urs.cz/item/CS_URS_2024_02/612321131" TargetMode="External" /><Relationship Id="rId7" Type="http://schemas.openxmlformats.org/officeDocument/2006/relationships/hyperlink" Target="https://podminky.urs.cz/item/CS_URS_2024_02/612325419" TargetMode="External" /><Relationship Id="rId8" Type="http://schemas.openxmlformats.org/officeDocument/2006/relationships/hyperlink" Target="https://podminky.urs.cz/item/CS_URS_2024_02/619995001" TargetMode="External" /><Relationship Id="rId9" Type="http://schemas.openxmlformats.org/officeDocument/2006/relationships/hyperlink" Target="https://podminky.urs.cz/item/CS_URS_2024_02/619996145" TargetMode="External" /><Relationship Id="rId10" Type="http://schemas.openxmlformats.org/officeDocument/2006/relationships/hyperlink" Target="https://podminky.urs.cz/item/CS_URS_2024_02/624635351" TargetMode="External" /><Relationship Id="rId11" Type="http://schemas.openxmlformats.org/officeDocument/2006/relationships/hyperlink" Target="https://podminky.urs.cz/item/CS_URS_2024_02/631312141" TargetMode="External" /><Relationship Id="rId12" Type="http://schemas.openxmlformats.org/officeDocument/2006/relationships/hyperlink" Target="https://podminky.urs.cz/item/CS_URS_2024_02/949101111" TargetMode="External" /><Relationship Id="rId13" Type="http://schemas.openxmlformats.org/officeDocument/2006/relationships/hyperlink" Target="https://podminky.urs.cz/item/CS_URS_2024_02/952901111" TargetMode="External" /><Relationship Id="rId14" Type="http://schemas.openxmlformats.org/officeDocument/2006/relationships/hyperlink" Target="https://podminky.urs.cz/item/CS_URS_2024_02/968072456" TargetMode="External" /><Relationship Id="rId15" Type="http://schemas.openxmlformats.org/officeDocument/2006/relationships/hyperlink" Target="https://podminky.urs.cz/item/CS_URS_2024_02/973031813" TargetMode="External" /><Relationship Id="rId16" Type="http://schemas.openxmlformats.org/officeDocument/2006/relationships/hyperlink" Target="https://podminky.urs.cz/item/CS_URS_2024_02/974042557" TargetMode="External" /><Relationship Id="rId17" Type="http://schemas.openxmlformats.org/officeDocument/2006/relationships/hyperlink" Target="https://podminky.urs.cz/item/CS_URS_2024_02/977312112" TargetMode="External" /><Relationship Id="rId18" Type="http://schemas.openxmlformats.org/officeDocument/2006/relationships/hyperlink" Target="https://podminky.urs.cz/item/CS_URS_2024_02/978011161" TargetMode="External" /><Relationship Id="rId19" Type="http://schemas.openxmlformats.org/officeDocument/2006/relationships/hyperlink" Target="https://podminky.urs.cz/item/CS_URS_2024_02/978013161" TargetMode="External" /><Relationship Id="rId20" Type="http://schemas.openxmlformats.org/officeDocument/2006/relationships/hyperlink" Target="https://podminky.urs.cz/item/CS_URS_2024_02/997013212" TargetMode="External" /><Relationship Id="rId21" Type="http://schemas.openxmlformats.org/officeDocument/2006/relationships/hyperlink" Target="https://podminky.urs.cz/item/CS_URS_2024_02/997013501" TargetMode="External" /><Relationship Id="rId22" Type="http://schemas.openxmlformats.org/officeDocument/2006/relationships/hyperlink" Target="https://podminky.urs.cz/item/CS_URS_2024_02/997013509" TargetMode="External" /><Relationship Id="rId23" Type="http://schemas.openxmlformats.org/officeDocument/2006/relationships/hyperlink" Target="https://podminky.urs.cz/item/CS_URS_2024_02/997013602" TargetMode="External" /><Relationship Id="rId24" Type="http://schemas.openxmlformats.org/officeDocument/2006/relationships/hyperlink" Target="https://podminky.urs.cz/item/CS_URS_2024_02/997013609" TargetMode="External" /><Relationship Id="rId25" Type="http://schemas.openxmlformats.org/officeDocument/2006/relationships/hyperlink" Target="https://podminky.urs.cz/item/CS_URS_2024_02/997013631" TargetMode="External" /><Relationship Id="rId26" Type="http://schemas.openxmlformats.org/officeDocument/2006/relationships/hyperlink" Target="https://podminky.urs.cz/item/CS_URS_2024_02/998018002" TargetMode="External" /><Relationship Id="rId27" Type="http://schemas.openxmlformats.org/officeDocument/2006/relationships/hyperlink" Target="https://podminky.urs.cz/item/CS_URS_2024_02/742430801" TargetMode="External" /><Relationship Id="rId28" Type="http://schemas.openxmlformats.org/officeDocument/2006/relationships/hyperlink" Target="https://podminky.urs.cz/item/CS_URS_2024_02/742430811" TargetMode="External" /><Relationship Id="rId29" Type="http://schemas.openxmlformats.org/officeDocument/2006/relationships/hyperlink" Target="https://podminky.urs.cz/item/CS_URS_2024_02/763131411" TargetMode="External" /><Relationship Id="rId30" Type="http://schemas.openxmlformats.org/officeDocument/2006/relationships/hyperlink" Target="https://podminky.urs.cz/item/CS_URS_2024_02/763131712" TargetMode="External" /><Relationship Id="rId31" Type="http://schemas.openxmlformats.org/officeDocument/2006/relationships/hyperlink" Target="https://podminky.urs.cz/item/CS_URS_2024_02/763135002" TargetMode="External" /><Relationship Id="rId32" Type="http://schemas.openxmlformats.org/officeDocument/2006/relationships/hyperlink" Target="https://podminky.urs.cz/item/CS_URS_2024_02/763164631" TargetMode="External" /><Relationship Id="rId33" Type="http://schemas.openxmlformats.org/officeDocument/2006/relationships/hyperlink" Target="https://podminky.urs.cz/item/CS_URS_2024_02/998763332" TargetMode="External" /><Relationship Id="rId34" Type="http://schemas.openxmlformats.org/officeDocument/2006/relationships/hyperlink" Target="https://podminky.urs.cz/item/CS_URS_2024_02/766691915" TargetMode="External" /><Relationship Id="rId35" Type="http://schemas.openxmlformats.org/officeDocument/2006/relationships/hyperlink" Target="https://podminky.urs.cz/item/CS_URS_2024_02/767649191" TargetMode="External" /><Relationship Id="rId36" Type="http://schemas.openxmlformats.org/officeDocument/2006/relationships/hyperlink" Target="https://podminky.urs.cz/item/CS_URS_2024_02/998767122" TargetMode="External" /><Relationship Id="rId37" Type="http://schemas.openxmlformats.org/officeDocument/2006/relationships/hyperlink" Target="https://podminky.urs.cz/item/CS_URS_2024_02/776111112" TargetMode="External" /><Relationship Id="rId38" Type="http://schemas.openxmlformats.org/officeDocument/2006/relationships/hyperlink" Target="https://podminky.urs.cz/item/CS_URS_2024_02/776111117" TargetMode="External" /><Relationship Id="rId39" Type="http://schemas.openxmlformats.org/officeDocument/2006/relationships/hyperlink" Target="https://podminky.urs.cz/item/CS_URS_2024_02/776111311" TargetMode="External" /><Relationship Id="rId40" Type="http://schemas.openxmlformats.org/officeDocument/2006/relationships/hyperlink" Target="https://podminky.urs.cz/item/CS_URS_2024_02/776121321" TargetMode="External" /><Relationship Id="rId41" Type="http://schemas.openxmlformats.org/officeDocument/2006/relationships/hyperlink" Target="https://podminky.urs.cz/item/CS_URS_2024_02/776141112" TargetMode="External" /><Relationship Id="rId42" Type="http://schemas.openxmlformats.org/officeDocument/2006/relationships/hyperlink" Target="https://podminky.urs.cz/item/CS_URS_2024_02/776201812" TargetMode="External" /><Relationship Id="rId43" Type="http://schemas.openxmlformats.org/officeDocument/2006/relationships/hyperlink" Target="https://podminky.urs.cz/item/CS_URS_2024_02/776231111" TargetMode="External" /><Relationship Id="rId44" Type="http://schemas.openxmlformats.org/officeDocument/2006/relationships/hyperlink" Target="https://podminky.urs.cz/item/CS_URS_2024_02/776411111" TargetMode="External" /><Relationship Id="rId45" Type="http://schemas.openxmlformats.org/officeDocument/2006/relationships/hyperlink" Target="https://podminky.urs.cz/item/CS_URS_2024_02/776421312" TargetMode="External" /><Relationship Id="rId46" Type="http://schemas.openxmlformats.org/officeDocument/2006/relationships/hyperlink" Target="https://podminky.urs.cz/item/CS_URS_2024_02/776991121" TargetMode="External" /><Relationship Id="rId47" Type="http://schemas.openxmlformats.org/officeDocument/2006/relationships/hyperlink" Target="https://podminky.urs.cz/item/CS_URS_2024_02/998776122" TargetMode="External" /><Relationship Id="rId48" Type="http://schemas.openxmlformats.org/officeDocument/2006/relationships/hyperlink" Target="https://podminky.urs.cz/item/CS_URS_2024_02/784181101" TargetMode="External" /><Relationship Id="rId49" Type="http://schemas.openxmlformats.org/officeDocument/2006/relationships/hyperlink" Target="https://podminky.urs.cz/item/CS_URS_2024_02/784211101" TargetMode="External" /><Relationship Id="rId50" Type="http://schemas.openxmlformats.org/officeDocument/2006/relationships/hyperlink" Target="https://podminky.urs.cz/item/CS_URS_2024_02/HZS1301" TargetMode="External" /><Relationship Id="rId51" Type="http://schemas.openxmlformats.org/officeDocument/2006/relationships/hyperlink" Target="https://podminky.urs.cz/item/CS_URS_2024_02/HZS2121" TargetMode="External" /><Relationship Id="rId52" Type="http://schemas.openxmlformats.org/officeDocument/2006/relationships/hyperlink" Target="https://podminky.urs.cz/item/CS_URS_2024_02/013254000" TargetMode="External" /><Relationship Id="rId53" Type="http://schemas.openxmlformats.org/officeDocument/2006/relationships/hyperlink" Target="https://podminky.urs.cz/item/CS_URS_2024_02/030001000" TargetMode="External" /><Relationship Id="rId54" Type="http://schemas.openxmlformats.org/officeDocument/2006/relationships/hyperlink" Target="https://podminky.urs.cz/item/CS_URS_2024_02/045002000" TargetMode="External" /><Relationship Id="rId55" Type="http://schemas.openxmlformats.org/officeDocument/2006/relationships/hyperlink" Target="https://podminky.urs.cz/item/CS_URS_2024_02/071002000" TargetMode="External" /><Relationship Id="rId56" Type="http://schemas.openxmlformats.org/officeDocument/2006/relationships/hyperlink" Target="https://podminky.urs.cz/item/CS_URS_2024_02/094103000" TargetMode="External" /><Relationship Id="rId5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34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36</v>
      </c>
      <c r="AO17" s="22"/>
      <c r="AP17" s="22"/>
      <c r="AQ17" s="22"/>
      <c r="AR17" s="20"/>
      <c r="BE17" s="31"/>
      <c r="BS17" s="17" t="s">
        <v>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39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41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42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43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44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45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46</v>
      </c>
      <c r="E29" s="47"/>
      <c r="F29" s="32" t="s">
        <v>47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48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49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50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51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52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53</v>
      </c>
      <c r="U35" s="54"/>
      <c r="V35" s="54"/>
      <c r="W35" s="54"/>
      <c r="X35" s="56" t="s">
        <v>54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55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57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Rekonstrukce jednací místnosti ve 3.NP č.314 - budova rektorátu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Univerzitní č.p. 2732/8, p.č. 8424/55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3. 9. 2024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Západočeská univerzita v Plzni, Univerzitní 2732/8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>Arterias s.r.o.</v>
      </c>
      <c r="AN49" s="64"/>
      <c r="AO49" s="64"/>
      <c r="AP49" s="64"/>
      <c r="AQ49" s="40"/>
      <c r="AR49" s="44"/>
      <c r="AS49" s="74" t="s">
        <v>56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37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57</v>
      </c>
      <c r="D52" s="87"/>
      <c r="E52" s="87"/>
      <c r="F52" s="87"/>
      <c r="G52" s="87"/>
      <c r="H52" s="88"/>
      <c r="I52" s="89" t="s">
        <v>58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59</v>
      </c>
      <c r="AH52" s="87"/>
      <c r="AI52" s="87"/>
      <c r="AJ52" s="87"/>
      <c r="AK52" s="87"/>
      <c r="AL52" s="87"/>
      <c r="AM52" s="87"/>
      <c r="AN52" s="89" t="s">
        <v>60</v>
      </c>
      <c r="AO52" s="87"/>
      <c r="AP52" s="87"/>
      <c r="AQ52" s="91" t="s">
        <v>61</v>
      </c>
      <c r="AR52" s="44"/>
      <c r="AS52" s="92" t="s">
        <v>62</v>
      </c>
      <c r="AT52" s="93" t="s">
        <v>63</v>
      </c>
      <c r="AU52" s="93" t="s">
        <v>64</v>
      </c>
      <c r="AV52" s="93" t="s">
        <v>65</v>
      </c>
      <c r="AW52" s="93" t="s">
        <v>66</v>
      </c>
      <c r="AX52" s="93" t="s">
        <v>67</v>
      </c>
      <c r="AY52" s="93" t="s">
        <v>68</v>
      </c>
      <c r="AZ52" s="93" t="s">
        <v>69</v>
      </c>
      <c r="BA52" s="93" t="s">
        <v>70</v>
      </c>
      <c r="BB52" s="93" t="s">
        <v>71</v>
      </c>
      <c r="BC52" s="93" t="s">
        <v>72</v>
      </c>
      <c r="BD52" s="94" t="s">
        <v>73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74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ROUND(SUM(AG55:AG56),2)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ROUND(SUM(AS55:AS56),2)</f>
        <v>0</v>
      </c>
      <c r="AT54" s="106">
        <f>ROUND(SUM(AV54:AW54),2)</f>
        <v>0</v>
      </c>
      <c r="AU54" s="107">
        <f>ROUND(SUM(AU55:AU56),5)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ROUND(SUM(AZ55:AZ56),2)</f>
        <v>0</v>
      </c>
      <c r="BA54" s="106">
        <f>ROUND(SUM(BA55:BA56),2)</f>
        <v>0</v>
      </c>
      <c r="BB54" s="106">
        <f>ROUND(SUM(BB55:BB56),2)</f>
        <v>0</v>
      </c>
      <c r="BC54" s="106">
        <f>ROUND(SUM(BC55:BC56),2)</f>
        <v>0</v>
      </c>
      <c r="BD54" s="108">
        <f>ROUND(SUM(BD55:BD56),2)</f>
        <v>0</v>
      </c>
      <c r="BE54" s="6"/>
      <c r="BS54" s="109" t="s">
        <v>75</v>
      </c>
      <c r="BT54" s="109" t="s">
        <v>12</v>
      </c>
      <c r="BU54" s="110" t="s">
        <v>76</v>
      </c>
      <c r="BV54" s="109" t="s">
        <v>77</v>
      </c>
      <c r="BW54" s="109" t="s">
        <v>5</v>
      </c>
      <c r="BX54" s="109" t="s">
        <v>78</v>
      </c>
      <c r="CL54" s="109" t="s">
        <v>19</v>
      </c>
    </row>
    <row r="55" s="7" customFormat="1" ht="16.5" customHeight="1">
      <c r="A55" s="111" t="s">
        <v>79</v>
      </c>
      <c r="B55" s="112"/>
      <c r="C55" s="113"/>
      <c r="D55" s="114" t="s">
        <v>80</v>
      </c>
      <c r="E55" s="114"/>
      <c r="F55" s="114"/>
      <c r="G55" s="114"/>
      <c r="H55" s="114"/>
      <c r="I55" s="115"/>
      <c r="J55" s="114" t="s">
        <v>81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'D.1.1 - Architektonické a...'!J30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82</v>
      </c>
      <c r="AR55" s="118"/>
      <c r="AS55" s="119">
        <v>0</v>
      </c>
      <c r="AT55" s="120">
        <f>ROUND(SUM(AV55:AW55),2)</f>
        <v>0</v>
      </c>
      <c r="AU55" s="121">
        <f>'D.1.1 - Architektonické a...'!P100</f>
        <v>0</v>
      </c>
      <c r="AV55" s="120">
        <f>'D.1.1 - Architektonické a...'!J33</f>
        <v>0</v>
      </c>
      <c r="AW55" s="120">
        <f>'D.1.1 - Architektonické a...'!J34</f>
        <v>0</v>
      </c>
      <c r="AX55" s="120">
        <f>'D.1.1 - Architektonické a...'!J35</f>
        <v>0</v>
      </c>
      <c r="AY55" s="120">
        <f>'D.1.1 - Architektonické a...'!J36</f>
        <v>0</v>
      </c>
      <c r="AZ55" s="120">
        <f>'D.1.1 - Architektonické a...'!F33</f>
        <v>0</v>
      </c>
      <c r="BA55" s="120">
        <f>'D.1.1 - Architektonické a...'!F34</f>
        <v>0</v>
      </c>
      <c r="BB55" s="120">
        <f>'D.1.1 - Architektonické a...'!F35</f>
        <v>0</v>
      </c>
      <c r="BC55" s="120">
        <f>'D.1.1 - Architektonické a...'!F36</f>
        <v>0</v>
      </c>
      <c r="BD55" s="122">
        <f>'D.1.1 - Architektonické a...'!F37</f>
        <v>0</v>
      </c>
      <c r="BE55" s="7"/>
      <c r="BT55" s="123" t="s">
        <v>83</v>
      </c>
      <c r="BV55" s="123" t="s">
        <v>77</v>
      </c>
      <c r="BW55" s="123" t="s">
        <v>84</v>
      </c>
      <c r="BX55" s="123" t="s">
        <v>5</v>
      </c>
      <c r="CL55" s="123" t="s">
        <v>19</v>
      </c>
      <c r="CM55" s="123" t="s">
        <v>85</v>
      </c>
    </row>
    <row r="56" s="7" customFormat="1" ht="16.5" customHeight="1">
      <c r="A56" s="111" t="s">
        <v>79</v>
      </c>
      <c r="B56" s="112"/>
      <c r="C56" s="113"/>
      <c r="D56" s="114" t="s">
        <v>86</v>
      </c>
      <c r="E56" s="114"/>
      <c r="F56" s="114"/>
      <c r="G56" s="114"/>
      <c r="H56" s="114"/>
      <c r="I56" s="115"/>
      <c r="J56" s="114" t="s">
        <v>87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'D.1.2. - Elektroinstalace'!J30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82</v>
      </c>
      <c r="AR56" s="118"/>
      <c r="AS56" s="124">
        <v>0</v>
      </c>
      <c r="AT56" s="125">
        <f>ROUND(SUM(AV56:AW56),2)</f>
        <v>0</v>
      </c>
      <c r="AU56" s="126">
        <f>'D.1.2. - Elektroinstalace'!P80</f>
        <v>0</v>
      </c>
      <c r="AV56" s="125">
        <f>'D.1.2. - Elektroinstalace'!J33</f>
        <v>0</v>
      </c>
      <c r="AW56" s="125">
        <f>'D.1.2. - Elektroinstalace'!J34</f>
        <v>0</v>
      </c>
      <c r="AX56" s="125">
        <f>'D.1.2. - Elektroinstalace'!J35</f>
        <v>0</v>
      </c>
      <c r="AY56" s="125">
        <f>'D.1.2. - Elektroinstalace'!J36</f>
        <v>0</v>
      </c>
      <c r="AZ56" s="125">
        <f>'D.1.2. - Elektroinstalace'!F33</f>
        <v>0</v>
      </c>
      <c r="BA56" s="125">
        <f>'D.1.2. - Elektroinstalace'!F34</f>
        <v>0</v>
      </c>
      <c r="BB56" s="125">
        <f>'D.1.2. - Elektroinstalace'!F35</f>
        <v>0</v>
      </c>
      <c r="BC56" s="125">
        <f>'D.1.2. - Elektroinstalace'!F36</f>
        <v>0</v>
      </c>
      <c r="BD56" s="127">
        <f>'D.1.2. - Elektroinstalace'!F37</f>
        <v>0</v>
      </c>
      <c r="BE56" s="7"/>
      <c r="BT56" s="123" t="s">
        <v>83</v>
      </c>
      <c r="BV56" s="123" t="s">
        <v>77</v>
      </c>
      <c r="BW56" s="123" t="s">
        <v>88</v>
      </c>
      <c r="BX56" s="123" t="s">
        <v>5</v>
      </c>
      <c r="CL56" s="123" t="s">
        <v>19</v>
      </c>
      <c r="CM56" s="123" t="s">
        <v>85</v>
      </c>
    </row>
    <row r="57" s="2" customFormat="1" ht="30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  <row r="58" s="2" customFormat="1" ht="6.96" customHeight="1">
      <c r="A58" s="38"/>
      <c r="B58" s="59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</sheetData>
  <sheetProtection sheet="1" formatColumns="0" formatRows="0" objects="1" scenarios="1" spinCount="100000" saltValue="L2gZxQZAAZVgXJA27TyURWZrDkDHhi8WFF/VfdmKCvRWLdjPDDcXA6vti4wl5BQWUHuGGBypPEC3LKhkOgIm2g==" hashValue="8ReN3hWCdqp/nvsWm9U7J5LNkGWkOpSpUtj2xZlHd0rJtFIitXgMpyGtcGzudqhTWsMiWX2VKkKmyLBPYeo+5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D.1.1 - Architektonické a...'!C2" display="/"/>
    <hyperlink ref="A56" location="'D.1.2. - Elektroinsta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85</v>
      </c>
    </row>
    <row r="4" s="1" customFormat="1" ht="24.96" customHeight="1">
      <c r="B4" s="20"/>
      <c r="D4" s="130" t="s">
        <v>89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Rekonstrukce jednací místnosti ve 3.NP č.314 - budova rektorátu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3. 9. 2024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37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38"/>
      <c r="B27" s="139"/>
      <c r="C27" s="138"/>
      <c r="D27" s="138"/>
      <c r="E27" s="140" t="s">
        <v>41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ROUND(J100,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ROUND((SUM(BE100:BE433)),  2)</f>
        <v>0</v>
      </c>
      <c r="G33" s="38"/>
      <c r="H33" s="38"/>
      <c r="I33" s="148">
        <v>0.20999999999999999</v>
      </c>
      <c r="J33" s="147">
        <f>ROUND(((SUM(BE100:BE433))*I33),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ROUND((SUM(BF100:BF433)),  2)</f>
        <v>0</v>
      </c>
      <c r="G34" s="38"/>
      <c r="H34" s="38"/>
      <c r="I34" s="148">
        <v>0.12</v>
      </c>
      <c r="J34" s="147">
        <f>ROUND(((SUM(BF100:BF433))*I34),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ROUND((SUM(BG100:BG433)),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ROUND((SUM(BH100:BH433)),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ROUND((SUM(BI100:BI433)),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Rekonstrukce jednací místnosti ve 3.NP č.314 - budova rektorátu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 xml:space="preserve">D.1.1 - Architektonické a stavební řešení 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Univerzitní č.p. 2732/8, p.č. 8424/55</v>
      </c>
      <c r="G52" s="40"/>
      <c r="H52" s="40"/>
      <c r="I52" s="32" t="s">
        <v>23</v>
      </c>
      <c r="J52" s="72" t="str">
        <f>IF(J12="","",J12)</f>
        <v>3. 9. 2024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Západočeská univerzita v Plzni, Univerzitní 2732/8</v>
      </c>
      <c r="G54" s="40"/>
      <c r="H54" s="40"/>
      <c r="I54" s="32" t="s">
        <v>33</v>
      </c>
      <c r="J54" s="36" t="str">
        <f>E21</f>
        <v>Arterias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37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93</v>
      </c>
      <c r="D57" s="162"/>
      <c r="E57" s="162"/>
      <c r="F57" s="162"/>
      <c r="G57" s="162"/>
      <c r="H57" s="162"/>
      <c r="I57" s="162"/>
      <c r="J57" s="163" t="s">
        <v>94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J100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hidden="1" s="9" customFormat="1" ht="24.96" customHeight="1">
      <c r="A60" s="9"/>
      <c r="B60" s="165"/>
      <c r="C60" s="166"/>
      <c r="D60" s="167" t="s">
        <v>96</v>
      </c>
      <c r="E60" s="168"/>
      <c r="F60" s="168"/>
      <c r="G60" s="168"/>
      <c r="H60" s="168"/>
      <c r="I60" s="168"/>
      <c r="J60" s="169">
        <f>J101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97</v>
      </c>
      <c r="E61" s="174"/>
      <c r="F61" s="174"/>
      <c r="G61" s="174"/>
      <c r="H61" s="174"/>
      <c r="I61" s="174"/>
      <c r="J61" s="175">
        <f>J102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98</v>
      </c>
      <c r="E62" s="174"/>
      <c r="F62" s="174"/>
      <c r="G62" s="174"/>
      <c r="H62" s="174"/>
      <c r="I62" s="174"/>
      <c r="J62" s="175">
        <f>J108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99</v>
      </c>
      <c r="E63" s="174"/>
      <c r="F63" s="174"/>
      <c r="G63" s="174"/>
      <c r="H63" s="174"/>
      <c r="I63" s="174"/>
      <c r="J63" s="175">
        <f>J165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100</v>
      </c>
      <c r="E64" s="174"/>
      <c r="F64" s="174"/>
      <c r="G64" s="174"/>
      <c r="H64" s="174"/>
      <c r="I64" s="174"/>
      <c r="J64" s="175">
        <f>J216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101</v>
      </c>
      <c r="E65" s="174"/>
      <c r="F65" s="174"/>
      <c r="G65" s="174"/>
      <c r="H65" s="174"/>
      <c r="I65" s="174"/>
      <c r="J65" s="175">
        <f>J243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65"/>
      <c r="C66" s="166"/>
      <c r="D66" s="167" t="s">
        <v>102</v>
      </c>
      <c r="E66" s="168"/>
      <c r="F66" s="168"/>
      <c r="G66" s="168"/>
      <c r="H66" s="168"/>
      <c r="I66" s="168"/>
      <c r="J66" s="169">
        <f>J247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0" customFormat="1" ht="19.92" customHeight="1">
      <c r="A67" s="10"/>
      <c r="B67" s="171"/>
      <c r="C67" s="172"/>
      <c r="D67" s="173" t="s">
        <v>103</v>
      </c>
      <c r="E67" s="174"/>
      <c r="F67" s="174"/>
      <c r="G67" s="174"/>
      <c r="H67" s="174"/>
      <c r="I67" s="174"/>
      <c r="J67" s="175">
        <f>J248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104</v>
      </c>
      <c r="E68" s="174"/>
      <c r="F68" s="174"/>
      <c r="G68" s="174"/>
      <c r="H68" s="174"/>
      <c r="I68" s="174"/>
      <c r="J68" s="175">
        <f>J259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105</v>
      </c>
      <c r="E69" s="174"/>
      <c r="F69" s="174"/>
      <c r="G69" s="174"/>
      <c r="H69" s="174"/>
      <c r="I69" s="174"/>
      <c r="J69" s="175">
        <f>J263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106</v>
      </c>
      <c r="E70" s="174"/>
      <c r="F70" s="174"/>
      <c r="G70" s="174"/>
      <c r="H70" s="174"/>
      <c r="I70" s="174"/>
      <c r="J70" s="175">
        <f>J289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71"/>
      <c r="C71" s="172"/>
      <c r="D71" s="173" t="s">
        <v>107</v>
      </c>
      <c r="E71" s="174"/>
      <c r="F71" s="174"/>
      <c r="G71" s="174"/>
      <c r="H71" s="174"/>
      <c r="I71" s="174"/>
      <c r="J71" s="175">
        <f>J308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71"/>
      <c r="C72" s="172"/>
      <c r="D72" s="173" t="s">
        <v>108</v>
      </c>
      <c r="E72" s="174"/>
      <c r="F72" s="174"/>
      <c r="G72" s="174"/>
      <c r="H72" s="174"/>
      <c r="I72" s="174"/>
      <c r="J72" s="175">
        <f>J321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71"/>
      <c r="C73" s="172"/>
      <c r="D73" s="173" t="s">
        <v>109</v>
      </c>
      <c r="E73" s="174"/>
      <c r="F73" s="174"/>
      <c r="G73" s="174"/>
      <c r="H73" s="174"/>
      <c r="I73" s="174"/>
      <c r="J73" s="175">
        <f>J383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9" customFormat="1" ht="24.96" customHeight="1">
      <c r="A74" s="9"/>
      <c r="B74" s="165"/>
      <c r="C74" s="166"/>
      <c r="D74" s="167" t="s">
        <v>110</v>
      </c>
      <c r="E74" s="168"/>
      <c r="F74" s="168"/>
      <c r="G74" s="168"/>
      <c r="H74" s="168"/>
      <c r="I74" s="168"/>
      <c r="J74" s="169">
        <f>J399</f>
        <v>0</v>
      </c>
      <c r="K74" s="166"/>
      <c r="L74" s="170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hidden="1" s="9" customFormat="1" ht="24.96" customHeight="1">
      <c r="A75" s="9"/>
      <c r="B75" s="165"/>
      <c r="C75" s="166"/>
      <c r="D75" s="167" t="s">
        <v>111</v>
      </c>
      <c r="E75" s="168"/>
      <c r="F75" s="168"/>
      <c r="G75" s="168"/>
      <c r="H75" s="168"/>
      <c r="I75" s="168"/>
      <c r="J75" s="169">
        <f>J410</f>
        <v>0</v>
      </c>
      <c r="K75" s="166"/>
      <c r="L75" s="170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hidden="1" s="10" customFormat="1" ht="19.92" customHeight="1">
      <c r="A76" s="10"/>
      <c r="B76" s="171"/>
      <c r="C76" s="172"/>
      <c r="D76" s="173" t="s">
        <v>112</v>
      </c>
      <c r="E76" s="174"/>
      <c r="F76" s="174"/>
      <c r="G76" s="174"/>
      <c r="H76" s="174"/>
      <c r="I76" s="174"/>
      <c r="J76" s="175">
        <f>J411</f>
        <v>0</v>
      </c>
      <c r="K76" s="172"/>
      <c r="L76" s="17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10" customFormat="1" ht="19.92" customHeight="1">
      <c r="A77" s="10"/>
      <c r="B77" s="171"/>
      <c r="C77" s="172"/>
      <c r="D77" s="173" t="s">
        <v>113</v>
      </c>
      <c r="E77" s="174"/>
      <c r="F77" s="174"/>
      <c r="G77" s="174"/>
      <c r="H77" s="174"/>
      <c r="I77" s="174"/>
      <c r="J77" s="175">
        <f>J415</f>
        <v>0</v>
      </c>
      <c r="K77" s="172"/>
      <c r="L77" s="17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hidden="1" s="10" customFormat="1" ht="19.92" customHeight="1">
      <c r="A78" s="10"/>
      <c r="B78" s="171"/>
      <c r="C78" s="172"/>
      <c r="D78" s="173" t="s">
        <v>114</v>
      </c>
      <c r="E78" s="174"/>
      <c r="F78" s="174"/>
      <c r="G78" s="174"/>
      <c r="H78" s="174"/>
      <c r="I78" s="174"/>
      <c r="J78" s="175">
        <f>J419</f>
        <v>0</v>
      </c>
      <c r="K78" s="172"/>
      <c r="L78" s="17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hidden="1" s="10" customFormat="1" ht="19.92" customHeight="1">
      <c r="A79" s="10"/>
      <c r="B79" s="171"/>
      <c r="C79" s="172"/>
      <c r="D79" s="173" t="s">
        <v>115</v>
      </c>
      <c r="E79" s="174"/>
      <c r="F79" s="174"/>
      <c r="G79" s="174"/>
      <c r="H79" s="174"/>
      <c r="I79" s="174"/>
      <c r="J79" s="175">
        <f>J424</f>
        <v>0</v>
      </c>
      <c r="K79" s="172"/>
      <c r="L79" s="17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hidden="1" s="10" customFormat="1" ht="19.92" customHeight="1">
      <c r="A80" s="10"/>
      <c r="B80" s="171"/>
      <c r="C80" s="172"/>
      <c r="D80" s="173" t="s">
        <v>116</v>
      </c>
      <c r="E80" s="174"/>
      <c r="F80" s="174"/>
      <c r="G80" s="174"/>
      <c r="H80" s="174"/>
      <c r="I80" s="174"/>
      <c r="J80" s="175">
        <f>J428</f>
        <v>0</v>
      </c>
      <c r="K80" s="172"/>
      <c r="L80" s="17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hidden="1" s="2" customFormat="1" ht="21.84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6.96" customHeight="1">
      <c r="A82" s="38"/>
      <c r="B82" s="59"/>
      <c r="C82" s="60"/>
      <c r="D82" s="60"/>
      <c r="E82" s="60"/>
      <c r="F82" s="60"/>
      <c r="G82" s="60"/>
      <c r="H82" s="60"/>
      <c r="I82" s="60"/>
      <c r="J82" s="60"/>
      <c r="K82" s="6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/>
    <row r="84" hidden="1"/>
    <row r="85" hidden="1"/>
    <row r="86" s="2" customFormat="1" ht="6.96" customHeight="1">
      <c r="A86" s="38"/>
      <c r="B86" s="61"/>
      <c r="C86" s="62"/>
      <c r="D86" s="62"/>
      <c r="E86" s="62"/>
      <c r="F86" s="62"/>
      <c r="G86" s="62"/>
      <c r="H86" s="62"/>
      <c r="I86" s="62"/>
      <c r="J86" s="62"/>
      <c r="K86" s="62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24.96" customHeight="1">
      <c r="A87" s="38"/>
      <c r="B87" s="39"/>
      <c r="C87" s="23" t="s">
        <v>117</v>
      </c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16</v>
      </c>
      <c r="D89" s="40"/>
      <c r="E89" s="40"/>
      <c r="F89" s="40"/>
      <c r="G89" s="40"/>
      <c r="H89" s="40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6.5" customHeight="1">
      <c r="A90" s="38"/>
      <c r="B90" s="39"/>
      <c r="C90" s="40"/>
      <c r="D90" s="40"/>
      <c r="E90" s="160" t="str">
        <f>E7</f>
        <v>Rekonstrukce jednací místnosti ve 3.NP č.314 - budova rektorátu</v>
      </c>
      <c r="F90" s="32"/>
      <c r="G90" s="32"/>
      <c r="H90" s="32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90</v>
      </c>
      <c r="D91" s="40"/>
      <c r="E91" s="40"/>
      <c r="F91" s="40"/>
      <c r="G91" s="40"/>
      <c r="H91" s="40"/>
      <c r="I91" s="40"/>
      <c r="J91" s="40"/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6.5" customHeight="1">
      <c r="A92" s="38"/>
      <c r="B92" s="39"/>
      <c r="C92" s="40"/>
      <c r="D92" s="40"/>
      <c r="E92" s="69" t="str">
        <f>E9</f>
        <v xml:space="preserve">D.1.1 - Architektonické a stavební řešení </v>
      </c>
      <c r="F92" s="40"/>
      <c r="G92" s="40"/>
      <c r="H92" s="40"/>
      <c r="I92" s="40"/>
      <c r="J92" s="40"/>
      <c r="K92" s="40"/>
      <c r="L92" s="13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6.96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13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2" customHeight="1">
      <c r="A94" s="38"/>
      <c r="B94" s="39"/>
      <c r="C94" s="32" t="s">
        <v>21</v>
      </c>
      <c r="D94" s="40"/>
      <c r="E94" s="40"/>
      <c r="F94" s="27" t="str">
        <f>F12</f>
        <v>Univerzitní č.p. 2732/8, p.č. 8424/55</v>
      </c>
      <c r="G94" s="40"/>
      <c r="H94" s="40"/>
      <c r="I94" s="32" t="s">
        <v>23</v>
      </c>
      <c r="J94" s="72" t="str">
        <f>IF(J12="","",J12)</f>
        <v>3. 9. 2024</v>
      </c>
      <c r="K94" s="40"/>
      <c r="L94" s="13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6.96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13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25</v>
      </c>
      <c r="D96" s="40"/>
      <c r="E96" s="40"/>
      <c r="F96" s="27" t="str">
        <f>E15</f>
        <v>Západočeská univerzita v Plzni, Univerzitní 2732/8</v>
      </c>
      <c r="G96" s="40"/>
      <c r="H96" s="40"/>
      <c r="I96" s="32" t="s">
        <v>33</v>
      </c>
      <c r="J96" s="36" t="str">
        <f>E21</f>
        <v>Arterias s.r.o.</v>
      </c>
      <c r="K96" s="40"/>
      <c r="L96" s="13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5.15" customHeight="1">
      <c r="A97" s="38"/>
      <c r="B97" s="39"/>
      <c r="C97" s="32" t="s">
        <v>31</v>
      </c>
      <c r="D97" s="40"/>
      <c r="E97" s="40"/>
      <c r="F97" s="27" t="str">
        <f>IF(E18="","",E18)</f>
        <v>Vyplň údaj</v>
      </c>
      <c r="G97" s="40"/>
      <c r="H97" s="40"/>
      <c r="I97" s="32" t="s">
        <v>37</v>
      </c>
      <c r="J97" s="36" t="str">
        <f>E24</f>
        <v xml:space="preserve"> </v>
      </c>
      <c r="K97" s="40"/>
      <c r="L97" s="13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10.32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134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11" customFormat="1" ht="29.28" customHeight="1">
      <c r="A99" s="177"/>
      <c r="B99" s="178"/>
      <c r="C99" s="179" t="s">
        <v>118</v>
      </c>
      <c r="D99" s="180" t="s">
        <v>61</v>
      </c>
      <c r="E99" s="180" t="s">
        <v>57</v>
      </c>
      <c r="F99" s="180" t="s">
        <v>58</v>
      </c>
      <c r="G99" s="180" t="s">
        <v>119</v>
      </c>
      <c r="H99" s="180" t="s">
        <v>120</v>
      </c>
      <c r="I99" s="180" t="s">
        <v>121</v>
      </c>
      <c r="J99" s="180" t="s">
        <v>94</v>
      </c>
      <c r="K99" s="181" t="s">
        <v>122</v>
      </c>
      <c r="L99" s="182"/>
      <c r="M99" s="92" t="s">
        <v>19</v>
      </c>
      <c r="N99" s="93" t="s">
        <v>46</v>
      </c>
      <c r="O99" s="93" t="s">
        <v>123</v>
      </c>
      <c r="P99" s="93" t="s">
        <v>124</v>
      </c>
      <c r="Q99" s="93" t="s">
        <v>125</v>
      </c>
      <c r="R99" s="93" t="s">
        <v>126</v>
      </c>
      <c r="S99" s="93" t="s">
        <v>127</v>
      </c>
      <c r="T99" s="94" t="s">
        <v>128</v>
      </c>
      <c r="U99" s="177"/>
      <c r="V99" s="177"/>
      <c r="W99" s="177"/>
      <c r="X99" s="177"/>
      <c r="Y99" s="177"/>
      <c r="Z99" s="177"/>
      <c r="AA99" s="177"/>
      <c r="AB99" s="177"/>
      <c r="AC99" s="177"/>
      <c r="AD99" s="177"/>
      <c r="AE99" s="177"/>
    </row>
    <row r="100" s="2" customFormat="1" ht="22.8" customHeight="1">
      <c r="A100" s="38"/>
      <c r="B100" s="39"/>
      <c r="C100" s="99" t="s">
        <v>129</v>
      </c>
      <c r="D100" s="40"/>
      <c r="E100" s="40"/>
      <c r="F100" s="40"/>
      <c r="G100" s="40"/>
      <c r="H100" s="40"/>
      <c r="I100" s="40"/>
      <c r="J100" s="183">
        <f>BK100</f>
        <v>0</v>
      </c>
      <c r="K100" s="40"/>
      <c r="L100" s="44"/>
      <c r="M100" s="95"/>
      <c r="N100" s="184"/>
      <c r="O100" s="96"/>
      <c r="P100" s="185">
        <f>P101+P247+P399+P410</f>
        <v>0</v>
      </c>
      <c r="Q100" s="96"/>
      <c r="R100" s="185">
        <f>R101+R247+R399+R410</f>
        <v>3.509715355</v>
      </c>
      <c r="S100" s="96"/>
      <c r="T100" s="186">
        <f>T101+T247+T399+T410</f>
        <v>1.9589740000000002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75</v>
      </c>
      <c r="AU100" s="17" t="s">
        <v>95</v>
      </c>
      <c r="BK100" s="187">
        <f>BK101+BK247+BK399+BK410</f>
        <v>0</v>
      </c>
    </row>
    <row r="101" s="12" customFormat="1" ht="25.92" customHeight="1">
      <c r="A101" s="12"/>
      <c r="B101" s="188"/>
      <c r="C101" s="189"/>
      <c r="D101" s="190" t="s">
        <v>75</v>
      </c>
      <c r="E101" s="191" t="s">
        <v>130</v>
      </c>
      <c r="F101" s="191" t="s">
        <v>131</v>
      </c>
      <c r="G101" s="189"/>
      <c r="H101" s="189"/>
      <c r="I101" s="192"/>
      <c r="J101" s="193">
        <f>BK101</f>
        <v>0</v>
      </c>
      <c r="K101" s="189"/>
      <c r="L101" s="194"/>
      <c r="M101" s="195"/>
      <c r="N101" s="196"/>
      <c r="O101" s="196"/>
      <c r="P101" s="197">
        <f>P102+P108+P165+P216+P243</f>
        <v>0</v>
      </c>
      <c r="Q101" s="196"/>
      <c r="R101" s="197">
        <f>R102+R108+R165+R216+R243</f>
        <v>2.394506856</v>
      </c>
      <c r="S101" s="196"/>
      <c r="T101" s="198">
        <f>T102+T108+T165+T216+T243</f>
        <v>1.7787540000000002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9" t="s">
        <v>83</v>
      </c>
      <c r="AT101" s="200" t="s">
        <v>75</v>
      </c>
      <c r="AU101" s="200" t="s">
        <v>12</v>
      </c>
      <c r="AY101" s="199" t="s">
        <v>132</v>
      </c>
      <c r="BK101" s="201">
        <f>BK102+BK108+BK165+BK216+BK243</f>
        <v>0</v>
      </c>
    </row>
    <row r="102" s="12" customFormat="1" ht="22.8" customHeight="1">
      <c r="A102" s="12"/>
      <c r="B102" s="188"/>
      <c r="C102" s="189"/>
      <c r="D102" s="190" t="s">
        <v>75</v>
      </c>
      <c r="E102" s="202" t="s">
        <v>133</v>
      </c>
      <c r="F102" s="202" t="s">
        <v>134</v>
      </c>
      <c r="G102" s="189"/>
      <c r="H102" s="189"/>
      <c r="I102" s="192"/>
      <c r="J102" s="203">
        <f>BK102</f>
        <v>0</v>
      </c>
      <c r="K102" s="189"/>
      <c r="L102" s="194"/>
      <c r="M102" s="195"/>
      <c r="N102" s="196"/>
      <c r="O102" s="196"/>
      <c r="P102" s="197">
        <f>SUM(P103:P107)</f>
        <v>0</v>
      </c>
      <c r="Q102" s="196"/>
      <c r="R102" s="197">
        <f>SUM(R103:R107)</f>
        <v>0.11510579999999999</v>
      </c>
      <c r="S102" s="196"/>
      <c r="T102" s="198">
        <f>SUM(T103:T107)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9" t="s">
        <v>83</v>
      </c>
      <c r="AT102" s="200" t="s">
        <v>75</v>
      </c>
      <c r="AU102" s="200" t="s">
        <v>83</v>
      </c>
      <c r="AY102" s="199" t="s">
        <v>132</v>
      </c>
      <c r="BK102" s="201">
        <f>SUM(BK103:BK107)</f>
        <v>0</v>
      </c>
    </row>
    <row r="103" s="2" customFormat="1" ht="16.5" customHeight="1">
      <c r="A103" s="38"/>
      <c r="B103" s="39"/>
      <c r="C103" s="204" t="s">
        <v>83</v>
      </c>
      <c r="D103" s="204" t="s">
        <v>135</v>
      </c>
      <c r="E103" s="205" t="s">
        <v>136</v>
      </c>
      <c r="F103" s="206" t="s">
        <v>137</v>
      </c>
      <c r="G103" s="207" t="s">
        <v>138</v>
      </c>
      <c r="H103" s="208">
        <v>1.3799999999999999</v>
      </c>
      <c r="I103" s="209"/>
      <c r="J103" s="210">
        <f>ROUND(I103*H103,2)</f>
        <v>0</v>
      </c>
      <c r="K103" s="206" t="s">
        <v>139</v>
      </c>
      <c r="L103" s="44"/>
      <c r="M103" s="211" t="s">
        <v>19</v>
      </c>
      <c r="N103" s="212" t="s">
        <v>47</v>
      </c>
      <c r="O103" s="84"/>
      <c r="P103" s="213">
        <f>O103*H103</f>
        <v>0</v>
      </c>
      <c r="Q103" s="213">
        <v>0.083409999999999998</v>
      </c>
      <c r="R103" s="213">
        <f>Q103*H103</f>
        <v>0.11510579999999999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140</v>
      </c>
      <c r="AT103" s="215" t="s">
        <v>135</v>
      </c>
      <c r="AU103" s="215" t="s">
        <v>85</v>
      </c>
      <c r="AY103" s="17" t="s">
        <v>132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83</v>
      </c>
      <c r="BK103" s="216">
        <f>ROUND(I103*H103,2)</f>
        <v>0</v>
      </c>
      <c r="BL103" s="17" t="s">
        <v>140</v>
      </c>
      <c r="BM103" s="215" t="s">
        <v>141</v>
      </c>
    </row>
    <row r="104" s="2" customFormat="1">
      <c r="A104" s="38"/>
      <c r="B104" s="39"/>
      <c r="C104" s="40"/>
      <c r="D104" s="217" t="s">
        <v>142</v>
      </c>
      <c r="E104" s="40"/>
      <c r="F104" s="218" t="s">
        <v>143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142</v>
      </c>
      <c r="AU104" s="17" t="s">
        <v>85</v>
      </c>
    </row>
    <row r="105" s="2" customFormat="1">
      <c r="A105" s="38"/>
      <c r="B105" s="39"/>
      <c r="C105" s="40"/>
      <c r="D105" s="222" t="s">
        <v>144</v>
      </c>
      <c r="E105" s="40"/>
      <c r="F105" s="223" t="s">
        <v>145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144</v>
      </c>
      <c r="AU105" s="17" t="s">
        <v>85</v>
      </c>
    </row>
    <row r="106" s="13" customFormat="1">
      <c r="A106" s="13"/>
      <c r="B106" s="224"/>
      <c r="C106" s="225"/>
      <c r="D106" s="217" t="s">
        <v>146</v>
      </c>
      <c r="E106" s="226" t="s">
        <v>19</v>
      </c>
      <c r="F106" s="227" t="s">
        <v>147</v>
      </c>
      <c r="G106" s="225"/>
      <c r="H106" s="226" t="s">
        <v>19</v>
      </c>
      <c r="I106" s="228"/>
      <c r="J106" s="225"/>
      <c r="K106" s="225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146</v>
      </c>
      <c r="AU106" s="233" t="s">
        <v>85</v>
      </c>
      <c r="AV106" s="13" t="s">
        <v>83</v>
      </c>
      <c r="AW106" s="13" t="s">
        <v>39</v>
      </c>
      <c r="AX106" s="13" t="s">
        <v>12</v>
      </c>
      <c r="AY106" s="233" t="s">
        <v>132</v>
      </c>
    </row>
    <row r="107" s="14" customFormat="1">
      <c r="A107" s="14"/>
      <c r="B107" s="234"/>
      <c r="C107" s="235"/>
      <c r="D107" s="217" t="s">
        <v>146</v>
      </c>
      <c r="E107" s="236" t="s">
        <v>19</v>
      </c>
      <c r="F107" s="237" t="s">
        <v>148</v>
      </c>
      <c r="G107" s="235"/>
      <c r="H107" s="238">
        <v>1.3799999999999999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4" t="s">
        <v>146</v>
      </c>
      <c r="AU107" s="244" t="s">
        <v>85</v>
      </c>
      <c r="AV107" s="14" t="s">
        <v>85</v>
      </c>
      <c r="AW107" s="14" t="s">
        <v>39</v>
      </c>
      <c r="AX107" s="14" t="s">
        <v>83</v>
      </c>
      <c r="AY107" s="244" t="s">
        <v>132</v>
      </c>
    </row>
    <row r="108" s="12" customFormat="1" ht="22.8" customHeight="1">
      <c r="A108" s="12"/>
      <c r="B108" s="188"/>
      <c r="C108" s="189"/>
      <c r="D108" s="190" t="s">
        <v>75</v>
      </c>
      <c r="E108" s="202" t="s">
        <v>149</v>
      </c>
      <c r="F108" s="202" t="s">
        <v>150</v>
      </c>
      <c r="G108" s="189"/>
      <c r="H108" s="189"/>
      <c r="I108" s="192"/>
      <c r="J108" s="203">
        <f>BK108</f>
        <v>0</v>
      </c>
      <c r="K108" s="189"/>
      <c r="L108" s="194"/>
      <c r="M108" s="195"/>
      <c r="N108" s="196"/>
      <c r="O108" s="196"/>
      <c r="P108" s="197">
        <f>SUM(P109:P164)</f>
        <v>0</v>
      </c>
      <c r="Q108" s="196"/>
      <c r="R108" s="197">
        <f>SUM(R109:R164)</f>
        <v>2.2719652560000001</v>
      </c>
      <c r="S108" s="196"/>
      <c r="T108" s="198">
        <f>SUM(T109:T164)</f>
        <v>0.017646000000000002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9" t="s">
        <v>83</v>
      </c>
      <c r="AT108" s="200" t="s">
        <v>75</v>
      </c>
      <c r="AU108" s="200" t="s">
        <v>83</v>
      </c>
      <c r="AY108" s="199" t="s">
        <v>132</v>
      </c>
      <c r="BK108" s="201">
        <f>SUM(BK109:BK164)</f>
        <v>0</v>
      </c>
    </row>
    <row r="109" s="2" customFormat="1" ht="24.15" customHeight="1">
      <c r="A109" s="38"/>
      <c r="B109" s="39"/>
      <c r="C109" s="204" t="s">
        <v>85</v>
      </c>
      <c r="D109" s="204" t="s">
        <v>135</v>
      </c>
      <c r="E109" s="205" t="s">
        <v>151</v>
      </c>
      <c r="F109" s="206" t="s">
        <v>152</v>
      </c>
      <c r="G109" s="207" t="s">
        <v>138</v>
      </c>
      <c r="H109" s="208">
        <v>9.3786000000000005</v>
      </c>
      <c r="I109" s="209"/>
      <c r="J109" s="210">
        <f>ROUND(I109*H109,2)</f>
        <v>0</v>
      </c>
      <c r="K109" s="206" t="s">
        <v>139</v>
      </c>
      <c r="L109" s="44"/>
      <c r="M109" s="211" t="s">
        <v>19</v>
      </c>
      <c r="N109" s="212" t="s">
        <v>47</v>
      </c>
      <c r="O109" s="84"/>
      <c r="P109" s="213">
        <f>O109*H109</f>
        <v>0</v>
      </c>
      <c r="Q109" s="213">
        <v>0.00025999999999999998</v>
      </c>
      <c r="R109" s="213">
        <f>Q109*H109</f>
        <v>0.002438436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140</v>
      </c>
      <c r="AT109" s="215" t="s">
        <v>135</v>
      </c>
      <c r="AU109" s="215" t="s">
        <v>85</v>
      </c>
      <c r="AY109" s="17" t="s">
        <v>132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83</v>
      </c>
      <c r="BK109" s="216">
        <f>ROUND(I109*H109,2)</f>
        <v>0</v>
      </c>
      <c r="BL109" s="17" t="s">
        <v>140</v>
      </c>
      <c r="BM109" s="215" t="s">
        <v>153</v>
      </c>
    </row>
    <row r="110" s="2" customFormat="1">
      <c r="A110" s="38"/>
      <c r="B110" s="39"/>
      <c r="C110" s="40"/>
      <c r="D110" s="217" t="s">
        <v>142</v>
      </c>
      <c r="E110" s="40"/>
      <c r="F110" s="218" t="s">
        <v>154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142</v>
      </c>
      <c r="AU110" s="17" t="s">
        <v>85</v>
      </c>
    </row>
    <row r="111" s="2" customFormat="1">
      <c r="A111" s="38"/>
      <c r="B111" s="39"/>
      <c r="C111" s="40"/>
      <c r="D111" s="222" t="s">
        <v>144</v>
      </c>
      <c r="E111" s="40"/>
      <c r="F111" s="223" t="s">
        <v>155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144</v>
      </c>
      <c r="AU111" s="17" t="s">
        <v>85</v>
      </c>
    </row>
    <row r="112" s="13" customFormat="1">
      <c r="A112" s="13"/>
      <c r="B112" s="224"/>
      <c r="C112" s="225"/>
      <c r="D112" s="217" t="s">
        <v>146</v>
      </c>
      <c r="E112" s="226" t="s">
        <v>19</v>
      </c>
      <c r="F112" s="227" t="s">
        <v>156</v>
      </c>
      <c r="G112" s="225"/>
      <c r="H112" s="226" t="s">
        <v>19</v>
      </c>
      <c r="I112" s="228"/>
      <c r="J112" s="225"/>
      <c r="K112" s="225"/>
      <c r="L112" s="229"/>
      <c r="M112" s="230"/>
      <c r="N112" s="231"/>
      <c r="O112" s="231"/>
      <c r="P112" s="231"/>
      <c r="Q112" s="231"/>
      <c r="R112" s="231"/>
      <c r="S112" s="231"/>
      <c r="T112" s="23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3" t="s">
        <v>146</v>
      </c>
      <c r="AU112" s="233" t="s">
        <v>85</v>
      </c>
      <c r="AV112" s="13" t="s">
        <v>83</v>
      </c>
      <c r="AW112" s="13" t="s">
        <v>39</v>
      </c>
      <c r="AX112" s="13" t="s">
        <v>12</v>
      </c>
      <c r="AY112" s="233" t="s">
        <v>132</v>
      </c>
    </row>
    <row r="113" s="14" customFormat="1">
      <c r="A113" s="14"/>
      <c r="B113" s="234"/>
      <c r="C113" s="235"/>
      <c r="D113" s="217" t="s">
        <v>146</v>
      </c>
      <c r="E113" s="236" t="s">
        <v>19</v>
      </c>
      <c r="F113" s="237" t="s">
        <v>157</v>
      </c>
      <c r="G113" s="235"/>
      <c r="H113" s="238">
        <v>9.3786000000000005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146</v>
      </c>
      <c r="AU113" s="244" t="s">
        <v>85</v>
      </c>
      <c r="AV113" s="14" t="s">
        <v>85</v>
      </c>
      <c r="AW113" s="14" t="s">
        <v>39</v>
      </c>
      <c r="AX113" s="14" t="s">
        <v>83</v>
      </c>
      <c r="AY113" s="244" t="s">
        <v>132</v>
      </c>
    </row>
    <row r="114" s="2" customFormat="1" ht="44.25" customHeight="1">
      <c r="A114" s="38"/>
      <c r="B114" s="39"/>
      <c r="C114" s="204" t="s">
        <v>133</v>
      </c>
      <c r="D114" s="204" t="s">
        <v>135</v>
      </c>
      <c r="E114" s="205" t="s">
        <v>158</v>
      </c>
      <c r="F114" s="206" t="s">
        <v>159</v>
      </c>
      <c r="G114" s="207" t="s">
        <v>138</v>
      </c>
      <c r="H114" s="208">
        <v>9.3786000000000005</v>
      </c>
      <c r="I114" s="209"/>
      <c r="J114" s="210">
        <f>ROUND(I114*H114,2)</f>
        <v>0</v>
      </c>
      <c r="K114" s="206" t="s">
        <v>139</v>
      </c>
      <c r="L114" s="44"/>
      <c r="M114" s="211" t="s">
        <v>19</v>
      </c>
      <c r="N114" s="212" t="s">
        <v>47</v>
      </c>
      <c r="O114" s="84"/>
      <c r="P114" s="213">
        <f>O114*H114</f>
        <v>0</v>
      </c>
      <c r="Q114" s="213">
        <v>0.033799999999999997</v>
      </c>
      <c r="R114" s="213">
        <f>Q114*H114</f>
        <v>0.31699667999999998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140</v>
      </c>
      <c r="AT114" s="215" t="s">
        <v>135</v>
      </c>
      <c r="AU114" s="215" t="s">
        <v>85</v>
      </c>
      <c r="AY114" s="17" t="s">
        <v>132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83</v>
      </c>
      <c r="BK114" s="216">
        <f>ROUND(I114*H114,2)</f>
        <v>0</v>
      </c>
      <c r="BL114" s="17" t="s">
        <v>140</v>
      </c>
      <c r="BM114" s="215" t="s">
        <v>160</v>
      </c>
    </row>
    <row r="115" s="2" customFormat="1">
      <c r="A115" s="38"/>
      <c r="B115" s="39"/>
      <c r="C115" s="40"/>
      <c r="D115" s="217" t="s">
        <v>142</v>
      </c>
      <c r="E115" s="40"/>
      <c r="F115" s="218" t="s">
        <v>161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142</v>
      </c>
      <c r="AU115" s="17" t="s">
        <v>85</v>
      </c>
    </row>
    <row r="116" s="2" customFormat="1">
      <c r="A116" s="38"/>
      <c r="B116" s="39"/>
      <c r="C116" s="40"/>
      <c r="D116" s="222" t="s">
        <v>144</v>
      </c>
      <c r="E116" s="40"/>
      <c r="F116" s="223" t="s">
        <v>162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144</v>
      </c>
      <c r="AU116" s="17" t="s">
        <v>85</v>
      </c>
    </row>
    <row r="117" s="13" customFormat="1">
      <c r="A117" s="13"/>
      <c r="B117" s="224"/>
      <c r="C117" s="225"/>
      <c r="D117" s="217" t="s">
        <v>146</v>
      </c>
      <c r="E117" s="226" t="s">
        <v>19</v>
      </c>
      <c r="F117" s="227" t="s">
        <v>156</v>
      </c>
      <c r="G117" s="225"/>
      <c r="H117" s="226" t="s">
        <v>19</v>
      </c>
      <c r="I117" s="228"/>
      <c r="J117" s="225"/>
      <c r="K117" s="225"/>
      <c r="L117" s="229"/>
      <c r="M117" s="230"/>
      <c r="N117" s="231"/>
      <c r="O117" s="231"/>
      <c r="P117" s="231"/>
      <c r="Q117" s="231"/>
      <c r="R117" s="231"/>
      <c r="S117" s="231"/>
      <c r="T117" s="23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3" t="s">
        <v>146</v>
      </c>
      <c r="AU117" s="233" t="s">
        <v>85</v>
      </c>
      <c r="AV117" s="13" t="s">
        <v>83</v>
      </c>
      <c r="AW117" s="13" t="s">
        <v>39</v>
      </c>
      <c r="AX117" s="13" t="s">
        <v>12</v>
      </c>
      <c r="AY117" s="233" t="s">
        <v>132</v>
      </c>
    </row>
    <row r="118" s="14" customFormat="1">
      <c r="A118" s="14"/>
      <c r="B118" s="234"/>
      <c r="C118" s="235"/>
      <c r="D118" s="217" t="s">
        <v>146</v>
      </c>
      <c r="E118" s="236" t="s">
        <v>19</v>
      </c>
      <c r="F118" s="237" t="s">
        <v>157</v>
      </c>
      <c r="G118" s="235"/>
      <c r="H118" s="238">
        <v>9.3786000000000005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146</v>
      </c>
      <c r="AU118" s="244" t="s">
        <v>85</v>
      </c>
      <c r="AV118" s="14" t="s">
        <v>85</v>
      </c>
      <c r="AW118" s="14" t="s">
        <v>39</v>
      </c>
      <c r="AX118" s="14" t="s">
        <v>83</v>
      </c>
      <c r="AY118" s="244" t="s">
        <v>132</v>
      </c>
    </row>
    <row r="119" s="2" customFormat="1" ht="24.15" customHeight="1">
      <c r="A119" s="38"/>
      <c r="B119" s="39"/>
      <c r="C119" s="204" t="s">
        <v>140</v>
      </c>
      <c r="D119" s="204" t="s">
        <v>135</v>
      </c>
      <c r="E119" s="205" t="s">
        <v>163</v>
      </c>
      <c r="F119" s="206" t="s">
        <v>164</v>
      </c>
      <c r="G119" s="207" t="s">
        <v>138</v>
      </c>
      <c r="H119" s="208">
        <v>45.155999999999999</v>
      </c>
      <c r="I119" s="209"/>
      <c r="J119" s="210">
        <f>ROUND(I119*H119,2)</f>
        <v>0</v>
      </c>
      <c r="K119" s="206" t="s">
        <v>139</v>
      </c>
      <c r="L119" s="44"/>
      <c r="M119" s="211" t="s">
        <v>19</v>
      </c>
      <c r="N119" s="212" t="s">
        <v>47</v>
      </c>
      <c r="O119" s="84"/>
      <c r="P119" s="213">
        <f>O119*H119</f>
        <v>0</v>
      </c>
      <c r="Q119" s="213">
        <v>0.00025999999999999998</v>
      </c>
      <c r="R119" s="213">
        <f>Q119*H119</f>
        <v>0.011740559999999999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140</v>
      </c>
      <c r="AT119" s="215" t="s">
        <v>135</v>
      </c>
      <c r="AU119" s="215" t="s">
        <v>85</v>
      </c>
      <c r="AY119" s="17" t="s">
        <v>132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83</v>
      </c>
      <c r="BK119" s="216">
        <f>ROUND(I119*H119,2)</f>
        <v>0</v>
      </c>
      <c r="BL119" s="17" t="s">
        <v>140</v>
      </c>
      <c r="BM119" s="215" t="s">
        <v>165</v>
      </c>
    </row>
    <row r="120" s="2" customFormat="1">
      <c r="A120" s="38"/>
      <c r="B120" s="39"/>
      <c r="C120" s="40"/>
      <c r="D120" s="217" t="s">
        <v>142</v>
      </c>
      <c r="E120" s="40"/>
      <c r="F120" s="218" t="s">
        <v>166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142</v>
      </c>
      <c r="AU120" s="17" t="s">
        <v>85</v>
      </c>
    </row>
    <row r="121" s="2" customFormat="1">
      <c r="A121" s="38"/>
      <c r="B121" s="39"/>
      <c r="C121" s="40"/>
      <c r="D121" s="222" t="s">
        <v>144</v>
      </c>
      <c r="E121" s="40"/>
      <c r="F121" s="223" t="s">
        <v>167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144</v>
      </c>
      <c r="AU121" s="17" t="s">
        <v>85</v>
      </c>
    </row>
    <row r="122" s="13" customFormat="1">
      <c r="A122" s="13"/>
      <c r="B122" s="224"/>
      <c r="C122" s="225"/>
      <c r="D122" s="217" t="s">
        <v>146</v>
      </c>
      <c r="E122" s="226" t="s">
        <v>19</v>
      </c>
      <c r="F122" s="227" t="s">
        <v>168</v>
      </c>
      <c r="G122" s="225"/>
      <c r="H122" s="226" t="s">
        <v>19</v>
      </c>
      <c r="I122" s="228"/>
      <c r="J122" s="225"/>
      <c r="K122" s="225"/>
      <c r="L122" s="229"/>
      <c r="M122" s="230"/>
      <c r="N122" s="231"/>
      <c r="O122" s="231"/>
      <c r="P122" s="231"/>
      <c r="Q122" s="231"/>
      <c r="R122" s="231"/>
      <c r="S122" s="231"/>
      <c r="T122" s="23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3" t="s">
        <v>146</v>
      </c>
      <c r="AU122" s="233" t="s">
        <v>85</v>
      </c>
      <c r="AV122" s="13" t="s">
        <v>83</v>
      </c>
      <c r="AW122" s="13" t="s">
        <v>39</v>
      </c>
      <c r="AX122" s="13" t="s">
        <v>12</v>
      </c>
      <c r="AY122" s="233" t="s">
        <v>132</v>
      </c>
    </row>
    <row r="123" s="14" customFormat="1">
      <c r="A123" s="14"/>
      <c r="B123" s="234"/>
      <c r="C123" s="235"/>
      <c r="D123" s="217" t="s">
        <v>146</v>
      </c>
      <c r="E123" s="236" t="s">
        <v>19</v>
      </c>
      <c r="F123" s="237" t="s">
        <v>169</v>
      </c>
      <c r="G123" s="235"/>
      <c r="H123" s="238">
        <v>3.105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4" t="s">
        <v>146</v>
      </c>
      <c r="AU123" s="244" t="s">
        <v>85</v>
      </c>
      <c r="AV123" s="14" t="s">
        <v>85</v>
      </c>
      <c r="AW123" s="14" t="s">
        <v>39</v>
      </c>
      <c r="AX123" s="14" t="s">
        <v>12</v>
      </c>
      <c r="AY123" s="244" t="s">
        <v>132</v>
      </c>
    </row>
    <row r="124" s="13" customFormat="1">
      <c r="A124" s="13"/>
      <c r="B124" s="224"/>
      <c r="C124" s="225"/>
      <c r="D124" s="217" t="s">
        <v>146</v>
      </c>
      <c r="E124" s="226" t="s">
        <v>19</v>
      </c>
      <c r="F124" s="227" t="s">
        <v>170</v>
      </c>
      <c r="G124" s="225"/>
      <c r="H124" s="226" t="s">
        <v>19</v>
      </c>
      <c r="I124" s="228"/>
      <c r="J124" s="225"/>
      <c r="K124" s="225"/>
      <c r="L124" s="229"/>
      <c r="M124" s="230"/>
      <c r="N124" s="231"/>
      <c r="O124" s="231"/>
      <c r="P124" s="231"/>
      <c r="Q124" s="231"/>
      <c r="R124" s="231"/>
      <c r="S124" s="231"/>
      <c r="T124" s="23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3" t="s">
        <v>146</v>
      </c>
      <c r="AU124" s="233" t="s">
        <v>85</v>
      </c>
      <c r="AV124" s="13" t="s">
        <v>83</v>
      </c>
      <c r="AW124" s="13" t="s">
        <v>39</v>
      </c>
      <c r="AX124" s="13" t="s">
        <v>12</v>
      </c>
      <c r="AY124" s="233" t="s">
        <v>132</v>
      </c>
    </row>
    <row r="125" s="14" customFormat="1">
      <c r="A125" s="14"/>
      <c r="B125" s="234"/>
      <c r="C125" s="235"/>
      <c r="D125" s="217" t="s">
        <v>146</v>
      </c>
      <c r="E125" s="236" t="s">
        <v>19</v>
      </c>
      <c r="F125" s="237" t="s">
        <v>171</v>
      </c>
      <c r="G125" s="235"/>
      <c r="H125" s="238">
        <v>42.051000000000002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4" t="s">
        <v>146</v>
      </c>
      <c r="AU125" s="244" t="s">
        <v>85</v>
      </c>
      <c r="AV125" s="14" t="s">
        <v>85</v>
      </c>
      <c r="AW125" s="14" t="s">
        <v>39</v>
      </c>
      <c r="AX125" s="14" t="s">
        <v>12</v>
      </c>
      <c r="AY125" s="244" t="s">
        <v>132</v>
      </c>
    </row>
    <row r="126" s="15" customFormat="1">
      <c r="A126" s="15"/>
      <c r="B126" s="245"/>
      <c r="C126" s="246"/>
      <c r="D126" s="217" t="s">
        <v>146</v>
      </c>
      <c r="E126" s="247" t="s">
        <v>19</v>
      </c>
      <c r="F126" s="248" t="s">
        <v>172</v>
      </c>
      <c r="G126" s="246"/>
      <c r="H126" s="249">
        <v>45.155999999999999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5" t="s">
        <v>146</v>
      </c>
      <c r="AU126" s="255" t="s">
        <v>85</v>
      </c>
      <c r="AV126" s="15" t="s">
        <v>140</v>
      </c>
      <c r="AW126" s="15" t="s">
        <v>39</v>
      </c>
      <c r="AX126" s="15" t="s">
        <v>83</v>
      </c>
      <c r="AY126" s="255" t="s">
        <v>132</v>
      </c>
    </row>
    <row r="127" s="2" customFormat="1" ht="21.75" customHeight="1">
      <c r="A127" s="38"/>
      <c r="B127" s="39"/>
      <c r="C127" s="204" t="s">
        <v>173</v>
      </c>
      <c r="D127" s="204" t="s">
        <v>135</v>
      </c>
      <c r="E127" s="205" t="s">
        <v>174</v>
      </c>
      <c r="F127" s="206" t="s">
        <v>175</v>
      </c>
      <c r="G127" s="207" t="s">
        <v>138</v>
      </c>
      <c r="H127" s="208">
        <v>3.105</v>
      </c>
      <c r="I127" s="209"/>
      <c r="J127" s="210">
        <f>ROUND(I127*H127,2)</f>
        <v>0</v>
      </c>
      <c r="K127" s="206" t="s">
        <v>139</v>
      </c>
      <c r="L127" s="44"/>
      <c r="M127" s="211" t="s">
        <v>19</v>
      </c>
      <c r="N127" s="212" t="s">
        <v>47</v>
      </c>
      <c r="O127" s="84"/>
      <c r="P127" s="213">
        <f>O127*H127</f>
        <v>0</v>
      </c>
      <c r="Q127" s="213">
        <v>0.0043800000000000002</v>
      </c>
      <c r="R127" s="213">
        <f>Q127*H127</f>
        <v>0.0135999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140</v>
      </c>
      <c r="AT127" s="215" t="s">
        <v>135</v>
      </c>
      <c r="AU127" s="215" t="s">
        <v>85</v>
      </c>
      <c r="AY127" s="17" t="s">
        <v>132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83</v>
      </c>
      <c r="BK127" s="216">
        <f>ROUND(I127*H127,2)</f>
        <v>0</v>
      </c>
      <c r="BL127" s="17" t="s">
        <v>140</v>
      </c>
      <c r="BM127" s="215" t="s">
        <v>176</v>
      </c>
    </row>
    <row r="128" s="2" customFormat="1">
      <c r="A128" s="38"/>
      <c r="B128" s="39"/>
      <c r="C128" s="40"/>
      <c r="D128" s="217" t="s">
        <v>142</v>
      </c>
      <c r="E128" s="40"/>
      <c r="F128" s="218" t="s">
        <v>177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142</v>
      </c>
      <c r="AU128" s="17" t="s">
        <v>85</v>
      </c>
    </row>
    <row r="129" s="2" customFormat="1">
      <c r="A129" s="38"/>
      <c r="B129" s="39"/>
      <c r="C129" s="40"/>
      <c r="D129" s="222" t="s">
        <v>144</v>
      </c>
      <c r="E129" s="40"/>
      <c r="F129" s="223" t="s">
        <v>178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144</v>
      </c>
      <c r="AU129" s="17" t="s">
        <v>85</v>
      </c>
    </row>
    <row r="130" s="13" customFormat="1">
      <c r="A130" s="13"/>
      <c r="B130" s="224"/>
      <c r="C130" s="225"/>
      <c r="D130" s="217" t="s">
        <v>146</v>
      </c>
      <c r="E130" s="226" t="s">
        <v>19</v>
      </c>
      <c r="F130" s="227" t="s">
        <v>168</v>
      </c>
      <c r="G130" s="225"/>
      <c r="H130" s="226" t="s">
        <v>19</v>
      </c>
      <c r="I130" s="228"/>
      <c r="J130" s="225"/>
      <c r="K130" s="225"/>
      <c r="L130" s="229"/>
      <c r="M130" s="230"/>
      <c r="N130" s="231"/>
      <c r="O130" s="231"/>
      <c r="P130" s="231"/>
      <c r="Q130" s="231"/>
      <c r="R130" s="231"/>
      <c r="S130" s="231"/>
      <c r="T130" s="23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146</v>
      </c>
      <c r="AU130" s="233" t="s">
        <v>85</v>
      </c>
      <c r="AV130" s="13" t="s">
        <v>83</v>
      </c>
      <c r="AW130" s="13" t="s">
        <v>39</v>
      </c>
      <c r="AX130" s="13" t="s">
        <v>12</v>
      </c>
      <c r="AY130" s="233" t="s">
        <v>132</v>
      </c>
    </row>
    <row r="131" s="14" customFormat="1">
      <c r="A131" s="14"/>
      <c r="B131" s="234"/>
      <c r="C131" s="235"/>
      <c r="D131" s="217" t="s">
        <v>146</v>
      </c>
      <c r="E131" s="236" t="s">
        <v>19</v>
      </c>
      <c r="F131" s="237" t="s">
        <v>169</v>
      </c>
      <c r="G131" s="235"/>
      <c r="H131" s="238">
        <v>3.105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4" t="s">
        <v>146</v>
      </c>
      <c r="AU131" s="244" t="s">
        <v>85</v>
      </c>
      <c r="AV131" s="14" t="s">
        <v>85</v>
      </c>
      <c r="AW131" s="14" t="s">
        <v>39</v>
      </c>
      <c r="AX131" s="14" t="s">
        <v>83</v>
      </c>
      <c r="AY131" s="244" t="s">
        <v>132</v>
      </c>
    </row>
    <row r="132" s="2" customFormat="1" ht="21.75" customHeight="1">
      <c r="A132" s="38"/>
      <c r="B132" s="39"/>
      <c r="C132" s="204" t="s">
        <v>149</v>
      </c>
      <c r="D132" s="204" t="s">
        <v>135</v>
      </c>
      <c r="E132" s="205" t="s">
        <v>179</v>
      </c>
      <c r="F132" s="206" t="s">
        <v>180</v>
      </c>
      <c r="G132" s="207" t="s">
        <v>138</v>
      </c>
      <c r="H132" s="208">
        <v>3.105</v>
      </c>
      <c r="I132" s="209"/>
      <c r="J132" s="210">
        <f>ROUND(I132*H132,2)</f>
        <v>0</v>
      </c>
      <c r="K132" s="206" t="s">
        <v>139</v>
      </c>
      <c r="L132" s="44"/>
      <c r="M132" s="211" t="s">
        <v>19</v>
      </c>
      <c r="N132" s="212" t="s">
        <v>47</v>
      </c>
      <c r="O132" s="84"/>
      <c r="P132" s="213">
        <f>O132*H132</f>
        <v>0</v>
      </c>
      <c r="Q132" s="213">
        <v>0.0030000000000000001</v>
      </c>
      <c r="R132" s="213">
        <f>Q132*H132</f>
        <v>0.0093150000000000004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140</v>
      </c>
      <c r="AT132" s="215" t="s">
        <v>135</v>
      </c>
      <c r="AU132" s="215" t="s">
        <v>85</v>
      </c>
      <c r="AY132" s="17" t="s">
        <v>132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83</v>
      </c>
      <c r="BK132" s="216">
        <f>ROUND(I132*H132,2)</f>
        <v>0</v>
      </c>
      <c r="BL132" s="17" t="s">
        <v>140</v>
      </c>
      <c r="BM132" s="215" t="s">
        <v>181</v>
      </c>
    </row>
    <row r="133" s="2" customFormat="1">
      <c r="A133" s="38"/>
      <c r="B133" s="39"/>
      <c r="C133" s="40"/>
      <c r="D133" s="217" t="s">
        <v>142</v>
      </c>
      <c r="E133" s="40"/>
      <c r="F133" s="218" t="s">
        <v>182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142</v>
      </c>
      <c r="AU133" s="17" t="s">
        <v>85</v>
      </c>
    </row>
    <row r="134" s="2" customFormat="1">
      <c r="A134" s="38"/>
      <c r="B134" s="39"/>
      <c r="C134" s="40"/>
      <c r="D134" s="222" t="s">
        <v>144</v>
      </c>
      <c r="E134" s="40"/>
      <c r="F134" s="223" t="s">
        <v>183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144</v>
      </c>
      <c r="AU134" s="17" t="s">
        <v>85</v>
      </c>
    </row>
    <row r="135" s="13" customFormat="1">
      <c r="A135" s="13"/>
      <c r="B135" s="224"/>
      <c r="C135" s="225"/>
      <c r="D135" s="217" t="s">
        <v>146</v>
      </c>
      <c r="E135" s="226" t="s">
        <v>19</v>
      </c>
      <c r="F135" s="227" t="s">
        <v>168</v>
      </c>
      <c r="G135" s="225"/>
      <c r="H135" s="226" t="s">
        <v>19</v>
      </c>
      <c r="I135" s="228"/>
      <c r="J135" s="225"/>
      <c r="K135" s="225"/>
      <c r="L135" s="229"/>
      <c r="M135" s="230"/>
      <c r="N135" s="231"/>
      <c r="O135" s="231"/>
      <c r="P135" s="231"/>
      <c r="Q135" s="231"/>
      <c r="R135" s="231"/>
      <c r="S135" s="231"/>
      <c r="T135" s="23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3" t="s">
        <v>146</v>
      </c>
      <c r="AU135" s="233" t="s">
        <v>85</v>
      </c>
      <c r="AV135" s="13" t="s">
        <v>83</v>
      </c>
      <c r="AW135" s="13" t="s">
        <v>39</v>
      </c>
      <c r="AX135" s="13" t="s">
        <v>12</v>
      </c>
      <c r="AY135" s="233" t="s">
        <v>132</v>
      </c>
    </row>
    <row r="136" s="14" customFormat="1">
      <c r="A136" s="14"/>
      <c r="B136" s="234"/>
      <c r="C136" s="235"/>
      <c r="D136" s="217" t="s">
        <v>146</v>
      </c>
      <c r="E136" s="236" t="s">
        <v>19</v>
      </c>
      <c r="F136" s="237" t="s">
        <v>169</v>
      </c>
      <c r="G136" s="235"/>
      <c r="H136" s="238">
        <v>3.105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146</v>
      </c>
      <c r="AU136" s="244" t="s">
        <v>85</v>
      </c>
      <c r="AV136" s="14" t="s">
        <v>85</v>
      </c>
      <c r="AW136" s="14" t="s">
        <v>39</v>
      </c>
      <c r="AX136" s="14" t="s">
        <v>83</v>
      </c>
      <c r="AY136" s="244" t="s">
        <v>132</v>
      </c>
    </row>
    <row r="137" s="2" customFormat="1" ht="44.25" customHeight="1">
      <c r="A137" s="38"/>
      <c r="B137" s="39"/>
      <c r="C137" s="204" t="s">
        <v>184</v>
      </c>
      <c r="D137" s="204" t="s">
        <v>135</v>
      </c>
      <c r="E137" s="205" t="s">
        <v>185</v>
      </c>
      <c r="F137" s="206" t="s">
        <v>186</v>
      </c>
      <c r="G137" s="207" t="s">
        <v>138</v>
      </c>
      <c r="H137" s="208">
        <v>42.051000000000002</v>
      </c>
      <c r="I137" s="209"/>
      <c r="J137" s="210">
        <f>ROUND(I137*H137,2)</f>
        <v>0</v>
      </c>
      <c r="K137" s="206" t="s">
        <v>139</v>
      </c>
      <c r="L137" s="44"/>
      <c r="M137" s="211" t="s">
        <v>19</v>
      </c>
      <c r="N137" s="212" t="s">
        <v>47</v>
      </c>
      <c r="O137" s="84"/>
      <c r="P137" s="213">
        <f>O137*H137</f>
        <v>0</v>
      </c>
      <c r="Q137" s="213">
        <v>0.031800000000000002</v>
      </c>
      <c r="R137" s="213">
        <f>Q137*H137</f>
        <v>1.3372218000000002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140</v>
      </c>
      <c r="AT137" s="215" t="s">
        <v>135</v>
      </c>
      <c r="AU137" s="215" t="s">
        <v>85</v>
      </c>
      <c r="AY137" s="17" t="s">
        <v>132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83</v>
      </c>
      <c r="BK137" s="216">
        <f>ROUND(I137*H137,2)</f>
        <v>0</v>
      </c>
      <c r="BL137" s="17" t="s">
        <v>140</v>
      </c>
      <c r="BM137" s="215" t="s">
        <v>187</v>
      </c>
    </row>
    <row r="138" s="2" customFormat="1">
      <c r="A138" s="38"/>
      <c r="B138" s="39"/>
      <c r="C138" s="40"/>
      <c r="D138" s="217" t="s">
        <v>142</v>
      </c>
      <c r="E138" s="40"/>
      <c r="F138" s="218" t="s">
        <v>188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142</v>
      </c>
      <c r="AU138" s="17" t="s">
        <v>85</v>
      </c>
    </row>
    <row r="139" s="2" customFormat="1">
      <c r="A139" s="38"/>
      <c r="B139" s="39"/>
      <c r="C139" s="40"/>
      <c r="D139" s="222" t="s">
        <v>144</v>
      </c>
      <c r="E139" s="40"/>
      <c r="F139" s="223" t="s">
        <v>189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144</v>
      </c>
      <c r="AU139" s="17" t="s">
        <v>85</v>
      </c>
    </row>
    <row r="140" s="13" customFormat="1">
      <c r="A140" s="13"/>
      <c r="B140" s="224"/>
      <c r="C140" s="225"/>
      <c r="D140" s="217" t="s">
        <v>146</v>
      </c>
      <c r="E140" s="226" t="s">
        <v>19</v>
      </c>
      <c r="F140" s="227" t="s">
        <v>170</v>
      </c>
      <c r="G140" s="225"/>
      <c r="H140" s="226" t="s">
        <v>19</v>
      </c>
      <c r="I140" s="228"/>
      <c r="J140" s="225"/>
      <c r="K140" s="225"/>
      <c r="L140" s="229"/>
      <c r="M140" s="230"/>
      <c r="N140" s="231"/>
      <c r="O140" s="231"/>
      <c r="P140" s="231"/>
      <c r="Q140" s="231"/>
      <c r="R140" s="231"/>
      <c r="S140" s="231"/>
      <c r="T140" s="23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146</v>
      </c>
      <c r="AU140" s="233" t="s">
        <v>85</v>
      </c>
      <c r="AV140" s="13" t="s">
        <v>83</v>
      </c>
      <c r="AW140" s="13" t="s">
        <v>39</v>
      </c>
      <c r="AX140" s="13" t="s">
        <v>12</v>
      </c>
      <c r="AY140" s="233" t="s">
        <v>132</v>
      </c>
    </row>
    <row r="141" s="14" customFormat="1">
      <c r="A141" s="14"/>
      <c r="B141" s="234"/>
      <c r="C141" s="235"/>
      <c r="D141" s="217" t="s">
        <v>146</v>
      </c>
      <c r="E141" s="236" t="s">
        <v>19</v>
      </c>
      <c r="F141" s="237" t="s">
        <v>171</v>
      </c>
      <c r="G141" s="235"/>
      <c r="H141" s="238">
        <v>42.051000000000002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146</v>
      </c>
      <c r="AU141" s="244" t="s">
        <v>85</v>
      </c>
      <c r="AV141" s="14" t="s">
        <v>85</v>
      </c>
      <c r="AW141" s="14" t="s">
        <v>39</v>
      </c>
      <c r="AX141" s="14" t="s">
        <v>83</v>
      </c>
      <c r="AY141" s="244" t="s">
        <v>132</v>
      </c>
    </row>
    <row r="142" s="2" customFormat="1" ht="24.15" customHeight="1">
      <c r="A142" s="38"/>
      <c r="B142" s="39"/>
      <c r="C142" s="204" t="s">
        <v>190</v>
      </c>
      <c r="D142" s="204" t="s">
        <v>135</v>
      </c>
      <c r="E142" s="205" t="s">
        <v>191</v>
      </c>
      <c r="F142" s="206" t="s">
        <v>192</v>
      </c>
      <c r="G142" s="207" t="s">
        <v>193</v>
      </c>
      <c r="H142" s="208">
        <v>26.260000000000002</v>
      </c>
      <c r="I142" s="209"/>
      <c r="J142" s="210">
        <f>ROUND(I142*H142,2)</f>
        <v>0</v>
      </c>
      <c r="K142" s="206" t="s">
        <v>139</v>
      </c>
      <c r="L142" s="44"/>
      <c r="M142" s="211" t="s">
        <v>19</v>
      </c>
      <c r="N142" s="212" t="s">
        <v>47</v>
      </c>
      <c r="O142" s="84"/>
      <c r="P142" s="213">
        <f>O142*H142</f>
        <v>0</v>
      </c>
      <c r="Q142" s="213">
        <v>0.0015</v>
      </c>
      <c r="R142" s="213">
        <f>Q142*H142</f>
        <v>0.039390000000000001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140</v>
      </c>
      <c r="AT142" s="215" t="s">
        <v>135</v>
      </c>
      <c r="AU142" s="215" t="s">
        <v>85</v>
      </c>
      <c r="AY142" s="17" t="s">
        <v>132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83</v>
      </c>
      <c r="BK142" s="216">
        <f>ROUND(I142*H142,2)</f>
        <v>0</v>
      </c>
      <c r="BL142" s="17" t="s">
        <v>140</v>
      </c>
      <c r="BM142" s="215" t="s">
        <v>194</v>
      </c>
    </row>
    <row r="143" s="2" customFormat="1">
      <c r="A143" s="38"/>
      <c r="B143" s="39"/>
      <c r="C143" s="40"/>
      <c r="D143" s="217" t="s">
        <v>142</v>
      </c>
      <c r="E143" s="40"/>
      <c r="F143" s="218" t="s">
        <v>195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142</v>
      </c>
      <c r="AU143" s="17" t="s">
        <v>85</v>
      </c>
    </row>
    <row r="144" s="2" customFormat="1">
      <c r="A144" s="38"/>
      <c r="B144" s="39"/>
      <c r="C144" s="40"/>
      <c r="D144" s="222" t="s">
        <v>144</v>
      </c>
      <c r="E144" s="40"/>
      <c r="F144" s="223" t="s">
        <v>196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144</v>
      </c>
      <c r="AU144" s="17" t="s">
        <v>85</v>
      </c>
    </row>
    <row r="145" s="13" customFormat="1">
      <c r="A145" s="13"/>
      <c r="B145" s="224"/>
      <c r="C145" s="225"/>
      <c r="D145" s="217" t="s">
        <v>146</v>
      </c>
      <c r="E145" s="226" t="s">
        <v>19</v>
      </c>
      <c r="F145" s="227" t="s">
        <v>197</v>
      </c>
      <c r="G145" s="225"/>
      <c r="H145" s="226" t="s">
        <v>19</v>
      </c>
      <c r="I145" s="228"/>
      <c r="J145" s="225"/>
      <c r="K145" s="225"/>
      <c r="L145" s="229"/>
      <c r="M145" s="230"/>
      <c r="N145" s="231"/>
      <c r="O145" s="231"/>
      <c r="P145" s="231"/>
      <c r="Q145" s="231"/>
      <c r="R145" s="231"/>
      <c r="S145" s="231"/>
      <c r="T145" s="23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3" t="s">
        <v>146</v>
      </c>
      <c r="AU145" s="233" t="s">
        <v>85</v>
      </c>
      <c r="AV145" s="13" t="s">
        <v>83</v>
      </c>
      <c r="AW145" s="13" t="s">
        <v>39</v>
      </c>
      <c r="AX145" s="13" t="s">
        <v>12</v>
      </c>
      <c r="AY145" s="233" t="s">
        <v>132</v>
      </c>
    </row>
    <row r="146" s="14" customFormat="1">
      <c r="A146" s="14"/>
      <c r="B146" s="234"/>
      <c r="C146" s="235"/>
      <c r="D146" s="217" t="s">
        <v>146</v>
      </c>
      <c r="E146" s="236" t="s">
        <v>19</v>
      </c>
      <c r="F146" s="237" t="s">
        <v>198</v>
      </c>
      <c r="G146" s="235"/>
      <c r="H146" s="238">
        <v>13.66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146</v>
      </c>
      <c r="AU146" s="244" t="s">
        <v>85</v>
      </c>
      <c r="AV146" s="14" t="s">
        <v>85</v>
      </c>
      <c r="AW146" s="14" t="s">
        <v>39</v>
      </c>
      <c r="AX146" s="14" t="s">
        <v>12</v>
      </c>
      <c r="AY146" s="244" t="s">
        <v>132</v>
      </c>
    </row>
    <row r="147" s="13" customFormat="1">
      <c r="A147" s="13"/>
      <c r="B147" s="224"/>
      <c r="C147" s="225"/>
      <c r="D147" s="217" t="s">
        <v>146</v>
      </c>
      <c r="E147" s="226" t="s">
        <v>19</v>
      </c>
      <c r="F147" s="227" t="s">
        <v>199</v>
      </c>
      <c r="G147" s="225"/>
      <c r="H147" s="226" t="s">
        <v>19</v>
      </c>
      <c r="I147" s="228"/>
      <c r="J147" s="225"/>
      <c r="K147" s="225"/>
      <c r="L147" s="229"/>
      <c r="M147" s="230"/>
      <c r="N147" s="231"/>
      <c r="O147" s="231"/>
      <c r="P147" s="231"/>
      <c r="Q147" s="231"/>
      <c r="R147" s="231"/>
      <c r="S147" s="231"/>
      <c r="T147" s="23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3" t="s">
        <v>146</v>
      </c>
      <c r="AU147" s="233" t="s">
        <v>85</v>
      </c>
      <c r="AV147" s="13" t="s">
        <v>83</v>
      </c>
      <c r="AW147" s="13" t="s">
        <v>39</v>
      </c>
      <c r="AX147" s="13" t="s">
        <v>12</v>
      </c>
      <c r="AY147" s="233" t="s">
        <v>132</v>
      </c>
    </row>
    <row r="148" s="14" customFormat="1">
      <c r="A148" s="14"/>
      <c r="B148" s="234"/>
      <c r="C148" s="235"/>
      <c r="D148" s="217" t="s">
        <v>146</v>
      </c>
      <c r="E148" s="236" t="s">
        <v>19</v>
      </c>
      <c r="F148" s="237" t="s">
        <v>200</v>
      </c>
      <c r="G148" s="235"/>
      <c r="H148" s="238">
        <v>12.6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4" t="s">
        <v>146</v>
      </c>
      <c r="AU148" s="244" t="s">
        <v>85</v>
      </c>
      <c r="AV148" s="14" t="s">
        <v>85</v>
      </c>
      <c r="AW148" s="14" t="s">
        <v>39</v>
      </c>
      <c r="AX148" s="14" t="s">
        <v>12</v>
      </c>
      <c r="AY148" s="244" t="s">
        <v>132</v>
      </c>
    </row>
    <row r="149" s="15" customFormat="1">
      <c r="A149" s="15"/>
      <c r="B149" s="245"/>
      <c r="C149" s="246"/>
      <c r="D149" s="217" t="s">
        <v>146</v>
      </c>
      <c r="E149" s="247" t="s">
        <v>19</v>
      </c>
      <c r="F149" s="248" t="s">
        <v>172</v>
      </c>
      <c r="G149" s="246"/>
      <c r="H149" s="249">
        <v>26.260000000000002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5" t="s">
        <v>146</v>
      </c>
      <c r="AU149" s="255" t="s">
        <v>85</v>
      </c>
      <c r="AV149" s="15" t="s">
        <v>140</v>
      </c>
      <c r="AW149" s="15" t="s">
        <v>39</v>
      </c>
      <c r="AX149" s="15" t="s">
        <v>83</v>
      </c>
      <c r="AY149" s="255" t="s">
        <v>132</v>
      </c>
    </row>
    <row r="150" s="2" customFormat="1" ht="24.15" customHeight="1">
      <c r="A150" s="38"/>
      <c r="B150" s="39"/>
      <c r="C150" s="204" t="s">
        <v>201</v>
      </c>
      <c r="D150" s="204" t="s">
        <v>135</v>
      </c>
      <c r="E150" s="205" t="s">
        <v>202</v>
      </c>
      <c r="F150" s="206" t="s">
        <v>203</v>
      </c>
      <c r="G150" s="207" t="s">
        <v>138</v>
      </c>
      <c r="H150" s="208">
        <v>8.8230000000000004</v>
      </c>
      <c r="I150" s="209"/>
      <c r="J150" s="210">
        <f>ROUND(I150*H150,2)</f>
        <v>0</v>
      </c>
      <c r="K150" s="206" t="s">
        <v>139</v>
      </c>
      <c r="L150" s="44"/>
      <c r="M150" s="211" t="s">
        <v>19</v>
      </c>
      <c r="N150" s="212" t="s">
        <v>47</v>
      </c>
      <c r="O150" s="84"/>
      <c r="P150" s="213">
        <f>O150*H150</f>
        <v>0</v>
      </c>
      <c r="Q150" s="213">
        <v>0.00022000000000000001</v>
      </c>
      <c r="R150" s="213">
        <f>Q150*H150</f>
        <v>0.0019410600000000001</v>
      </c>
      <c r="S150" s="213">
        <v>0.002</v>
      </c>
      <c r="T150" s="214">
        <f>S150*H150</f>
        <v>0.017646000000000002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140</v>
      </c>
      <c r="AT150" s="215" t="s">
        <v>135</v>
      </c>
      <c r="AU150" s="215" t="s">
        <v>85</v>
      </c>
      <c r="AY150" s="17" t="s">
        <v>132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83</v>
      </c>
      <c r="BK150" s="216">
        <f>ROUND(I150*H150,2)</f>
        <v>0</v>
      </c>
      <c r="BL150" s="17" t="s">
        <v>140</v>
      </c>
      <c r="BM150" s="215" t="s">
        <v>204</v>
      </c>
    </row>
    <row r="151" s="2" customFormat="1">
      <c r="A151" s="38"/>
      <c r="B151" s="39"/>
      <c r="C151" s="40"/>
      <c r="D151" s="217" t="s">
        <v>142</v>
      </c>
      <c r="E151" s="40"/>
      <c r="F151" s="218" t="s">
        <v>205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142</v>
      </c>
      <c r="AU151" s="17" t="s">
        <v>85</v>
      </c>
    </row>
    <row r="152" s="2" customFormat="1">
      <c r="A152" s="38"/>
      <c r="B152" s="39"/>
      <c r="C152" s="40"/>
      <c r="D152" s="222" t="s">
        <v>144</v>
      </c>
      <c r="E152" s="40"/>
      <c r="F152" s="223" t="s">
        <v>206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144</v>
      </c>
      <c r="AU152" s="17" t="s">
        <v>85</v>
      </c>
    </row>
    <row r="153" s="13" customFormat="1">
      <c r="A153" s="13"/>
      <c r="B153" s="224"/>
      <c r="C153" s="225"/>
      <c r="D153" s="217" t="s">
        <v>146</v>
      </c>
      <c r="E153" s="226" t="s">
        <v>19</v>
      </c>
      <c r="F153" s="227" t="s">
        <v>207</v>
      </c>
      <c r="G153" s="225"/>
      <c r="H153" s="226" t="s">
        <v>19</v>
      </c>
      <c r="I153" s="228"/>
      <c r="J153" s="225"/>
      <c r="K153" s="225"/>
      <c r="L153" s="229"/>
      <c r="M153" s="230"/>
      <c r="N153" s="231"/>
      <c r="O153" s="231"/>
      <c r="P153" s="231"/>
      <c r="Q153" s="231"/>
      <c r="R153" s="231"/>
      <c r="S153" s="231"/>
      <c r="T153" s="23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3" t="s">
        <v>146</v>
      </c>
      <c r="AU153" s="233" t="s">
        <v>85</v>
      </c>
      <c r="AV153" s="13" t="s">
        <v>83</v>
      </c>
      <c r="AW153" s="13" t="s">
        <v>39</v>
      </c>
      <c r="AX153" s="13" t="s">
        <v>12</v>
      </c>
      <c r="AY153" s="233" t="s">
        <v>132</v>
      </c>
    </row>
    <row r="154" s="14" customFormat="1">
      <c r="A154" s="14"/>
      <c r="B154" s="234"/>
      <c r="C154" s="235"/>
      <c r="D154" s="217" t="s">
        <v>146</v>
      </c>
      <c r="E154" s="236" t="s">
        <v>19</v>
      </c>
      <c r="F154" s="237" t="s">
        <v>208</v>
      </c>
      <c r="G154" s="235"/>
      <c r="H154" s="238">
        <v>8.8230000000000004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4" t="s">
        <v>146</v>
      </c>
      <c r="AU154" s="244" t="s">
        <v>85</v>
      </c>
      <c r="AV154" s="14" t="s">
        <v>85</v>
      </c>
      <c r="AW154" s="14" t="s">
        <v>39</v>
      </c>
      <c r="AX154" s="14" t="s">
        <v>83</v>
      </c>
      <c r="AY154" s="244" t="s">
        <v>132</v>
      </c>
    </row>
    <row r="155" s="2" customFormat="1" ht="24.15" customHeight="1">
      <c r="A155" s="38"/>
      <c r="B155" s="39"/>
      <c r="C155" s="204" t="s">
        <v>209</v>
      </c>
      <c r="D155" s="204" t="s">
        <v>135</v>
      </c>
      <c r="E155" s="205" t="s">
        <v>210</v>
      </c>
      <c r="F155" s="206" t="s">
        <v>211</v>
      </c>
      <c r="G155" s="207" t="s">
        <v>193</v>
      </c>
      <c r="H155" s="208">
        <v>13.66</v>
      </c>
      <c r="I155" s="209"/>
      <c r="J155" s="210">
        <f>ROUND(I155*H155,2)</f>
        <v>0</v>
      </c>
      <c r="K155" s="206" t="s">
        <v>139</v>
      </c>
      <c r="L155" s="44"/>
      <c r="M155" s="211" t="s">
        <v>19</v>
      </c>
      <c r="N155" s="212" t="s">
        <v>47</v>
      </c>
      <c r="O155" s="84"/>
      <c r="P155" s="213">
        <f>O155*H155</f>
        <v>0</v>
      </c>
      <c r="Q155" s="213">
        <v>0.00056999999999999998</v>
      </c>
      <c r="R155" s="213">
        <f>Q155*H155</f>
        <v>0.0077862000000000001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140</v>
      </c>
      <c r="AT155" s="215" t="s">
        <v>135</v>
      </c>
      <c r="AU155" s="215" t="s">
        <v>85</v>
      </c>
      <c r="AY155" s="17" t="s">
        <v>132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83</v>
      </c>
      <c r="BK155" s="216">
        <f>ROUND(I155*H155,2)</f>
        <v>0</v>
      </c>
      <c r="BL155" s="17" t="s">
        <v>140</v>
      </c>
      <c r="BM155" s="215" t="s">
        <v>212</v>
      </c>
    </row>
    <row r="156" s="2" customFormat="1">
      <c r="A156" s="38"/>
      <c r="B156" s="39"/>
      <c r="C156" s="40"/>
      <c r="D156" s="217" t="s">
        <v>142</v>
      </c>
      <c r="E156" s="40"/>
      <c r="F156" s="218" t="s">
        <v>213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142</v>
      </c>
      <c r="AU156" s="17" t="s">
        <v>85</v>
      </c>
    </row>
    <row r="157" s="2" customFormat="1">
      <c r="A157" s="38"/>
      <c r="B157" s="39"/>
      <c r="C157" s="40"/>
      <c r="D157" s="222" t="s">
        <v>144</v>
      </c>
      <c r="E157" s="40"/>
      <c r="F157" s="223" t="s">
        <v>214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144</v>
      </c>
      <c r="AU157" s="17" t="s">
        <v>85</v>
      </c>
    </row>
    <row r="158" s="13" customFormat="1">
      <c r="A158" s="13"/>
      <c r="B158" s="224"/>
      <c r="C158" s="225"/>
      <c r="D158" s="217" t="s">
        <v>146</v>
      </c>
      <c r="E158" s="226" t="s">
        <v>19</v>
      </c>
      <c r="F158" s="227" t="s">
        <v>215</v>
      </c>
      <c r="G158" s="225"/>
      <c r="H158" s="226" t="s">
        <v>19</v>
      </c>
      <c r="I158" s="228"/>
      <c r="J158" s="225"/>
      <c r="K158" s="225"/>
      <c r="L158" s="229"/>
      <c r="M158" s="230"/>
      <c r="N158" s="231"/>
      <c r="O158" s="231"/>
      <c r="P158" s="231"/>
      <c r="Q158" s="231"/>
      <c r="R158" s="231"/>
      <c r="S158" s="231"/>
      <c r="T158" s="23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3" t="s">
        <v>146</v>
      </c>
      <c r="AU158" s="233" t="s">
        <v>85</v>
      </c>
      <c r="AV158" s="13" t="s">
        <v>83</v>
      </c>
      <c r="AW158" s="13" t="s">
        <v>39</v>
      </c>
      <c r="AX158" s="13" t="s">
        <v>12</v>
      </c>
      <c r="AY158" s="233" t="s">
        <v>132</v>
      </c>
    </row>
    <row r="159" s="14" customFormat="1">
      <c r="A159" s="14"/>
      <c r="B159" s="234"/>
      <c r="C159" s="235"/>
      <c r="D159" s="217" t="s">
        <v>146</v>
      </c>
      <c r="E159" s="236" t="s">
        <v>19</v>
      </c>
      <c r="F159" s="237" t="s">
        <v>198</v>
      </c>
      <c r="G159" s="235"/>
      <c r="H159" s="238">
        <v>13.66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4" t="s">
        <v>146</v>
      </c>
      <c r="AU159" s="244" t="s">
        <v>85</v>
      </c>
      <c r="AV159" s="14" t="s">
        <v>85</v>
      </c>
      <c r="AW159" s="14" t="s">
        <v>39</v>
      </c>
      <c r="AX159" s="14" t="s">
        <v>83</v>
      </c>
      <c r="AY159" s="244" t="s">
        <v>132</v>
      </c>
    </row>
    <row r="160" s="2" customFormat="1" ht="24.15" customHeight="1">
      <c r="A160" s="38"/>
      <c r="B160" s="39"/>
      <c r="C160" s="204" t="s">
        <v>216</v>
      </c>
      <c r="D160" s="204" t="s">
        <v>135</v>
      </c>
      <c r="E160" s="205" t="s">
        <v>217</v>
      </c>
      <c r="F160" s="206" t="s">
        <v>218</v>
      </c>
      <c r="G160" s="207" t="s">
        <v>219</v>
      </c>
      <c r="H160" s="208">
        <v>0.23100000000000001</v>
      </c>
      <c r="I160" s="209"/>
      <c r="J160" s="210">
        <f>ROUND(I160*H160,2)</f>
        <v>0</v>
      </c>
      <c r="K160" s="206" t="s">
        <v>139</v>
      </c>
      <c r="L160" s="44"/>
      <c r="M160" s="211" t="s">
        <v>19</v>
      </c>
      <c r="N160" s="212" t="s">
        <v>47</v>
      </c>
      <c r="O160" s="84"/>
      <c r="P160" s="213">
        <f>O160*H160</f>
        <v>0</v>
      </c>
      <c r="Q160" s="213">
        <v>2.3010199999999998</v>
      </c>
      <c r="R160" s="213">
        <f>Q160*H160</f>
        <v>0.53153561999999999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140</v>
      </c>
      <c r="AT160" s="215" t="s">
        <v>135</v>
      </c>
      <c r="AU160" s="215" t="s">
        <v>85</v>
      </c>
      <c r="AY160" s="17" t="s">
        <v>132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83</v>
      </c>
      <c r="BK160" s="216">
        <f>ROUND(I160*H160,2)</f>
        <v>0</v>
      </c>
      <c r="BL160" s="17" t="s">
        <v>140</v>
      </c>
      <c r="BM160" s="215" t="s">
        <v>220</v>
      </c>
    </row>
    <row r="161" s="2" customFormat="1">
      <c r="A161" s="38"/>
      <c r="B161" s="39"/>
      <c r="C161" s="40"/>
      <c r="D161" s="217" t="s">
        <v>142</v>
      </c>
      <c r="E161" s="40"/>
      <c r="F161" s="218" t="s">
        <v>221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142</v>
      </c>
      <c r="AU161" s="17" t="s">
        <v>85</v>
      </c>
    </row>
    <row r="162" s="2" customFormat="1">
      <c r="A162" s="38"/>
      <c r="B162" s="39"/>
      <c r="C162" s="40"/>
      <c r="D162" s="222" t="s">
        <v>144</v>
      </c>
      <c r="E162" s="40"/>
      <c r="F162" s="223" t="s">
        <v>222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144</v>
      </c>
      <c r="AU162" s="17" t="s">
        <v>85</v>
      </c>
    </row>
    <row r="163" s="13" customFormat="1">
      <c r="A163" s="13"/>
      <c r="B163" s="224"/>
      <c r="C163" s="225"/>
      <c r="D163" s="217" t="s">
        <v>146</v>
      </c>
      <c r="E163" s="226" t="s">
        <v>19</v>
      </c>
      <c r="F163" s="227" t="s">
        <v>223</v>
      </c>
      <c r="G163" s="225"/>
      <c r="H163" s="226" t="s">
        <v>19</v>
      </c>
      <c r="I163" s="228"/>
      <c r="J163" s="225"/>
      <c r="K163" s="225"/>
      <c r="L163" s="229"/>
      <c r="M163" s="230"/>
      <c r="N163" s="231"/>
      <c r="O163" s="231"/>
      <c r="P163" s="231"/>
      <c r="Q163" s="231"/>
      <c r="R163" s="231"/>
      <c r="S163" s="231"/>
      <c r="T163" s="23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3" t="s">
        <v>146</v>
      </c>
      <c r="AU163" s="233" t="s">
        <v>85</v>
      </c>
      <c r="AV163" s="13" t="s">
        <v>83</v>
      </c>
      <c r="AW163" s="13" t="s">
        <v>39</v>
      </c>
      <c r="AX163" s="13" t="s">
        <v>12</v>
      </c>
      <c r="AY163" s="233" t="s">
        <v>132</v>
      </c>
    </row>
    <row r="164" s="14" customFormat="1">
      <c r="A164" s="14"/>
      <c r="B164" s="234"/>
      <c r="C164" s="235"/>
      <c r="D164" s="217" t="s">
        <v>146</v>
      </c>
      <c r="E164" s="236" t="s">
        <v>19</v>
      </c>
      <c r="F164" s="237" t="s">
        <v>224</v>
      </c>
      <c r="G164" s="235"/>
      <c r="H164" s="238">
        <v>0.23100000000000001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4" t="s">
        <v>146</v>
      </c>
      <c r="AU164" s="244" t="s">
        <v>85</v>
      </c>
      <c r="AV164" s="14" t="s">
        <v>85</v>
      </c>
      <c r="AW164" s="14" t="s">
        <v>39</v>
      </c>
      <c r="AX164" s="14" t="s">
        <v>83</v>
      </c>
      <c r="AY164" s="244" t="s">
        <v>132</v>
      </c>
    </row>
    <row r="165" s="12" customFormat="1" ht="22.8" customHeight="1">
      <c r="A165" s="12"/>
      <c r="B165" s="188"/>
      <c r="C165" s="189"/>
      <c r="D165" s="190" t="s">
        <v>75</v>
      </c>
      <c r="E165" s="202" t="s">
        <v>201</v>
      </c>
      <c r="F165" s="202" t="s">
        <v>225</v>
      </c>
      <c r="G165" s="189"/>
      <c r="H165" s="189"/>
      <c r="I165" s="192"/>
      <c r="J165" s="203">
        <f>BK165</f>
        <v>0</v>
      </c>
      <c r="K165" s="189"/>
      <c r="L165" s="194"/>
      <c r="M165" s="195"/>
      <c r="N165" s="196"/>
      <c r="O165" s="196"/>
      <c r="P165" s="197">
        <f>SUM(P166:P215)</f>
        <v>0</v>
      </c>
      <c r="Q165" s="196"/>
      <c r="R165" s="197">
        <f>SUM(R166:R215)</f>
        <v>0.0074358000000000002</v>
      </c>
      <c r="S165" s="196"/>
      <c r="T165" s="198">
        <f>SUM(T166:T215)</f>
        <v>1.7611080000000001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99" t="s">
        <v>83</v>
      </c>
      <c r="AT165" s="200" t="s">
        <v>75</v>
      </c>
      <c r="AU165" s="200" t="s">
        <v>83</v>
      </c>
      <c r="AY165" s="199" t="s">
        <v>132</v>
      </c>
      <c r="BK165" s="201">
        <f>SUM(BK166:BK215)</f>
        <v>0</v>
      </c>
    </row>
    <row r="166" s="2" customFormat="1" ht="33" customHeight="1">
      <c r="A166" s="38"/>
      <c r="B166" s="39"/>
      <c r="C166" s="204" t="s">
        <v>8</v>
      </c>
      <c r="D166" s="204" t="s">
        <v>135</v>
      </c>
      <c r="E166" s="205" t="s">
        <v>226</v>
      </c>
      <c r="F166" s="206" t="s">
        <v>227</v>
      </c>
      <c r="G166" s="207" t="s">
        <v>138</v>
      </c>
      <c r="H166" s="208">
        <v>43.740000000000002</v>
      </c>
      <c r="I166" s="209"/>
      <c r="J166" s="210">
        <f>ROUND(I166*H166,2)</f>
        <v>0</v>
      </c>
      <c r="K166" s="206" t="s">
        <v>139</v>
      </c>
      <c r="L166" s="44"/>
      <c r="M166" s="211" t="s">
        <v>19</v>
      </c>
      <c r="N166" s="212" t="s">
        <v>47</v>
      </c>
      <c r="O166" s="84"/>
      <c r="P166" s="213">
        <f>O166*H166</f>
        <v>0</v>
      </c>
      <c r="Q166" s="213">
        <v>0.00012999999999999999</v>
      </c>
      <c r="R166" s="213">
        <f>Q166*H166</f>
        <v>0.0056861999999999998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140</v>
      </c>
      <c r="AT166" s="215" t="s">
        <v>135</v>
      </c>
      <c r="AU166" s="215" t="s">
        <v>85</v>
      </c>
      <c r="AY166" s="17" t="s">
        <v>132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83</v>
      </c>
      <c r="BK166" s="216">
        <f>ROUND(I166*H166,2)</f>
        <v>0</v>
      </c>
      <c r="BL166" s="17" t="s">
        <v>140</v>
      </c>
      <c r="BM166" s="215" t="s">
        <v>228</v>
      </c>
    </row>
    <row r="167" s="2" customFormat="1">
      <c r="A167" s="38"/>
      <c r="B167" s="39"/>
      <c r="C167" s="40"/>
      <c r="D167" s="217" t="s">
        <v>142</v>
      </c>
      <c r="E167" s="40"/>
      <c r="F167" s="218" t="s">
        <v>229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142</v>
      </c>
      <c r="AU167" s="17" t="s">
        <v>85</v>
      </c>
    </row>
    <row r="168" s="2" customFormat="1">
      <c r="A168" s="38"/>
      <c r="B168" s="39"/>
      <c r="C168" s="40"/>
      <c r="D168" s="222" t="s">
        <v>144</v>
      </c>
      <c r="E168" s="40"/>
      <c r="F168" s="223" t="s">
        <v>230</v>
      </c>
      <c r="G168" s="40"/>
      <c r="H168" s="40"/>
      <c r="I168" s="219"/>
      <c r="J168" s="40"/>
      <c r="K168" s="40"/>
      <c r="L168" s="44"/>
      <c r="M168" s="220"/>
      <c r="N168" s="22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144</v>
      </c>
      <c r="AU168" s="17" t="s">
        <v>85</v>
      </c>
    </row>
    <row r="169" s="13" customFormat="1">
      <c r="A169" s="13"/>
      <c r="B169" s="224"/>
      <c r="C169" s="225"/>
      <c r="D169" s="217" t="s">
        <v>146</v>
      </c>
      <c r="E169" s="226" t="s">
        <v>19</v>
      </c>
      <c r="F169" s="227" t="s">
        <v>231</v>
      </c>
      <c r="G169" s="225"/>
      <c r="H169" s="226" t="s">
        <v>19</v>
      </c>
      <c r="I169" s="228"/>
      <c r="J169" s="225"/>
      <c r="K169" s="225"/>
      <c r="L169" s="229"/>
      <c r="M169" s="230"/>
      <c r="N169" s="231"/>
      <c r="O169" s="231"/>
      <c r="P169" s="231"/>
      <c r="Q169" s="231"/>
      <c r="R169" s="231"/>
      <c r="S169" s="231"/>
      <c r="T169" s="23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3" t="s">
        <v>146</v>
      </c>
      <c r="AU169" s="233" t="s">
        <v>85</v>
      </c>
      <c r="AV169" s="13" t="s">
        <v>83</v>
      </c>
      <c r="AW169" s="13" t="s">
        <v>39</v>
      </c>
      <c r="AX169" s="13" t="s">
        <v>12</v>
      </c>
      <c r="AY169" s="233" t="s">
        <v>132</v>
      </c>
    </row>
    <row r="170" s="14" customFormat="1">
      <c r="A170" s="14"/>
      <c r="B170" s="234"/>
      <c r="C170" s="235"/>
      <c r="D170" s="217" t="s">
        <v>146</v>
      </c>
      <c r="E170" s="236" t="s">
        <v>19</v>
      </c>
      <c r="F170" s="237" t="s">
        <v>232</v>
      </c>
      <c r="G170" s="235"/>
      <c r="H170" s="238">
        <v>43.740000000000002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4" t="s">
        <v>146</v>
      </c>
      <c r="AU170" s="244" t="s">
        <v>85</v>
      </c>
      <c r="AV170" s="14" t="s">
        <v>85</v>
      </c>
      <c r="AW170" s="14" t="s">
        <v>39</v>
      </c>
      <c r="AX170" s="14" t="s">
        <v>83</v>
      </c>
      <c r="AY170" s="244" t="s">
        <v>132</v>
      </c>
    </row>
    <row r="171" s="2" customFormat="1" ht="24.15" customHeight="1">
      <c r="A171" s="38"/>
      <c r="B171" s="39"/>
      <c r="C171" s="204" t="s">
        <v>233</v>
      </c>
      <c r="D171" s="204" t="s">
        <v>135</v>
      </c>
      <c r="E171" s="205" t="s">
        <v>234</v>
      </c>
      <c r="F171" s="206" t="s">
        <v>235</v>
      </c>
      <c r="G171" s="207" t="s">
        <v>138</v>
      </c>
      <c r="H171" s="208">
        <v>43.740000000000002</v>
      </c>
      <c r="I171" s="209"/>
      <c r="J171" s="210">
        <f>ROUND(I171*H171,2)</f>
        <v>0</v>
      </c>
      <c r="K171" s="206" t="s">
        <v>139</v>
      </c>
      <c r="L171" s="44"/>
      <c r="M171" s="211" t="s">
        <v>19</v>
      </c>
      <c r="N171" s="212" t="s">
        <v>47</v>
      </c>
      <c r="O171" s="84"/>
      <c r="P171" s="213">
        <f>O171*H171</f>
        <v>0</v>
      </c>
      <c r="Q171" s="213">
        <v>4.0000000000000003E-05</v>
      </c>
      <c r="R171" s="213">
        <f>Q171*H171</f>
        <v>0.0017496000000000002</v>
      </c>
      <c r="S171" s="213">
        <v>0</v>
      </c>
      <c r="T171" s="21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140</v>
      </c>
      <c r="AT171" s="215" t="s">
        <v>135</v>
      </c>
      <c r="AU171" s="215" t="s">
        <v>85</v>
      </c>
      <c r="AY171" s="17" t="s">
        <v>132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83</v>
      </c>
      <c r="BK171" s="216">
        <f>ROUND(I171*H171,2)</f>
        <v>0</v>
      </c>
      <c r="BL171" s="17" t="s">
        <v>140</v>
      </c>
      <c r="BM171" s="215" t="s">
        <v>236</v>
      </c>
    </row>
    <row r="172" s="2" customFormat="1">
      <c r="A172" s="38"/>
      <c r="B172" s="39"/>
      <c r="C172" s="40"/>
      <c r="D172" s="217" t="s">
        <v>142</v>
      </c>
      <c r="E172" s="40"/>
      <c r="F172" s="218" t="s">
        <v>237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142</v>
      </c>
      <c r="AU172" s="17" t="s">
        <v>85</v>
      </c>
    </row>
    <row r="173" s="2" customFormat="1">
      <c r="A173" s="38"/>
      <c r="B173" s="39"/>
      <c r="C173" s="40"/>
      <c r="D173" s="222" t="s">
        <v>144</v>
      </c>
      <c r="E173" s="40"/>
      <c r="F173" s="223" t="s">
        <v>238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144</v>
      </c>
      <c r="AU173" s="17" t="s">
        <v>85</v>
      </c>
    </row>
    <row r="174" s="13" customFormat="1">
      <c r="A174" s="13"/>
      <c r="B174" s="224"/>
      <c r="C174" s="225"/>
      <c r="D174" s="217" t="s">
        <v>146</v>
      </c>
      <c r="E174" s="226" t="s">
        <v>19</v>
      </c>
      <c r="F174" s="227" t="s">
        <v>239</v>
      </c>
      <c r="G174" s="225"/>
      <c r="H174" s="226" t="s">
        <v>19</v>
      </c>
      <c r="I174" s="228"/>
      <c r="J174" s="225"/>
      <c r="K174" s="225"/>
      <c r="L174" s="229"/>
      <c r="M174" s="230"/>
      <c r="N174" s="231"/>
      <c r="O174" s="231"/>
      <c r="P174" s="231"/>
      <c r="Q174" s="231"/>
      <c r="R174" s="231"/>
      <c r="S174" s="231"/>
      <c r="T174" s="23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3" t="s">
        <v>146</v>
      </c>
      <c r="AU174" s="233" t="s">
        <v>85</v>
      </c>
      <c r="AV174" s="13" t="s">
        <v>83</v>
      </c>
      <c r="AW174" s="13" t="s">
        <v>39</v>
      </c>
      <c r="AX174" s="13" t="s">
        <v>12</v>
      </c>
      <c r="AY174" s="233" t="s">
        <v>132</v>
      </c>
    </row>
    <row r="175" s="14" customFormat="1">
      <c r="A175" s="14"/>
      <c r="B175" s="234"/>
      <c r="C175" s="235"/>
      <c r="D175" s="217" t="s">
        <v>146</v>
      </c>
      <c r="E175" s="236" t="s">
        <v>19</v>
      </c>
      <c r="F175" s="237" t="s">
        <v>232</v>
      </c>
      <c r="G175" s="235"/>
      <c r="H175" s="238">
        <v>43.740000000000002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4" t="s">
        <v>146</v>
      </c>
      <c r="AU175" s="244" t="s">
        <v>85</v>
      </c>
      <c r="AV175" s="14" t="s">
        <v>85</v>
      </c>
      <c r="AW175" s="14" t="s">
        <v>39</v>
      </c>
      <c r="AX175" s="14" t="s">
        <v>83</v>
      </c>
      <c r="AY175" s="244" t="s">
        <v>132</v>
      </c>
    </row>
    <row r="176" s="2" customFormat="1" ht="21.75" customHeight="1">
      <c r="A176" s="38"/>
      <c r="B176" s="39"/>
      <c r="C176" s="204" t="s">
        <v>240</v>
      </c>
      <c r="D176" s="204" t="s">
        <v>135</v>
      </c>
      <c r="E176" s="205" t="s">
        <v>241</v>
      </c>
      <c r="F176" s="206" t="s">
        <v>242</v>
      </c>
      <c r="G176" s="207" t="s">
        <v>138</v>
      </c>
      <c r="H176" s="208">
        <v>3.2320000000000002</v>
      </c>
      <c r="I176" s="209"/>
      <c r="J176" s="210">
        <f>ROUND(I176*H176,2)</f>
        <v>0</v>
      </c>
      <c r="K176" s="206" t="s">
        <v>139</v>
      </c>
      <c r="L176" s="44"/>
      <c r="M176" s="211" t="s">
        <v>19</v>
      </c>
      <c r="N176" s="212" t="s">
        <v>47</v>
      </c>
      <c r="O176" s="84"/>
      <c r="P176" s="213">
        <f>O176*H176</f>
        <v>0</v>
      </c>
      <c r="Q176" s="213">
        <v>0</v>
      </c>
      <c r="R176" s="213">
        <f>Q176*H176</f>
        <v>0</v>
      </c>
      <c r="S176" s="213">
        <v>0.063</v>
      </c>
      <c r="T176" s="214">
        <f>S176*H176</f>
        <v>0.20361600000000002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140</v>
      </c>
      <c r="AT176" s="215" t="s">
        <v>135</v>
      </c>
      <c r="AU176" s="215" t="s">
        <v>85</v>
      </c>
      <c r="AY176" s="17" t="s">
        <v>132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83</v>
      </c>
      <c r="BK176" s="216">
        <f>ROUND(I176*H176,2)</f>
        <v>0</v>
      </c>
      <c r="BL176" s="17" t="s">
        <v>140</v>
      </c>
      <c r="BM176" s="215" t="s">
        <v>243</v>
      </c>
    </row>
    <row r="177" s="2" customFormat="1">
      <c r="A177" s="38"/>
      <c r="B177" s="39"/>
      <c r="C177" s="40"/>
      <c r="D177" s="217" t="s">
        <v>142</v>
      </c>
      <c r="E177" s="40"/>
      <c r="F177" s="218" t="s">
        <v>244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142</v>
      </c>
      <c r="AU177" s="17" t="s">
        <v>85</v>
      </c>
    </row>
    <row r="178" s="2" customFormat="1">
      <c r="A178" s="38"/>
      <c r="B178" s="39"/>
      <c r="C178" s="40"/>
      <c r="D178" s="222" t="s">
        <v>144</v>
      </c>
      <c r="E178" s="40"/>
      <c r="F178" s="223" t="s">
        <v>245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144</v>
      </c>
      <c r="AU178" s="17" t="s">
        <v>85</v>
      </c>
    </row>
    <row r="179" s="13" customFormat="1">
      <c r="A179" s="13"/>
      <c r="B179" s="224"/>
      <c r="C179" s="225"/>
      <c r="D179" s="217" t="s">
        <v>146</v>
      </c>
      <c r="E179" s="226" t="s">
        <v>19</v>
      </c>
      <c r="F179" s="227" t="s">
        <v>246</v>
      </c>
      <c r="G179" s="225"/>
      <c r="H179" s="226" t="s">
        <v>19</v>
      </c>
      <c r="I179" s="228"/>
      <c r="J179" s="225"/>
      <c r="K179" s="225"/>
      <c r="L179" s="229"/>
      <c r="M179" s="230"/>
      <c r="N179" s="231"/>
      <c r="O179" s="231"/>
      <c r="P179" s="231"/>
      <c r="Q179" s="231"/>
      <c r="R179" s="231"/>
      <c r="S179" s="231"/>
      <c r="T179" s="23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3" t="s">
        <v>146</v>
      </c>
      <c r="AU179" s="233" t="s">
        <v>85</v>
      </c>
      <c r="AV179" s="13" t="s">
        <v>83</v>
      </c>
      <c r="AW179" s="13" t="s">
        <v>39</v>
      </c>
      <c r="AX179" s="13" t="s">
        <v>12</v>
      </c>
      <c r="AY179" s="233" t="s">
        <v>132</v>
      </c>
    </row>
    <row r="180" s="14" customFormat="1">
      <c r="A180" s="14"/>
      <c r="B180" s="234"/>
      <c r="C180" s="235"/>
      <c r="D180" s="217" t="s">
        <v>146</v>
      </c>
      <c r="E180" s="236" t="s">
        <v>19</v>
      </c>
      <c r="F180" s="237" t="s">
        <v>247</v>
      </c>
      <c r="G180" s="235"/>
      <c r="H180" s="238">
        <v>3.2320000000000002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4" t="s">
        <v>146</v>
      </c>
      <c r="AU180" s="244" t="s">
        <v>85</v>
      </c>
      <c r="AV180" s="14" t="s">
        <v>85</v>
      </c>
      <c r="AW180" s="14" t="s">
        <v>39</v>
      </c>
      <c r="AX180" s="14" t="s">
        <v>83</v>
      </c>
      <c r="AY180" s="244" t="s">
        <v>132</v>
      </c>
    </row>
    <row r="181" s="2" customFormat="1" ht="24.15" customHeight="1">
      <c r="A181" s="38"/>
      <c r="B181" s="39"/>
      <c r="C181" s="204" t="s">
        <v>248</v>
      </c>
      <c r="D181" s="204" t="s">
        <v>135</v>
      </c>
      <c r="E181" s="205" t="s">
        <v>249</v>
      </c>
      <c r="F181" s="206" t="s">
        <v>250</v>
      </c>
      <c r="G181" s="207" t="s">
        <v>193</v>
      </c>
      <c r="H181" s="208">
        <v>2.2999999999999998</v>
      </c>
      <c r="I181" s="209"/>
      <c r="J181" s="210">
        <f>ROUND(I181*H181,2)</f>
        <v>0</v>
      </c>
      <c r="K181" s="206" t="s">
        <v>139</v>
      </c>
      <c r="L181" s="44"/>
      <c r="M181" s="211" t="s">
        <v>19</v>
      </c>
      <c r="N181" s="212" t="s">
        <v>47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0.0089999999999999993</v>
      </c>
      <c r="T181" s="214">
        <f>S181*H181</f>
        <v>0.020699999999999996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140</v>
      </c>
      <c r="AT181" s="215" t="s">
        <v>135</v>
      </c>
      <c r="AU181" s="215" t="s">
        <v>85</v>
      </c>
      <c r="AY181" s="17" t="s">
        <v>132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83</v>
      </c>
      <c r="BK181" s="216">
        <f>ROUND(I181*H181,2)</f>
        <v>0</v>
      </c>
      <c r="BL181" s="17" t="s">
        <v>140</v>
      </c>
      <c r="BM181" s="215" t="s">
        <v>251</v>
      </c>
    </row>
    <row r="182" s="2" customFormat="1">
      <c r="A182" s="38"/>
      <c r="B182" s="39"/>
      <c r="C182" s="40"/>
      <c r="D182" s="217" t="s">
        <v>142</v>
      </c>
      <c r="E182" s="40"/>
      <c r="F182" s="218" t="s">
        <v>252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142</v>
      </c>
      <c r="AU182" s="17" t="s">
        <v>85</v>
      </c>
    </row>
    <row r="183" s="2" customFormat="1">
      <c r="A183" s="38"/>
      <c r="B183" s="39"/>
      <c r="C183" s="40"/>
      <c r="D183" s="222" t="s">
        <v>144</v>
      </c>
      <c r="E183" s="40"/>
      <c r="F183" s="223" t="s">
        <v>253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144</v>
      </c>
      <c r="AU183" s="17" t="s">
        <v>85</v>
      </c>
    </row>
    <row r="184" s="13" customFormat="1">
      <c r="A184" s="13"/>
      <c r="B184" s="224"/>
      <c r="C184" s="225"/>
      <c r="D184" s="217" t="s">
        <v>146</v>
      </c>
      <c r="E184" s="226" t="s">
        <v>19</v>
      </c>
      <c r="F184" s="227" t="s">
        <v>254</v>
      </c>
      <c r="G184" s="225"/>
      <c r="H184" s="226" t="s">
        <v>19</v>
      </c>
      <c r="I184" s="228"/>
      <c r="J184" s="225"/>
      <c r="K184" s="225"/>
      <c r="L184" s="229"/>
      <c r="M184" s="230"/>
      <c r="N184" s="231"/>
      <c r="O184" s="231"/>
      <c r="P184" s="231"/>
      <c r="Q184" s="231"/>
      <c r="R184" s="231"/>
      <c r="S184" s="231"/>
      <c r="T184" s="23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3" t="s">
        <v>146</v>
      </c>
      <c r="AU184" s="233" t="s">
        <v>85</v>
      </c>
      <c r="AV184" s="13" t="s">
        <v>83</v>
      </c>
      <c r="AW184" s="13" t="s">
        <v>39</v>
      </c>
      <c r="AX184" s="13" t="s">
        <v>12</v>
      </c>
      <c r="AY184" s="233" t="s">
        <v>132</v>
      </c>
    </row>
    <row r="185" s="14" customFormat="1">
      <c r="A185" s="14"/>
      <c r="B185" s="234"/>
      <c r="C185" s="235"/>
      <c r="D185" s="217" t="s">
        <v>146</v>
      </c>
      <c r="E185" s="236" t="s">
        <v>19</v>
      </c>
      <c r="F185" s="237" t="s">
        <v>255</v>
      </c>
      <c r="G185" s="235"/>
      <c r="H185" s="238">
        <v>2.2999999999999998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4" t="s">
        <v>146</v>
      </c>
      <c r="AU185" s="244" t="s">
        <v>85</v>
      </c>
      <c r="AV185" s="14" t="s">
        <v>85</v>
      </c>
      <c r="AW185" s="14" t="s">
        <v>39</v>
      </c>
      <c r="AX185" s="14" t="s">
        <v>83</v>
      </c>
      <c r="AY185" s="244" t="s">
        <v>132</v>
      </c>
    </row>
    <row r="186" s="2" customFormat="1" ht="24.15" customHeight="1">
      <c r="A186" s="38"/>
      <c r="B186" s="39"/>
      <c r="C186" s="204" t="s">
        <v>256</v>
      </c>
      <c r="D186" s="204" t="s">
        <v>135</v>
      </c>
      <c r="E186" s="205" t="s">
        <v>257</v>
      </c>
      <c r="F186" s="206" t="s">
        <v>258</v>
      </c>
      <c r="G186" s="207" t="s">
        <v>193</v>
      </c>
      <c r="H186" s="208">
        <v>7.7000000000000002</v>
      </c>
      <c r="I186" s="209"/>
      <c r="J186" s="210">
        <f>ROUND(I186*H186,2)</f>
        <v>0</v>
      </c>
      <c r="K186" s="206" t="s">
        <v>139</v>
      </c>
      <c r="L186" s="44"/>
      <c r="M186" s="211" t="s">
        <v>19</v>
      </c>
      <c r="N186" s="212" t="s">
        <v>47</v>
      </c>
      <c r="O186" s="84"/>
      <c r="P186" s="213">
        <f>O186*H186</f>
        <v>0</v>
      </c>
      <c r="Q186" s="213">
        <v>0</v>
      </c>
      <c r="R186" s="213">
        <f>Q186*H186</f>
        <v>0</v>
      </c>
      <c r="S186" s="213">
        <v>0.066000000000000003</v>
      </c>
      <c r="T186" s="214">
        <f>S186*H186</f>
        <v>0.50819999999999999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140</v>
      </c>
      <c r="AT186" s="215" t="s">
        <v>135</v>
      </c>
      <c r="AU186" s="215" t="s">
        <v>85</v>
      </c>
      <c r="AY186" s="17" t="s">
        <v>132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83</v>
      </c>
      <c r="BK186" s="216">
        <f>ROUND(I186*H186,2)</f>
        <v>0</v>
      </c>
      <c r="BL186" s="17" t="s">
        <v>140</v>
      </c>
      <c r="BM186" s="215" t="s">
        <v>259</v>
      </c>
    </row>
    <row r="187" s="2" customFormat="1">
      <c r="A187" s="38"/>
      <c r="B187" s="39"/>
      <c r="C187" s="40"/>
      <c r="D187" s="217" t="s">
        <v>142</v>
      </c>
      <c r="E187" s="40"/>
      <c r="F187" s="218" t="s">
        <v>260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142</v>
      </c>
      <c r="AU187" s="17" t="s">
        <v>85</v>
      </c>
    </row>
    <row r="188" s="2" customFormat="1">
      <c r="A188" s="38"/>
      <c r="B188" s="39"/>
      <c r="C188" s="40"/>
      <c r="D188" s="222" t="s">
        <v>144</v>
      </c>
      <c r="E188" s="40"/>
      <c r="F188" s="223" t="s">
        <v>261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144</v>
      </c>
      <c r="AU188" s="17" t="s">
        <v>85</v>
      </c>
    </row>
    <row r="189" s="13" customFormat="1">
      <c r="A189" s="13"/>
      <c r="B189" s="224"/>
      <c r="C189" s="225"/>
      <c r="D189" s="217" t="s">
        <v>146</v>
      </c>
      <c r="E189" s="226" t="s">
        <v>19</v>
      </c>
      <c r="F189" s="227" t="s">
        <v>262</v>
      </c>
      <c r="G189" s="225"/>
      <c r="H189" s="226" t="s">
        <v>19</v>
      </c>
      <c r="I189" s="228"/>
      <c r="J189" s="225"/>
      <c r="K189" s="225"/>
      <c r="L189" s="229"/>
      <c r="M189" s="230"/>
      <c r="N189" s="231"/>
      <c r="O189" s="231"/>
      <c r="P189" s="231"/>
      <c r="Q189" s="231"/>
      <c r="R189" s="231"/>
      <c r="S189" s="231"/>
      <c r="T189" s="23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3" t="s">
        <v>146</v>
      </c>
      <c r="AU189" s="233" t="s">
        <v>85</v>
      </c>
      <c r="AV189" s="13" t="s">
        <v>83</v>
      </c>
      <c r="AW189" s="13" t="s">
        <v>39</v>
      </c>
      <c r="AX189" s="13" t="s">
        <v>12</v>
      </c>
      <c r="AY189" s="233" t="s">
        <v>132</v>
      </c>
    </row>
    <row r="190" s="14" customFormat="1">
      <c r="A190" s="14"/>
      <c r="B190" s="234"/>
      <c r="C190" s="235"/>
      <c r="D190" s="217" t="s">
        <v>146</v>
      </c>
      <c r="E190" s="236" t="s">
        <v>19</v>
      </c>
      <c r="F190" s="237" t="s">
        <v>263</v>
      </c>
      <c r="G190" s="235"/>
      <c r="H190" s="238">
        <v>7.7000000000000002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4" t="s">
        <v>146</v>
      </c>
      <c r="AU190" s="244" t="s">
        <v>85</v>
      </c>
      <c r="AV190" s="14" t="s">
        <v>85</v>
      </c>
      <c r="AW190" s="14" t="s">
        <v>39</v>
      </c>
      <c r="AX190" s="14" t="s">
        <v>83</v>
      </c>
      <c r="AY190" s="244" t="s">
        <v>132</v>
      </c>
    </row>
    <row r="191" s="2" customFormat="1" ht="24.15" customHeight="1">
      <c r="A191" s="38"/>
      <c r="B191" s="39"/>
      <c r="C191" s="204" t="s">
        <v>264</v>
      </c>
      <c r="D191" s="204" t="s">
        <v>135</v>
      </c>
      <c r="E191" s="205" t="s">
        <v>265</v>
      </c>
      <c r="F191" s="206" t="s">
        <v>266</v>
      </c>
      <c r="G191" s="207" t="s">
        <v>193</v>
      </c>
      <c r="H191" s="208">
        <v>15.4</v>
      </c>
      <c r="I191" s="209"/>
      <c r="J191" s="210">
        <f>ROUND(I191*H191,2)</f>
        <v>0</v>
      </c>
      <c r="K191" s="206" t="s">
        <v>139</v>
      </c>
      <c r="L191" s="44"/>
      <c r="M191" s="211" t="s">
        <v>19</v>
      </c>
      <c r="N191" s="212" t="s">
        <v>47</v>
      </c>
      <c r="O191" s="84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140</v>
      </c>
      <c r="AT191" s="215" t="s">
        <v>135</v>
      </c>
      <c r="AU191" s="215" t="s">
        <v>85</v>
      </c>
      <c r="AY191" s="17" t="s">
        <v>132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83</v>
      </c>
      <c r="BK191" s="216">
        <f>ROUND(I191*H191,2)</f>
        <v>0</v>
      </c>
      <c r="BL191" s="17" t="s">
        <v>140</v>
      </c>
      <c r="BM191" s="215" t="s">
        <v>267</v>
      </c>
    </row>
    <row r="192" s="2" customFormat="1">
      <c r="A192" s="38"/>
      <c r="B192" s="39"/>
      <c r="C192" s="40"/>
      <c r="D192" s="217" t="s">
        <v>142</v>
      </c>
      <c r="E192" s="40"/>
      <c r="F192" s="218" t="s">
        <v>268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142</v>
      </c>
      <c r="AU192" s="17" t="s">
        <v>85</v>
      </c>
    </row>
    <row r="193" s="2" customFormat="1">
      <c r="A193" s="38"/>
      <c r="B193" s="39"/>
      <c r="C193" s="40"/>
      <c r="D193" s="222" t="s">
        <v>144</v>
      </c>
      <c r="E193" s="40"/>
      <c r="F193" s="223" t="s">
        <v>269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144</v>
      </c>
      <c r="AU193" s="17" t="s">
        <v>85</v>
      </c>
    </row>
    <row r="194" s="13" customFormat="1">
      <c r="A194" s="13"/>
      <c r="B194" s="224"/>
      <c r="C194" s="225"/>
      <c r="D194" s="217" t="s">
        <v>146</v>
      </c>
      <c r="E194" s="226" t="s">
        <v>19</v>
      </c>
      <c r="F194" s="227" t="s">
        <v>270</v>
      </c>
      <c r="G194" s="225"/>
      <c r="H194" s="226" t="s">
        <v>19</v>
      </c>
      <c r="I194" s="228"/>
      <c r="J194" s="225"/>
      <c r="K194" s="225"/>
      <c r="L194" s="229"/>
      <c r="M194" s="230"/>
      <c r="N194" s="231"/>
      <c r="O194" s="231"/>
      <c r="P194" s="231"/>
      <c r="Q194" s="231"/>
      <c r="R194" s="231"/>
      <c r="S194" s="231"/>
      <c r="T194" s="23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3" t="s">
        <v>146</v>
      </c>
      <c r="AU194" s="233" t="s">
        <v>85</v>
      </c>
      <c r="AV194" s="13" t="s">
        <v>83</v>
      </c>
      <c r="AW194" s="13" t="s">
        <v>39</v>
      </c>
      <c r="AX194" s="13" t="s">
        <v>12</v>
      </c>
      <c r="AY194" s="233" t="s">
        <v>132</v>
      </c>
    </row>
    <row r="195" s="14" customFormat="1">
      <c r="A195" s="14"/>
      <c r="B195" s="234"/>
      <c r="C195" s="235"/>
      <c r="D195" s="217" t="s">
        <v>146</v>
      </c>
      <c r="E195" s="236" t="s">
        <v>19</v>
      </c>
      <c r="F195" s="237" t="s">
        <v>271</v>
      </c>
      <c r="G195" s="235"/>
      <c r="H195" s="238">
        <v>15.4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4" t="s">
        <v>146</v>
      </c>
      <c r="AU195" s="244" t="s">
        <v>85</v>
      </c>
      <c r="AV195" s="14" t="s">
        <v>85</v>
      </c>
      <c r="AW195" s="14" t="s">
        <v>39</v>
      </c>
      <c r="AX195" s="14" t="s">
        <v>83</v>
      </c>
      <c r="AY195" s="244" t="s">
        <v>132</v>
      </c>
    </row>
    <row r="196" s="2" customFormat="1" ht="37.8" customHeight="1">
      <c r="A196" s="38"/>
      <c r="B196" s="39"/>
      <c r="C196" s="204" t="s">
        <v>272</v>
      </c>
      <c r="D196" s="204" t="s">
        <v>135</v>
      </c>
      <c r="E196" s="205" t="s">
        <v>273</v>
      </c>
      <c r="F196" s="206" t="s">
        <v>274</v>
      </c>
      <c r="G196" s="207" t="s">
        <v>138</v>
      </c>
      <c r="H196" s="208">
        <v>9.3786000000000005</v>
      </c>
      <c r="I196" s="209"/>
      <c r="J196" s="210">
        <f>ROUND(I196*H196,2)</f>
        <v>0</v>
      </c>
      <c r="K196" s="206" t="s">
        <v>139</v>
      </c>
      <c r="L196" s="44"/>
      <c r="M196" s="211" t="s">
        <v>19</v>
      </c>
      <c r="N196" s="212" t="s">
        <v>47</v>
      </c>
      <c r="O196" s="84"/>
      <c r="P196" s="213">
        <f>O196*H196</f>
        <v>0</v>
      </c>
      <c r="Q196" s="213">
        <v>0</v>
      </c>
      <c r="R196" s="213">
        <f>Q196*H196</f>
        <v>0</v>
      </c>
      <c r="S196" s="213">
        <v>0.02</v>
      </c>
      <c r="T196" s="214">
        <f>S196*H196</f>
        <v>0.18757200000000002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140</v>
      </c>
      <c r="AT196" s="215" t="s">
        <v>135</v>
      </c>
      <c r="AU196" s="215" t="s">
        <v>85</v>
      </c>
      <c r="AY196" s="17" t="s">
        <v>132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83</v>
      </c>
      <c r="BK196" s="216">
        <f>ROUND(I196*H196,2)</f>
        <v>0</v>
      </c>
      <c r="BL196" s="17" t="s">
        <v>140</v>
      </c>
      <c r="BM196" s="215" t="s">
        <v>275</v>
      </c>
    </row>
    <row r="197" s="2" customFormat="1">
      <c r="A197" s="38"/>
      <c r="B197" s="39"/>
      <c r="C197" s="40"/>
      <c r="D197" s="217" t="s">
        <v>142</v>
      </c>
      <c r="E197" s="40"/>
      <c r="F197" s="218" t="s">
        <v>276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142</v>
      </c>
      <c r="AU197" s="17" t="s">
        <v>85</v>
      </c>
    </row>
    <row r="198" s="2" customFormat="1">
      <c r="A198" s="38"/>
      <c r="B198" s="39"/>
      <c r="C198" s="40"/>
      <c r="D198" s="222" t="s">
        <v>144</v>
      </c>
      <c r="E198" s="40"/>
      <c r="F198" s="223" t="s">
        <v>277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144</v>
      </c>
      <c r="AU198" s="17" t="s">
        <v>85</v>
      </c>
    </row>
    <row r="199" s="13" customFormat="1">
      <c r="A199" s="13"/>
      <c r="B199" s="224"/>
      <c r="C199" s="225"/>
      <c r="D199" s="217" t="s">
        <v>146</v>
      </c>
      <c r="E199" s="226" t="s">
        <v>19</v>
      </c>
      <c r="F199" s="227" t="s">
        <v>278</v>
      </c>
      <c r="G199" s="225"/>
      <c r="H199" s="226" t="s">
        <v>19</v>
      </c>
      <c r="I199" s="228"/>
      <c r="J199" s="225"/>
      <c r="K199" s="225"/>
      <c r="L199" s="229"/>
      <c r="M199" s="230"/>
      <c r="N199" s="231"/>
      <c r="O199" s="231"/>
      <c r="P199" s="231"/>
      <c r="Q199" s="231"/>
      <c r="R199" s="231"/>
      <c r="S199" s="231"/>
      <c r="T199" s="23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3" t="s">
        <v>146</v>
      </c>
      <c r="AU199" s="233" t="s">
        <v>85</v>
      </c>
      <c r="AV199" s="13" t="s">
        <v>83</v>
      </c>
      <c r="AW199" s="13" t="s">
        <v>39</v>
      </c>
      <c r="AX199" s="13" t="s">
        <v>12</v>
      </c>
      <c r="AY199" s="233" t="s">
        <v>132</v>
      </c>
    </row>
    <row r="200" s="14" customFormat="1">
      <c r="A200" s="14"/>
      <c r="B200" s="234"/>
      <c r="C200" s="235"/>
      <c r="D200" s="217" t="s">
        <v>146</v>
      </c>
      <c r="E200" s="236" t="s">
        <v>19</v>
      </c>
      <c r="F200" s="237" t="s">
        <v>279</v>
      </c>
      <c r="G200" s="235"/>
      <c r="H200" s="238">
        <v>9.3786000000000005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4" t="s">
        <v>146</v>
      </c>
      <c r="AU200" s="244" t="s">
        <v>85</v>
      </c>
      <c r="AV200" s="14" t="s">
        <v>85</v>
      </c>
      <c r="AW200" s="14" t="s">
        <v>39</v>
      </c>
      <c r="AX200" s="14" t="s">
        <v>83</v>
      </c>
      <c r="AY200" s="244" t="s">
        <v>132</v>
      </c>
    </row>
    <row r="201" s="2" customFormat="1" ht="37.8" customHeight="1">
      <c r="A201" s="38"/>
      <c r="B201" s="39"/>
      <c r="C201" s="204" t="s">
        <v>280</v>
      </c>
      <c r="D201" s="204" t="s">
        <v>135</v>
      </c>
      <c r="E201" s="205" t="s">
        <v>281</v>
      </c>
      <c r="F201" s="206" t="s">
        <v>282</v>
      </c>
      <c r="G201" s="207" t="s">
        <v>138</v>
      </c>
      <c r="H201" s="208">
        <v>42.051000000000002</v>
      </c>
      <c r="I201" s="209"/>
      <c r="J201" s="210">
        <f>ROUND(I201*H201,2)</f>
        <v>0</v>
      </c>
      <c r="K201" s="206" t="s">
        <v>139</v>
      </c>
      <c r="L201" s="44"/>
      <c r="M201" s="211" t="s">
        <v>19</v>
      </c>
      <c r="N201" s="212" t="s">
        <v>47</v>
      </c>
      <c r="O201" s="84"/>
      <c r="P201" s="213">
        <f>O201*H201</f>
        <v>0</v>
      </c>
      <c r="Q201" s="213">
        <v>0</v>
      </c>
      <c r="R201" s="213">
        <f>Q201*H201</f>
        <v>0</v>
      </c>
      <c r="S201" s="213">
        <v>0.02</v>
      </c>
      <c r="T201" s="214">
        <f>S201*H201</f>
        <v>0.8410200000000001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5" t="s">
        <v>140</v>
      </c>
      <c r="AT201" s="215" t="s">
        <v>135</v>
      </c>
      <c r="AU201" s="215" t="s">
        <v>85</v>
      </c>
      <c r="AY201" s="17" t="s">
        <v>132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7" t="s">
        <v>83</v>
      </c>
      <c r="BK201" s="216">
        <f>ROUND(I201*H201,2)</f>
        <v>0</v>
      </c>
      <c r="BL201" s="17" t="s">
        <v>140</v>
      </c>
      <c r="BM201" s="215" t="s">
        <v>283</v>
      </c>
    </row>
    <row r="202" s="2" customFormat="1">
      <c r="A202" s="38"/>
      <c r="B202" s="39"/>
      <c r="C202" s="40"/>
      <c r="D202" s="217" t="s">
        <v>142</v>
      </c>
      <c r="E202" s="40"/>
      <c r="F202" s="218" t="s">
        <v>284</v>
      </c>
      <c r="G202" s="40"/>
      <c r="H202" s="40"/>
      <c r="I202" s="219"/>
      <c r="J202" s="40"/>
      <c r="K202" s="40"/>
      <c r="L202" s="44"/>
      <c r="M202" s="220"/>
      <c r="N202" s="221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142</v>
      </c>
      <c r="AU202" s="17" t="s">
        <v>85</v>
      </c>
    </row>
    <row r="203" s="2" customFormat="1">
      <c r="A203" s="38"/>
      <c r="B203" s="39"/>
      <c r="C203" s="40"/>
      <c r="D203" s="222" t="s">
        <v>144</v>
      </c>
      <c r="E203" s="40"/>
      <c r="F203" s="223" t="s">
        <v>285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144</v>
      </c>
      <c r="AU203" s="17" t="s">
        <v>85</v>
      </c>
    </row>
    <row r="204" s="13" customFormat="1">
      <c r="A204" s="13"/>
      <c r="B204" s="224"/>
      <c r="C204" s="225"/>
      <c r="D204" s="217" t="s">
        <v>146</v>
      </c>
      <c r="E204" s="226" t="s">
        <v>19</v>
      </c>
      <c r="F204" s="227" t="s">
        <v>286</v>
      </c>
      <c r="G204" s="225"/>
      <c r="H204" s="226" t="s">
        <v>19</v>
      </c>
      <c r="I204" s="228"/>
      <c r="J204" s="225"/>
      <c r="K204" s="225"/>
      <c r="L204" s="229"/>
      <c r="M204" s="230"/>
      <c r="N204" s="231"/>
      <c r="O204" s="231"/>
      <c r="P204" s="231"/>
      <c r="Q204" s="231"/>
      <c r="R204" s="231"/>
      <c r="S204" s="231"/>
      <c r="T204" s="23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3" t="s">
        <v>146</v>
      </c>
      <c r="AU204" s="233" t="s">
        <v>85</v>
      </c>
      <c r="AV204" s="13" t="s">
        <v>83</v>
      </c>
      <c r="AW204" s="13" t="s">
        <v>39</v>
      </c>
      <c r="AX204" s="13" t="s">
        <v>12</v>
      </c>
      <c r="AY204" s="233" t="s">
        <v>132</v>
      </c>
    </row>
    <row r="205" s="14" customFormat="1">
      <c r="A205" s="14"/>
      <c r="B205" s="234"/>
      <c r="C205" s="235"/>
      <c r="D205" s="217" t="s">
        <v>146</v>
      </c>
      <c r="E205" s="236" t="s">
        <v>19</v>
      </c>
      <c r="F205" s="237" t="s">
        <v>287</v>
      </c>
      <c r="G205" s="235"/>
      <c r="H205" s="238">
        <v>42.051000000000002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4" t="s">
        <v>146</v>
      </c>
      <c r="AU205" s="244" t="s">
        <v>85</v>
      </c>
      <c r="AV205" s="14" t="s">
        <v>85</v>
      </c>
      <c r="AW205" s="14" t="s">
        <v>39</v>
      </c>
      <c r="AX205" s="14" t="s">
        <v>83</v>
      </c>
      <c r="AY205" s="244" t="s">
        <v>132</v>
      </c>
    </row>
    <row r="206" s="2" customFormat="1" ht="24.15" customHeight="1">
      <c r="A206" s="38"/>
      <c r="B206" s="39"/>
      <c r="C206" s="204" t="s">
        <v>288</v>
      </c>
      <c r="D206" s="204" t="s">
        <v>135</v>
      </c>
      <c r="E206" s="205" t="s">
        <v>289</v>
      </c>
      <c r="F206" s="206" t="s">
        <v>290</v>
      </c>
      <c r="G206" s="207" t="s">
        <v>291</v>
      </c>
      <c r="H206" s="208">
        <v>12</v>
      </c>
      <c r="I206" s="209"/>
      <c r="J206" s="210">
        <f>ROUND(I206*H206,2)</f>
        <v>0</v>
      </c>
      <c r="K206" s="206" t="s">
        <v>19</v>
      </c>
      <c r="L206" s="44"/>
      <c r="M206" s="211" t="s">
        <v>19</v>
      </c>
      <c r="N206" s="212" t="s">
        <v>47</v>
      </c>
      <c r="O206" s="84"/>
      <c r="P206" s="213">
        <f>O206*H206</f>
        <v>0</v>
      </c>
      <c r="Q206" s="213">
        <v>0</v>
      </c>
      <c r="R206" s="213">
        <f>Q206*H206</f>
        <v>0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140</v>
      </c>
      <c r="AT206" s="215" t="s">
        <v>135</v>
      </c>
      <c r="AU206" s="215" t="s">
        <v>85</v>
      </c>
      <c r="AY206" s="17" t="s">
        <v>132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83</v>
      </c>
      <c r="BK206" s="216">
        <f>ROUND(I206*H206,2)</f>
        <v>0</v>
      </c>
      <c r="BL206" s="17" t="s">
        <v>140</v>
      </c>
      <c r="BM206" s="215" t="s">
        <v>292</v>
      </c>
    </row>
    <row r="207" s="2" customFormat="1">
      <c r="A207" s="38"/>
      <c r="B207" s="39"/>
      <c r="C207" s="40"/>
      <c r="D207" s="217" t="s">
        <v>142</v>
      </c>
      <c r="E207" s="40"/>
      <c r="F207" s="218" t="s">
        <v>290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142</v>
      </c>
      <c r="AU207" s="17" t="s">
        <v>85</v>
      </c>
    </row>
    <row r="208" s="2" customFormat="1" ht="24.15" customHeight="1">
      <c r="A208" s="38"/>
      <c r="B208" s="39"/>
      <c r="C208" s="204" t="s">
        <v>7</v>
      </c>
      <c r="D208" s="204" t="s">
        <v>135</v>
      </c>
      <c r="E208" s="205" t="s">
        <v>293</v>
      </c>
      <c r="F208" s="206" t="s">
        <v>294</v>
      </c>
      <c r="G208" s="207" t="s">
        <v>138</v>
      </c>
      <c r="H208" s="208">
        <v>8.8230000000000004</v>
      </c>
      <c r="I208" s="209"/>
      <c r="J208" s="210">
        <f>ROUND(I208*H208,2)</f>
        <v>0</v>
      </c>
      <c r="K208" s="206" t="s">
        <v>19</v>
      </c>
      <c r="L208" s="44"/>
      <c r="M208" s="211" t="s">
        <v>19</v>
      </c>
      <c r="N208" s="212" t="s">
        <v>47</v>
      </c>
      <c r="O208" s="84"/>
      <c r="P208" s="213">
        <f>O208*H208</f>
        <v>0</v>
      </c>
      <c r="Q208" s="213">
        <v>0</v>
      </c>
      <c r="R208" s="213">
        <f>Q208*H208</f>
        <v>0</v>
      </c>
      <c r="S208" s="213">
        <v>0</v>
      </c>
      <c r="T208" s="21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5" t="s">
        <v>140</v>
      </c>
      <c r="AT208" s="215" t="s">
        <v>135</v>
      </c>
      <c r="AU208" s="215" t="s">
        <v>85</v>
      </c>
      <c r="AY208" s="17" t="s">
        <v>132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7" t="s">
        <v>83</v>
      </c>
      <c r="BK208" s="216">
        <f>ROUND(I208*H208,2)</f>
        <v>0</v>
      </c>
      <c r="BL208" s="17" t="s">
        <v>140</v>
      </c>
      <c r="BM208" s="215" t="s">
        <v>295</v>
      </c>
    </row>
    <row r="209" s="2" customFormat="1">
      <c r="A209" s="38"/>
      <c r="B209" s="39"/>
      <c r="C209" s="40"/>
      <c r="D209" s="217" t="s">
        <v>142</v>
      </c>
      <c r="E209" s="40"/>
      <c r="F209" s="218" t="s">
        <v>294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142</v>
      </c>
      <c r="AU209" s="17" t="s">
        <v>85</v>
      </c>
    </row>
    <row r="210" s="14" customFormat="1">
      <c r="A210" s="14"/>
      <c r="B210" s="234"/>
      <c r="C210" s="235"/>
      <c r="D210" s="217" t="s">
        <v>146</v>
      </c>
      <c r="E210" s="236" t="s">
        <v>19</v>
      </c>
      <c r="F210" s="237" t="s">
        <v>296</v>
      </c>
      <c r="G210" s="235"/>
      <c r="H210" s="238">
        <v>8.8230000000000004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4" t="s">
        <v>146</v>
      </c>
      <c r="AU210" s="244" t="s">
        <v>85</v>
      </c>
      <c r="AV210" s="14" t="s">
        <v>85</v>
      </c>
      <c r="AW210" s="14" t="s">
        <v>39</v>
      </c>
      <c r="AX210" s="14" t="s">
        <v>83</v>
      </c>
      <c r="AY210" s="244" t="s">
        <v>132</v>
      </c>
    </row>
    <row r="211" s="2" customFormat="1" ht="21.75" customHeight="1">
      <c r="A211" s="38"/>
      <c r="B211" s="39"/>
      <c r="C211" s="204" t="s">
        <v>297</v>
      </c>
      <c r="D211" s="204" t="s">
        <v>135</v>
      </c>
      <c r="E211" s="205" t="s">
        <v>298</v>
      </c>
      <c r="F211" s="206" t="s">
        <v>299</v>
      </c>
      <c r="G211" s="207" t="s">
        <v>300</v>
      </c>
      <c r="H211" s="208">
        <v>1</v>
      </c>
      <c r="I211" s="209"/>
      <c r="J211" s="210">
        <f>ROUND(I211*H211,2)</f>
        <v>0</v>
      </c>
      <c r="K211" s="206" t="s">
        <v>19</v>
      </c>
      <c r="L211" s="44"/>
      <c r="M211" s="211" t="s">
        <v>19</v>
      </c>
      <c r="N211" s="212" t="s">
        <v>47</v>
      </c>
      <c r="O211" s="84"/>
      <c r="P211" s="213">
        <f>O211*H211</f>
        <v>0</v>
      </c>
      <c r="Q211" s="213">
        <v>0</v>
      </c>
      <c r="R211" s="213">
        <f>Q211*H211</f>
        <v>0</v>
      </c>
      <c r="S211" s="213">
        <v>0</v>
      </c>
      <c r="T211" s="21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140</v>
      </c>
      <c r="AT211" s="215" t="s">
        <v>135</v>
      </c>
      <c r="AU211" s="215" t="s">
        <v>85</v>
      </c>
      <c r="AY211" s="17" t="s">
        <v>132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83</v>
      </c>
      <c r="BK211" s="216">
        <f>ROUND(I211*H211,2)</f>
        <v>0</v>
      </c>
      <c r="BL211" s="17" t="s">
        <v>140</v>
      </c>
      <c r="BM211" s="215" t="s">
        <v>301</v>
      </c>
    </row>
    <row r="212" s="2" customFormat="1">
      <c r="A212" s="38"/>
      <c r="B212" s="39"/>
      <c r="C212" s="40"/>
      <c r="D212" s="217" t="s">
        <v>142</v>
      </c>
      <c r="E212" s="40"/>
      <c r="F212" s="218" t="s">
        <v>299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142</v>
      </c>
      <c r="AU212" s="17" t="s">
        <v>85</v>
      </c>
    </row>
    <row r="213" s="14" customFormat="1">
      <c r="A213" s="14"/>
      <c r="B213" s="234"/>
      <c r="C213" s="235"/>
      <c r="D213" s="217" t="s">
        <v>146</v>
      </c>
      <c r="E213" s="236" t="s">
        <v>19</v>
      </c>
      <c r="F213" s="237" t="s">
        <v>83</v>
      </c>
      <c r="G213" s="235"/>
      <c r="H213" s="238">
        <v>1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4" t="s">
        <v>146</v>
      </c>
      <c r="AU213" s="244" t="s">
        <v>85</v>
      </c>
      <c r="AV213" s="14" t="s">
        <v>85</v>
      </c>
      <c r="AW213" s="14" t="s">
        <v>39</v>
      </c>
      <c r="AX213" s="14" t="s">
        <v>83</v>
      </c>
      <c r="AY213" s="244" t="s">
        <v>132</v>
      </c>
    </row>
    <row r="214" s="2" customFormat="1" ht="37.8" customHeight="1">
      <c r="A214" s="38"/>
      <c r="B214" s="39"/>
      <c r="C214" s="204" t="s">
        <v>302</v>
      </c>
      <c r="D214" s="204" t="s">
        <v>135</v>
      </c>
      <c r="E214" s="205" t="s">
        <v>303</v>
      </c>
      <c r="F214" s="206" t="s">
        <v>304</v>
      </c>
      <c r="G214" s="207" t="s">
        <v>305</v>
      </c>
      <c r="H214" s="208">
        <v>1</v>
      </c>
      <c r="I214" s="209"/>
      <c r="J214" s="210">
        <f>ROUND(I214*H214,2)</f>
        <v>0</v>
      </c>
      <c r="K214" s="206" t="s">
        <v>19</v>
      </c>
      <c r="L214" s="44"/>
      <c r="M214" s="211" t="s">
        <v>19</v>
      </c>
      <c r="N214" s="212" t="s">
        <v>47</v>
      </c>
      <c r="O214" s="84"/>
      <c r="P214" s="213">
        <f>O214*H214</f>
        <v>0</v>
      </c>
      <c r="Q214" s="213">
        <v>0</v>
      </c>
      <c r="R214" s="213">
        <f>Q214*H214</f>
        <v>0</v>
      </c>
      <c r="S214" s="213">
        <v>0</v>
      </c>
      <c r="T214" s="21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5" t="s">
        <v>140</v>
      </c>
      <c r="AT214" s="215" t="s">
        <v>135</v>
      </c>
      <c r="AU214" s="215" t="s">
        <v>85</v>
      </c>
      <c r="AY214" s="17" t="s">
        <v>132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7" t="s">
        <v>83</v>
      </c>
      <c r="BK214" s="216">
        <f>ROUND(I214*H214,2)</f>
        <v>0</v>
      </c>
      <c r="BL214" s="17" t="s">
        <v>140</v>
      </c>
      <c r="BM214" s="215" t="s">
        <v>306</v>
      </c>
    </row>
    <row r="215" s="2" customFormat="1">
      <c r="A215" s="38"/>
      <c r="B215" s="39"/>
      <c r="C215" s="40"/>
      <c r="D215" s="217" t="s">
        <v>142</v>
      </c>
      <c r="E215" s="40"/>
      <c r="F215" s="218" t="s">
        <v>304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142</v>
      </c>
      <c r="AU215" s="17" t="s">
        <v>85</v>
      </c>
    </row>
    <row r="216" s="12" customFormat="1" ht="22.8" customHeight="1">
      <c r="A216" s="12"/>
      <c r="B216" s="188"/>
      <c r="C216" s="189"/>
      <c r="D216" s="190" t="s">
        <v>75</v>
      </c>
      <c r="E216" s="202" t="s">
        <v>307</v>
      </c>
      <c r="F216" s="202" t="s">
        <v>308</v>
      </c>
      <c r="G216" s="189"/>
      <c r="H216" s="189"/>
      <c r="I216" s="192"/>
      <c r="J216" s="203">
        <f>BK216</f>
        <v>0</v>
      </c>
      <c r="K216" s="189"/>
      <c r="L216" s="194"/>
      <c r="M216" s="195"/>
      <c r="N216" s="196"/>
      <c r="O216" s="196"/>
      <c r="P216" s="197">
        <f>SUM(P217:P242)</f>
        <v>0</v>
      </c>
      <c r="Q216" s="196"/>
      <c r="R216" s="197">
        <f>SUM(R217:R242)</f>
        <v>0</v>
      </c>
      <c r="S216" s="196"/>
      <c r="T216" s="198">
        <f>SUM(T217:T242)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99" t="s">
        <v>83</v>
      </c>
      <c r="AT216" s="200" t="s">
        <v>75</v>
      </c>
      <c r="AU216" s="200" t="s">
        <v>83</v>
      </c>
      <c r="AY216" s="199" t="s">
        <v>132</v>
      </c>
      <c r="BK216" s="201">
        <f>SUM(BK217:BK242)</f>
        <v>0</v>
      </c>
    </row>
    <row r="217" s="2" customFormat="1" ht="24.15" customHeight="1">
      <c r="A217" s="38"/>
      <c r="B217" s="39"/>
      <c r="C217" s="204" t="s">
        <v>309</v>
      </c>
      <c r="D217" s="204" t="s">
        <v>135</v>
      </c>
      <c r="E217" s="205" t="s">
        <v>310</v>
      </c>
      <c r="F217" s="206" t="s">
        <v>311</v>
      </c>
      <c r="G217" s="207" t="s">
        <v>312</v>
      </c>
      <c r="H217" s="208">
        <v>1.958974</v>
      </c>
      <c r="I217" s="209"/>
      <c r="J217" s="210">
        <f>ROUND(I217*H217,2)</f>
        <v>0</v>
      </c>
      <c r="K217" s="206" t="s">
        <v>139</v>
      </c>
      <c r="L217" s="44"/>
      <c r="M217" s="211" t="s">
        <v>19</v>
      </c>
      <c r="N217" s="212" t="s">
        <v>47</v>
      </c>
      <c r="O217" s="84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5" t="s">
        <v>140</v>
      </c>
      <c r="AT217" s="215" t="s">
        <v>135</v>
      </c>
      <c r="AU217" s="215" t="s">
        <v>85</v>
      </c>
      <c r="AY217" s="17" t="s">
        <v>132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83</v>
      </c>
      <c r="BK217" s="216">
        <f>ROUND(I217*H217,2)</f>
        <v>0</v>
      </c>
      <c r="BL217" s="17" t="s">
        <v>140</v>
      </c>
      <c r="BM217" s="215" t="s">
        <v>313</v>
      </c>
    </row>
    <row r="218" s="2" customFormat="1">
      <c r="A218" s="38"/>
      <c r="B218" s="39"/>
      <c r="C218" s="40"/>
      <c r="D218" s="217" t="s">
        <v>142</v>
      </c>
      <c r="E218" s="40"/>
      <c r="F218" s="218" t="s">
        <v>314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142</v>
      </c>
      <c r="AU218" s="17" t="s">
        <v>85</v>
      </c>
    </row>
    <row r="219" s="2" customFormat="1">
      <c r="A219" s="38"/>
      <c r="B219" s="39"/>
      <c r="C219" s="40"/>
      <c r="D219" s="222" t="s">
        <v>144</v>
      </c>
      <c r="E219" s="40"/>
      <c r="F219" s="223" t="s">
        <v>315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144</v>
      </c>
      <c r="AU219" s="17" t="s">
        <v>85</v>
      </c>
    </row>
    <row r="220" s="2" customFormat="1" ht="24.15" customHeight="1">
      <c r="A220" s="38"/>
      <c r="B220" s="39"/>
      <c r="C220" s="204" t="s">
        <v>316</v>
      </c>
      <c r="D220" s="204" t="s">
        <v>135</v>
      </c>
      <c r="E220" s="205" t="s">
        <v>317</v>
      </c>
      <c r="F220" s="206" t="s">
        <v>318</v>
      </c>
      <c r="G220" s="207" t="s">
        <v>312</v>
      </c>
      <c r="H220" s="208">
        <v>1.958974</v>
      </c>
      <c r="I220" s="209"/>
      <c r="J220" s="210">
        <f>ROUND(I220*H220,2)</f>
        <v>0</v>
      </c>
      <c r="K220" s="206" t="s">
        <v>139</v>
      </c>
      <c r="L220" s="44"/>
      <c r="M220" s="211" t="s">
        <v>19</v>
      </c>
      <c r="N220" s="212" t="s">
        <v>47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140</v>
      </c>
      <c r="AT220" s="215" t="s">
        <v>135</v>
      </c>
      <c r="AU220" s="215" t="s">
        <v>85</v>
      </c>
      <c r="AY220" s="17" t="s">
        <v>132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83</v>
      </c>
      <c r="BK220" s="216">
        <f>ROUND(I220*H220,2)</f>
        <v>0</v>
      </c>
      <c r="BL220" s="17" t="s">
        <v>140</v>
      </c>
      <c r="BM220" s="215" t="s">
        <v>319</v>
      </c>
    </row>
    <row r="221" s="2" customFormat="1">
      <c r="A221" s="38"/>
      <c r="B221" s="39"/>
      <c r="C221" s="40"/>
      <c r="D221" s="217" t="s">
        <v>142</v>
      </c>
      <c r="E221" s="40"/>
      <c r="F221" s="218" t="s">
        <v>320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142</v>
      </c>
      <c r="AU221" s="17" t="s">
        <v>85</v>
      </c>
    </row>
    <row r="222" s="2" customFormat="1">
      <c r="A222" s="38"/>
      <c r="B222" s="39"/>
      <c r="C222" s="40"/>
      <c r="D222" s="222" t="s">
        <v>144</v>
      </c>
      <c r="E222" s="40"/>
      <c r="F222" s="223" t="s">
        <v>321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144</v>
      </c>
      <c r="AU222" s="17" t="s">
        <v>85</v>
      </c>
    </row>
    <row r="223" s="2" customFormat="1" ht="24.15" customHeight="1">
      <c r="A223" s="38"/>
      <c r="B223" s="39"/>
      <c r="C223" s="204" t="s">
        <v>322</v>
      </c>
      <c r="D223" s="204" t="s">
        <v>135</v>
      </c>
      <c r="E223" s="205" t="s">
        <v>323</v>
      </c>
      <c r="F223" s="206" t="s">
        <v>324</v>
      </c>
      <c r="G223" s="207" t="s">
        <v>312</v>
      </c>
      <c r="H223" s="208">
        <v>29.27505</v>
      </c>
      <c r="I223" s="209"/>
      <c r="J223" s="210">
        <f>ROUND(I223*H223,2)</f>
        <v>0</v>
      </c>
      <c r="K223" s="206" t="s">
        <v>139</v>
      </c>
      <c r="L223" s="44"/>
      <c r="M223" s="211" t="s">
        <v>19</v>
      </c>
      <c r="N223" s="212" t="s">
        <v>47</v>
      </c>
      <c r="O223" s="84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5" t="s">
        <v>140</v>
      </c>
      <c r="AT223" s="215" t="s">
        <v>135</v>
      </c>
      <c r="AU223" s="215" t="s">
        <v>85</v>
      </c>
      <c r="AY223" s="17" t="s">
        <v>132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83</v>
      </c>
      <c r="BK223" s="216">
        <f>ROUND(I223*H223,2)</f>
        <v>0</v>
      </c>
      <c r="BL223" s="17" t="s">
        <v>140</v>
      </c>
      <c r="BM223" s="215" t="s">
        <v>325</v>
      </c>
    </row>
    <row r="224" s="2" customFormat="1">
      <c r="A224" s="38"/>
      <c r="B224" s="39"/>
      <c r="C224" s="40"/>
      <c r="D224" s="217" t="s">
        <v>142</v>
      </c>
      <c r="E224" s="40"/>
      <c r="F224" s="218" t="s">
        <v>326</v>
      </c>
      <c r="G224" s="40"/>
      <c r="H224" s="40"/>
      <c r="I224" s="219"/>
      <c r="J224" s="40"/>
      <c r="K224" s="40"/>
      <c r="L224" s="44"/>
      <c r="M224" s="220"/>
      <c r="N224" s="221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142</v>
      </c>
      <c r="AU224" s="17" t="s">
        <v>85</v>
      </c>
    </row>
    <row r="225" s="2" customFormat="1">
      <c r="A225" s="38"/>
      <c r="B225" s="39"/>
      <c r="C225" s="40"/>
      <c r="D225" s="222" t="s">
        <v>144</v>
      </c>
      <c r="E225" s="40"/>
      <c r="F225" s="223" t="s">
        <v>327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144</v>
      </c>
      <c r="AU225" s="17" t="s">
        <v>85</v>
      </c>
    </row>
    <row r="226" s="13" customFormat="1">
      <c r="A226" s="13"/>
      <c r="B226" s="224"/>
      <c r="C226" s="225"/>
      <c r="D226" s="217" t="s">
        <v>146</v>
      </c>
      <c r="E226" s="226" t="s">
        <v>19</v>
      </c>
      <c r="F226" s="227" t="s">
        <v>328</v>
      </c>
      <c r="G226" s="225"/>
      <c r="H226" s="226" t="s">
        <v>19</v>
      </c>
      <c r="I226" s="228"/>
      <c r="J226" s="225"/>
      <c r="K226" s="225"/>
      <c r="L226" s="229"/>
      <c r="M226" s="230"/>
      <c r="N226" s="231"/>
      <c r="O226" s="231"/>
      <c r="P226" s="231"/>
      <c r="Q226" s="231"/>
      <c r="R226" s="231"/>
      <c r="S226" s="231"/>
      <c r="T226" s="23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3" t="s">
        <v>146</v>
      </c>
      <c r="AU226" s="233" t="s">
        <v>85</v>
      </c>
      <c r="AV226" s="13" t="s">
        <v>83</v>
      </c>
      <c r="AW226" s="13" t="s">
        <v>39</v>
      </c>
      <c r="AX226" s="13" t="s">
        <v>12</v>
      </c>
      <c r="AY226" s="233" t="s">
        <v>132</v>
      </c>
    </row>
    <row r="227" s="14" customFormat="1">
      <c r="A227" s="14"/>
      <c r="B227" s="234"/>
      <c r="C227" s="235"/>
      <c r="D227" s="217" t="s">
        <v>146</v>
      </c>
      <c r="E227" s="236" t="s">
        <v>19</v>
      </c>
      <c r="F227" s="237" t="s">
        <v>329</v>
      </c>
      <c r="G227" s="235"/>
      <c r="H227" s="238">
        <v>29.27505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4" t="s">
        <v>146</v>
      </c>
      <c r="AU227" s="244" t="s">
        <v>85</v>
      </c>
      <c r="AV227" s="14" t="s">
        <v>85</v>
      </c>
      <c r="AW227" s="14" t="s">
        <v>39</v>
      </c>
      <c r="AX227" s="14" t="s">
        <v>83</v>
      </c>
      <c r="AY227" s="244" t="s">
        <v>132</v>
      </c>
    </row>
    <row r="228" s="2" customFormat="1" ht="37.8" customHeight="1">
      <c r="A228" s="38"/>
      <c r="B228" s="39"/>
      <c r="C228" s="204" t="s">
        <v>330</v>
      </c>
      <c r="D228" s="204" t="s">
        <v>135</v>
      </c>
      <c r="E228" s="205" t="s">
        <v>331</v>
      </c>
      <c r="F228" s="206" t="s">
        <v>332</v>
      </c>
      <c r="G228" s="207" t="s">
        <v>312</v>
      </c>
      <c r="H228" s="208">
        <v>0.50800000000000001</v>
      </c>
      <c r="I228" s="209"/>
      <c r="J228" s="210">
        <f>ROUND(I228*H228,2)</f>
        <v>0</v>
      </c>
      <c r="K228" s="206" t="s">
        <v>139</v>
      </c>
      <c r="L228" s="44"/>
      <c r="M228" s="211" t="s">
        <v>19</v>
      </c>
      <c r="N228" s="212" t="s">
        <v>47</v>
      </c>
      <c r="O228" s="84"/>
      <c r="P228" s="213">
        <f>O228*H228</f>
        <v>0</v>
      </c>
      <c r="Q228" s="213">
        <v>0</v>
      </c>
      <c r="R228" s="213">
        <f>Q228*H228</f>
        <v>0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140</v>
      </c>
      <c r="AT228" s="215" t="s">
        <v>135</v>
      </c>
      <c r="AU228" s="215" t="s">
        <v>85</v>
      </c>
      <c r="AY228" s="17" t="s">
        <v>132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83</v>
      </c>
      <c r="BK228" s="216">
        <f>ROUND(I228*H228,2)</f>
        <v>0</v>
      </c>
      <c r="BL228" s="17" t="s">
        <v>140</v>
      </c>
      <c r="BM228" s="215" t="s">
        <v>333</v>
      </c>
    </row>
    <row r="229" s="2" customFormat="1">
      <c r="A229" s="38"/>
      <c r="B229" s="39"/>
      <c r="C229" s="40"/>
      <c r="D229" s="217" t="s">
        <v>142</v>
      </c>
      <c r="E229" s="40"/>
      <c r="F229" s="218" t="s">
        <v>334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142</v>
      </c>
      <c r="AU229" s="17" t="s">
        <v>85</v>
      </c>
    </row>
    <row r="230" s="2" customFormat="1">
      <c r="A230" s="38"/>
      <c r="B230" s="39"/>
      <c r="C230" s="40"/>
      <c r="D230" s="222" t="s">
        <v>144</v>
      </c>
      <c r="E230" s="40"/>
      <c r="F230" s="223" t="s">
        <v>335</v>
      </c>
      <c r="G230" s="40"/>
      <c r="H230" s="40"/>
      <c r="I230" s="219"/>
      <c r="J230" s="40"/>
      <c r="K230" s="40"/>
      <c r="L230" s="44"/>
      <c r="M230" s="220"/>
      <c r="N230" s="221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144</v>
      </c>
      <c r="AU230" s="17" t="s">
        <v>85</v>
      </c>
    </row>
    <row r="231" s="13" customFormat="1">
      <c r="A231" s="13"/>
      <c r="B231" s="224"/>
      <c r="C231" s="225"/>
      <c r="D231" s="217" t="s">
        <v>146</v>
      </c>
      <c r="E231" s="226" t="s">
        <v>19</v>
      </c>
      <c r="F231" s="227" t="s">
        <v>336</v>
      </c>
      <c r="G231" s="225"/>
      <c r="H231" s="226" t="s">
        <v>19</v>
      </c>
      <c r="I231" s="228"/>
      <c r="J231" s="225"/>
      <c r="K231" s="225"/>
      <c r="L231" s="229"/>
      <c r="M231" s="230"/>
      <c r="N231" s="231"/>
      <c r="O231" s="231"/>
      <c r="P231" s="231"/>
      <c r="Q231" s="231"/>
      <c r="R231" s="231"/>
      <c r="S231" s="231"/>
      <c r="T231" s="23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3" t="s">
        <v>146</v>
      </c>
      <c r="AU231" s="233" t="s">
        <v>85</v>
      </c>
      <c r="AV231" s="13" t="s">
        <v>83</v>
      </c>
      <c r="AW231" s="13" t="s">
        <v>39</v>
      </c>
      <c r="AX231" s="13" t="s">
        <v>12</v>
      </c>
      <c r="AY231" s="233" t="s">
        <v>132</v>
      </c>
    </row>
    <row r="232" s="14" customFormat="1">
      <c r="A232" s="14"/>
      <c r="B232" s="234"/>
      <c r="C232" s="235"/>
      <c r="D232" s="217" t="s">
        <v>146</v>
      </c>
      <c r="E232" s="236" t="s">
        <v>19</v>
      </c>
      <c r="F232" s="237" t="s">
        <v>337</v>
      </c>
      <c r="G232" s="235"/>
      <c r="H232" s="238">
        <v>0.50800000000000001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4" t="s">
        <v>146</v>
      </c>
      <c r="AU232" s="244" t="s">
        <v>85</v>
      </c>
      <c r="AV232" s="14" t="s">
        <v>85</v>
      </c>
      <c r="AW232" s="14" t="s">
        <v>39</v>
      </c>
      <c r="AX232" s="14" t="s">
        <v>83</v>
      </c>
      <c r="AY232" s="244" t="s">
        <v>132</v>
      </c>
    </row>
    <row r="233" s="2" customFormat="1" ht="49.05" customHeight="1">
      <c r="A233" s="38"/>
      <c r="B233" s="39"/>
      <c r="C233" s="204" t="s">
        <v>338</v>
      </c>
      <c r="D233" s="204" t="s">
        <v>135</v>
      </c>
      <c r="E233" s="205" t="s">
        <v>339</v>
      </c>
      <c r="F233" s="206" t="s">
        <v>340</v>
      </c>
      <c r="G233" s="207" t="s">
        <v>312</v>
      </c>
      <c r="H233" s="208">
        <v>1.05</v>
      </c>
      <c r="I233" s="209"/>
      <c r="J233" s="210">
        <f>ROUND(I233*H233,2)</f>
        <v>0</v>
      </c>
      <c r="K233" s="206" t="s">
        <v>139</v>
      </c>
      <c r="L233" s="44"/>
      <c r="M233" s="211" t="s">
        <v>19</v>
      </c>
      <c r="N233" s="212" t="s">
        <v>47</v>
      </c>
      <c r="O233" s="84"/>
      <c r="P233" s="213">
        <f>O233*H233</f>
        <v>0</v>
      </c>
      <c r="Q233" s="213">
        <v>0</v>
      </c>
      <c r="R233" s="213">
        <f>Q233*H233</f>
        <v>0</v>
      </c>
      <c r="S233" s="213">
        <v>0</v>
      </c>
      <c r="T233" s="21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5" t="s">
        <v>140</v>
      </c>
      <c r="AT233" s="215" t="s">
        <v>135</v>
      </c>
      <c r="AU233" s="215" t="s">
        <v>85</v>
      </c>
      <c r="AY233" s="17" t="s">
        <v>132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7" t="s">
        <v>83</v>
      </c>
      <c r="BK233" s="216">
        <f>ROUND(I233*H233,2)</f>
        <v>0</v>
      </c>
      <c r="BL233" s="17" t="s">
        <v>140</v>
      </c>
      <c r="BM233" s="215" t="s">
        <v>341</v>
      </c>
    </row>
    <row r="234" s="2" customFormat="1">
      <c r="A234" s="38"/>
      <c r="B234" s="39"/>
      <c r="C234" s="40"/>
      <c r="D234" s="217" t="s">
        <v>142</v>
      </c>
      <c r="E234" s="40"/>
      <c r="F234" s="218" t="s">
        <v>342</v>
      </c>
      <c r="G234" s="40"/>
      <c r="H234" s="40"/>
      <c r="I234" s="219"/>
      <c r="J234" s="40"/>
      <c r="K234" s="40"/>
      <c r="L234" s="44"/>
      <c r="M234" s="220"/>
      <c r="N234" s="22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142</v>
      </c>
      <c r="AU234" s="17" t="s">
        <v>85</v>
      </c>
    </row>
    <row r="235" s="2" customFormat="1">
      <c r="A235" s="38"/>
      <c r="B235" s="39"/>
      <c r="C235" s="40"/>
      <c r="D235" s="222" t="s">
        <v>144</v>
      </c>
      <c r="E235" s="40"/>
      <c r="F235" s="223" t="s">
        <v>343</v>
      </c>
      <c r="G235" s="40"/>
      <c r="H235" s="40"/>
      <c r="I235" s="219"/>
      <c r="J235" s="40"/>
      <c r="K235" s="40"/>
      <c r="L235" s="44"/>
      <c r="M235" s="220"/>
      <c r="N235" s="221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144</v>
      </c>
      <c r="AU235" s="17" t="s">
        <v>85</v>
      </c>
    </row>
    <row r="236" s="13" customFormat="1">
      <c r="A236" s="13"/>
      <c r="B236" s="224"/>
      <c r="C236" s="225"/>
      <c r="D236" s="217" t="s">
        <v>146</v>
      </c>
      <c r="E236" s="226" t="s">
        <v>19</v>
      </c>
      <c r="F236" s="227" t="s">
        <v>344</v>
      </c>
      <c r="G236" s="225"/>
      <c r="H236" s="226" t="s">
        <v>19</v>
      </c>
      <c r="I236" s="228"/>
      <c r="J236" s="225"/>
      <c r="K236" s="225"/>
      <c r="L236" s="229"/>
      <c r="M236" s="230"/>
      <c r="N236" s="231"/>
      <c r="O236" s="231"/>
      <c r="P236" s="231"/>
      <c r="Q236" s="231"/>
      <c r="R236" s="231"/>
      <c r="S236" s="231"/>
      <c r="T236" s="23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3" t="s">
        <v>146</v>
      </c>
      <c r="AU236" s="233" t="s">
        <v>85</v>
      </c>
      <c r="AV236" s="13" t="s">
        <v>83</v>
      </c>
      <c r="AW236" s="13" t="s">
        <v>39</v>
      </c>
      <c r="AX236" s="13" t="s">
        <v>12</v>
      </c>
      <c r="AY236" s="233" t="s">
        <v>132</v>
      </c>
    </row>
    <row r="237" s="14" customFormat="1">
      <c r="A237" s="14"/>
      <c r="B237" s="234"/>
      <c r="C237" s="235"/>
      <c r="D237" s="217" t="s">
        <v>146</v>
      </c>
      <c r="E237" s="236" t="s">
        <v>19</v>
      </c>
      <c r="F237" s="237" t="s">
        <v>345</v>
      </c>
      <c r="G237" s="235"/>
      <c r="H237" s="238">
        <v>1.05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4" t="s">
        <v>146</v>
      </c>
      <c r="AU237" s="244" t="s">
        <v>85</v>
      </c>
      <c r="AV237" s="14" t="s">
        <v>85</v>
      </c>
      <c r="AW237" s="14" t="s">
        <v>39</v>
      </c>
      <c r="AX237" s="14" t="s">
        <v>83</v>
      </c>
      <c r="AY237" s="244" t="s">
        <v>132</v>
      </c>
    </row>
    <row r="238" s="2" customFormat="1" ht="33" customHeight="1">
      <c r="A238" s="38"/>
      <c r="B238" s="39"/>
      <c r="C238" s="204" t="s">
        <v>346</v>
      </c>
      <c r="D238" s="204" t="s">
        <v>135</v>
      </c>
      <c r="E238" s="205" t="s">
        <v>347</v>
      </c>
      <c r="F238" s="206" t="s">
        <v>348</v>
      </c>
      <c r="G238" s="207" t="s">
        <v>312</v>
      </c>
      <c r="H238" s="208">
        <v>0.40096999999999999</v>
      </c>
      <c r="I238" s="209"/>
      <c r="J238" s="210">
        <f>ROUND(I238*H238,2)</f>
        <v>0</v>
      </c>
      <c r="K238" s="206" t="s">
        <v>139</v>
      </c>
      <c r="L238" s="44"/>
      <c r="M238" s="211" t="s">
        <v>19</v>
      </c>
      <c r="N238" s="212" t="s">
        <v>47</v>
      </c>
      <c r="O238" s="84"/>
      <c r="P238" s="213">
        <f>O238*H238</f>
        <v>0</v>
      </c>
      <c r="Q238" s="213">
        <v>0</v>
      </c>
      <c r="R238" s="213">
        <f>Q238*H238</f>
        <v>0</v>
      </c>
      <c r="S238" s="213">
        <v>0</v>
      </c>
      <c r="T238" s="214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5" t="s">
        <v>140</v>
      </c>
      <c r="AT238" s="215" t="s">
        <v>135</v>
      </c>
      <c r="AU238" s="215" t="s">
        <v>85</v>
      </c>
      <c r="AY238" s="17" t="s">
        <v>132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7" t="s">
        <v>83</v>
      </c>
      <c r="BK238" s="216">
        <f>ROUND(I238*H238,2)</f>
        <v>0</v>
      </c>
      <c r="BL238" s="17" t="s">
        <v>140</v>
      </c>
      <c r="BM238" s="215" t="s">
        <v>349</v>
      </c>
    </row>
    <row r="239" s="2" customFormat="1">
      <c r="A239" s="38"/>
      <c r="B239" s="39"/>
      <c r="C239" s="40"/>
      <c r="D239" s="217" t="s">
        <v>142</v>
      </c>
      <c r="E239" s="40"/>
      <c r="F239" s="218" t="s">
        <v>350</v>
      </c>
      <c r="G239" s="40"/>
      <c r="H239" s="40"/>
      <c r="I239" s="219"/>
      <c r="J239" s="40"/>
      <c r="K239" s="40"/>
      <c r="L239" s="44"/>
      <c r="M239" s="220"/>
      <c r="N239" s="221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142</v>
      </c>
      <c r="AU239" s="17" t="s">
        <v>85</v>
      </c>
    </row>
    <row r="240" s="2" customFormat="1">
      <c r="A240" s="38"/>
      <c r="B240" s="39"/>
      <c r="C240" s="40"/>
      <c r="D240" s="222" t="s">
        <v>144</v>
      </c>
      <c r="E240" s="40"/>
      <c r="F240" s="223" t="s">
        <v>351</v>
      </c>
      <c r="G240" s="40"/>
      <c r="H240" s="40"/>
      <c r="I240" s="219"/>
      <c r="J240" s="40"/>
      <c r="K240" s="40"/>
      <c r="L240" s="44"/>
      <c r="M240" s="220"/>
      <c r="N240" s="221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144</v>
      </c>
      <c r="AU240" s="17" t="s">
        <v>85</v>
      </c>
    </row>
    <row r="241" s="13" customFormat="1">
      <c r="A241" s="13"/>
      <c r="B241" s="224"/>
      <c r="C241" s="225"/>
      <c r="D241" s="217" t="s">
        <v>146</v>
      </c>
      <c r="E241" s="226" t="s">
        <v>19</v>
      </c>
      <c r="F241" s="227" t="s">
        <v>352</v>
      </c>
      <c r="G241" s="225"/>
      <c r="H241" s="226" t="s">
        <v>19</v>
      </c>
      <c r="I241" s="228"/>
      <c r="J241" s="225"/>
      <c r="K241" s="225"/>
      <c r="L241" s="229"/>
      <c r="M241" s="230"/>
      <c r="N241" s="231"/>
      <c r="O241" s="231"/>
      <c r="P241" s="231"/>
      <c r="Q241" s="231"/>
      <c r="R241" s="231"/>
      <c r="S241" s="231"/>
      <c r="T241" s="23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3" t="s">
        <v>146</v>
      </c>
      <c r="AU241" s="233" t="s">
        <v>85</v>
      </c>
      <c r="AV241" s="13" t="s">
        <v>83</v>
      </c>
      <c r="AW241" s="13" t="s">
        <v>39</v>
      </c>
      <c r="AX241" s="13" t="s">
        <v>12</v>
      </c>
      <c r="AY241" s="233" t="s">
        <v>132</v>
      </c>
    </row>
    <row r="242" s="14" customFormat="1">
      <c r="A242" s="14"/>
      <c r="B242" s="234"/>
      <c r="C242" s="235"/>
      <c r="D242" s="217" t="s">
        <v>146</v>
      </c>
      <c r="E242" s="236" t="s">
        <v>19</v>
      </c>
      <c r="F242" s="237" t="s">
        <v>353</v>
      </c>
      <c r="G242" s="235"/>
      <c r="H242" s="238">
        <v>0.40096999999999999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4" t="s">
        <v>146</v>
      </c>
      <c r="AU242" s="244" t="s">
        <v>85</v>
      </c>
      <c r="AV242" s="14" t="s">
        <v>85</v>
      </c>
      <c r="AW242" s="14" t="s">
        <v>39</v>
      </c>
      <c r="AX242" s="14" t="s">
        <v>83</v>
      </c>
      <c r="AY242" s="244" t="s">
        <v>132</v>
      </c>
    </row>
    <row r="243" s="12" customFormat="1" ht="22.8" customHeight="1">
      <c r="A243" s="12"/>
      <c r="B243" s="188"/>
      <c r="C243" s="189"/>
      <c r="D243" s="190" t="s">
        <v>75</v>
      </c>
      <c r="E243" s="202" t="s">
        <v>354</v>
      </c>
      <c r="F243" s="202" t="s">
        <v>355</v>
      </c>
      <c r="G243" s="189"/>
      <c r="H243" s="189"/>
      <c r="I243" s="192"/>
      <c r="J243" s="203">
        <f>BK243</f>
        <v>0</v>
      </c>
      <c r="K243" s="189"/>
      <c r="L243" s="194"/>
      <c r="M243" s="195"/>
      <c r="N243" s="196"/>
      <c r="O243" s="196"/>
      <c r="P243" s="197">
        <f>SUM(P244:P246)</f>
        <v>0</v>
      </c>
      <c r="Q243" s="196"/>
      <c r="R243" s="197">
        <f>SUM(R244:R246)</f>
        <v>0</v>
      </c>
      <c r="S243" s="196"/>
      <c r="T243" s="198">
        <f>SUM(T244:T246)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99" t="s">
        <v>83</v>
      </c>
      <c r="AT243" s="200" t="s">
        <v>75</v>
      </c>
      <c r="AU243" s="200" t="s">
        <v>83</v>
      </c>
      <c r="AY243" s="199" t="s">
        <v>132</v>
      </c>
      <c r="BK243" s="201">
        <f>SUM(BK244:BK246)</f>
        <v>0</v>
      </c>
    </row>
    <row r="244" s="2" customFormat="1" ht="24.15" customHeight="1">
      <c r="A244" s="38"/>
      <c r="B244" s="39"/>
      <c r="C244" s="204" t="s">
        <v>356</v>
      </c>
      <c r="D244" s="204" t="s">
        <v>135</v>
      </c>
      <c r="E244" s="205" t="s">
        <v>357</v>
      </c>
      <c r="F244" s="206" t="s">
        <v>358</v>
      </c>
      <c r="G244" s="207" t="s">
        <v>312</v>
      </c>
      <c r="H244" s="208">
        <v>2.3945068599999999</v>
      </c>
      <c r="I244" s="209"/>
      <c r="J244" s="210">
        <f>ROUND(I244*H244,2)</f>
        <v>0</v>
      </c>
      <c r="K244" s="206" t="s">
        <v>139</v>
      </c>
      <c r="L244" s="44"/>
      <c r="M244" s="211" t="s">
        <v>19</v>
      </c>
      <c r="N244" s="212" t="s">
        <v>47</v>
      </c>
      <c r="O244" s="84"/>
      <c r="P244" s="213">
        <f>O244*H244</f>
        <v>0</v>
      </c>
      <c r="Q244" s="213">
        <v>0</v>
      </c>
      <c r="R244" s="213">
        <f>Q244*H244</f>
        <v>0</v>
      </c>
      <c r="S244" s="213">
        <v>0</v>
      </c>
      <c r="T244" s="21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15" t="s">
        <v>140</v>
      </c>
      <c r="AT244" s="215" t="s">
        <v>135</v>
      </c>
      <c r="AU244" s="215" t="s">
        <v>85</v>
      </c>
      <c r="AY244" s="17" t="s">
        <v>132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7" t="s">
        <v>83</v>
      </c>
      <c r="BK244" s="216">
        <f>ROUND(I244*H244,2)</f>
        <v>0</v>
      </c>
      <c r="BL244" s="17" t="s">
        <v>140</v>
      </c>
      <c r="BM244" s="215" t="s">
        <v>359</v>
      </c>
    </row>
    <row r="245" s="2" customFormat="1">
      <c r="A245" s="38"/>
      <c r="B245" s="39"/>
      <c r="C245" s="40"/>
      <c r="D245" s="217" t="s">
        <v>142</v>
      </c>
      <c r="E245" s="40"/>
      <c r="F245" s="218" t="s">
        <v>360</v>
      </c>
      <c r="G245" s="40"/>
      <c r="H245" s="40"/>
      <c r="I245" s="219"/>
      <c r="J245" s="40"/>
      <c r="K245" s="40"/>
      <c r="L245" s="44"/>
      <c r="M245" s="220"/>
      <c r="N245" s="221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142</v>
      </c>
      <c r="AU245" s="17" t="s">
        <v>85</v>
      </c>
    </row>
    <row r="246" s="2" customFormat="1">
      <c r="A246" s="38"/>
      <c r="B246" s="39"/>
      <c r="C246" s="40"/>
      <c r="D246" s="222" t="s">
        <v>144</v>
      </c>
      <c r="E246" s="40"/>
      <c r="F246" s="223" t="s">
        <v>361</v>
      </c>
      <c r="G246" s="40"/>
      <c r="H246" s="40"/>
      <c r="I246" s="219"/>
      <c r="J246" s="40"/>
      <c r="K246" s="40"/>
      <c r="L246" s="44"/>
      <c r="M246" s="220"/>
      <c r="N246" s="221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144</v>
      </c>
      <c r="AU246" s="17" t="s">
        <v>85</v>
      </c>
    </row>
    <row r="247" s="12" customFormat="1" ht="25.92" customHeight="1">
      <c r="A247" s="12"/>
      <c r="B247" s="188"/>
      <c r="C247" s="189"/>
      <c r="D247" s="190" t="s">
        <v>75</v>
      </c>
      <c r="E247" s="191" t="s">
        <v>362</v>
      </c>
      <c r="F247" s="191" t="s">
        <v>363</v>
      </c>
      <c r="G247" s="189"/>
      <c r="H247" s="189"/>
      <c r="I247" s="192"/>
      <c r="J247" s="193">
        <f>BK247</f>
        <v>0</v>
      </c>
      <c r="K247" s="189"/>
      <c r="L247" s="194"/>
      <c r="M247" s="195"/>
      <c r="N247" s="196"/>
      <c r="O247" s="196"/>
      <c r="P247" s="197">
        <f>P248+P259+P263+P289+P308+P321+P383</f>
        <v>0</v>
      </c>
      <c r="Q247" s="196"/>
      <c r="R247" s="197">
        <f>R248+R259+R263+R289+R308+R321+R383</f>
        <v>1.1152084990000002</v>
      </c>
      <c r="S247" s="196"/>
      <c r="T247" s="198">
        <f>T248+T259+T263+T289+T308+T321+T383</f>
        <v>0.18021999999999999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199" t="s">
        <v>85</v>
      </c>
      <c r="AT247" s="200" t="s">
        <v>75</v>
      </c>
      <c r="AU247" s="200" t="s">
        <v>12</v>
      </c>
      <c r="AY247" s="199" t="s">
        <v>132</v>
      </c>
      <c r="BK247" s="201">
        <f>BK248+BK259+BK263+BK289+BK308+BK321+BK383</f>
        <v>0</v>
      </c>
    </row>
    <row r="248" s="12" customFormat="1" ht="22.8" customHeight="1">
      <c r="A248" s="12"/>
      <c r="B248" s="188"/>
      <c r="C248" s="189"/>
      <c r="D248" s="190" t="s">
        <v>75</v>
      </c>
      <c r="E248" s="202" t="s">
        <v>364</v>
      </c>
      <c r="F248" s="202" t="s">
        <v>365</v>
      </c>
      <c r="G248" s="189"/>
      <c r="H248" s="189"/>
      <c r="I248" s="192"/>
      <c r="J248" s="203">
        <f>BK248</f>
        <v>0</v>
      </c>
      <c r="K248" s="189"/>
      <c r="L248" s="194"/>
      <c r="M248" s="195"/>
      <c r="N248" s="196"/>
      <c r="O248" s="196"/>
      <c r="P248" s="197">
        <f>SUM(P249:P258)</f>
        <v>0</v>
      </c>
      <c r="Q248" s="196"/>
      <c r="R248" s="197">
        <f>SUM(R249:R258)</f>
        <v>0</v>
      </c>
      <c r="S248" s="196"/>
      <c r="T248" s="198">
        <f>SUM(T249:T258)</f>
        <v>0.020999999999999998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99" t="s">
        <v>85</v>
      </c>
      <c r="AT248" s="200" t="s">
        <v>75</v>
      </c>
      <c r="AU248" s="200" t="s">
        <v>83</v>
      </c>
      <c r="AY248" s="199" t="s">
        <v>132</v>
      </c>
      <c r="BK248" s="201">
        <f>SUM(BK249:BK258)</f>
        <v>0</v>
      </c>
    </row>
    <row r="249" s="2" customFormat="1" ht="24.15" customHeight="1">
      <c r="A249" s="38"/>
      <c r="B249" s="39"/>
      <c r="C249" s="204" t="s">
        <v>366</v>
      </c>
      <c r="D249" s="204" t="s">
        <v>135</v>
      </c>
      <c r="E249" s="205" t="s">
        <v>367</v>
      </c>
      <c r="F249" s="206" t="s">
        <v>368</v>
      </c>
      <c r="G249" s="207" t="s">
        <v>300</v>
      </c>
      <c r="H249" s="208">
        <v>1</v>
      </c>
      <c r="I249" s="209"/>
      <c r="J249" s="210">
        <f>ROUND(I249*H249,2)</f>
        <v>0</v>
      </c>
      <c r="K249" s="206" t="s">
        <v>139</v>
      </c>
      <c r="L249" s="44"/>
      <c r="M249" s="211" t="s">
        <v>19</v>
      </c>
      <c r="N249" s="212" t="s">
        <v>47</v>
      </c>
      <c r="O249" s="84"/>
      <c r="P249" s="213">
        <f>O249*H249</f>
        <v>0</v>
      </c>
      <c r="Q249" s="213">
        <v>0</v>
      </c>
      <c r="R249" s="213">
        <f>Q249*H249</f>
        <v>0</v>
      </c>
      <c r="S249" s="213">
        <v>0.002</v>
      </c>
      <c r="T249" s="214">
        <f>S249*H249</f>
        <v>0.002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5" t="s">
        <v>256</v>
      </c>
      <c r="AT249" s="215" t="s">
        <v>135</v>
      </c>
      <c r="AU249" s="215" t="s">
        <v>85</v>
      </c>
      <c r="AY249" s="17" t="s">
        <v>132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7" t="s">
        <v>83</v>
      </c>
      <c r="BK249" s="216">
        <f>ROUND(I249*H249,2)</f>
        <v>0</v>
      </c>
      <c r="BL249" s="17" t="s">
        <v>256</v>
      </c>
      <c r="BM249" s="215" t="s">
        <v>369</v>
      </c>
    </row>
    <row r="250" s="2" customFormat="1">
      <c r="A250" s="38"/>
      <c r="B250" s="39"/>
      <c r="C250" s="40"/>
      <c r="D250" s="217" t="s">
        <v>142</v>
      </c>
      <c r="E250" s="40"/>
      <c r="F250" s="218" t="s">
        <v>370</v>
      </c>
      <c r="G250" s="40"/>
      <c r="H250" s="40"/>
      <c r="I250" s="219"/>
      <c r="J250" s="40"/>
      <c r="K250" s="40"/>
      <c r="L250" s="44"/>
      <c r="M250" s="220"/>
      <c r="N250" s="221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142</v>
      </c>
      <c r="AU250" s="17" t="s">
        <v>85</v>
      </c>
    </row>
    <row r="251" s="2" customFormat="1">
      <c r="A251" s="38"/>
      <c r="B251" s="39"/>
      <c r="C251" s="40"/>
      <c r="D251" s="222" t="s">
        <v>144</v>
      </c>
      <c r="E251" s="40"/>
      <c r="F251" s="223" t="s">
        <v>371</v>
      </c>
      <c r="G251" s="40"/>
      <c r="H251" s="40"/>
      <c r="I251" s="219"/>
      <c r="J251" s="40"/>
      <c r="K251" s="40"/>
      <c r="L251" s="44"/>
      <c r="M251" s="220"/>
      <c r="N251" s="221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144</v>
      </c>
      <c r="AU251" s="17" t="s">
        <v>85</v>
      </c>
    </row>
    <row r="252" s="13" customFormat="1">
      <c r="A252" s="13"/>
      <c r="B252" s="224"/>
      <c r="C252" s="225"/>
      <c r="D252" s="217" t="s">
        <v>146</v>
      </c>
      <c r="E252" s="226" t="s">
        <v>19</v>
      </c>
      <c r="F252" s="227" t="s">
        <v>372</v>
      </c>
      <c r="G252" s="225"/>
      <c r="H252" s="226" t="s">
        <v>19</v>
      </c>
      <c r="I252" s="228"/>
      <c r="J252" s="225"/>
      <c r="K252" s="225"/>
      <c r="L252" s="229"/>
      <c r="M252" s="230"/>
      <c r="N252" s="231"/>
      <c r="O252" s="231"/>
      <c r="P252" s="231"/>
      <c r="Q252" s="231"/>
      <c r="R252" s="231"/>
      <c r="S252" s="231"/>
      <c r="T252" s="23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3" t="s">
        <v>146</v>
      </c>
      <c r="AU252" s="233" t="s">
        <v>85</v>
      </c>
      <c r="AV252" s="13" t="s">
        <v>83</v>
      </c>
      <c r="AW252" s="13" t="s">
        <v>39</v>
      </c>
      <c r="AX252" s="13" t="s">
        <v>12</v>
      </c>
      <c r="AY252" s="233" t="s">
        <v>132</v>
      </c>
    </row>
    <row r="253" s="14" customFormat="1">
      <c r="A253" s="14"/>
      <c r="B253" s="234"/>
      <c r="C253" s="235"/>
      <c r="D253" s="217" t="s">
        <v>146</v>
      </c>
      <c r="E253" s="236" t="s">
        <v>19</v>
      </c>
      <c r="F253" s="237" t="s">
        <v>83</v>
      </c>
      <c r="G253" s="235"/>
      <c r="H253" s="238">
        <v>1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4" t="s">
        <v>146</v>
      </c>
      <c r="AU253" s="244" t="s">
        <v>85</v>
      </c>
      <c r="AV253" s="14" t="s">
        <v>85</v>
      </c>
      <c r="AW253" s="14" t="s">
        <v>39</v>
      </c>
      <c r="AX253" s="14" t="s">
        <v>83</v>
      </c>
      <c r="AY253" s="244" t="s">
        <v>132</v>
      </c>
    </row>
    <row r="254" s="2" customFormat="1" ht="16.5" customHeight="1">
      <c r="A254" s="38"/>
      <c r="B254" s="39"/>
      <c r="C254" s="204" t="s">
        <v>373</v>
      </c>
      <c r="D254" s="204" t="s">
        <v>135</v>
      </c>
      <c r="E254" s="205" t="s">
        <v>374</v>
      </c>
      <c r="F254" s="206" t="s">
        <v>375</v>
      </c>
      <c r="G254" s="207" t="s">
        <v>300</v>
      </c>
      <c r="H254" s="208">
        <v>1</v>
      </c>
      <c r="I254" s="209"/>
      <c r="J254" s="210">
        <f>ROUND(I254*H254,2)</f>
        <v>0</v>
      </c>
      <c r="K254" s="206" t="s">
        <v>139</v>
      </c>
      <c r="L254" s="44"/>
      <c r="M254" s="211" t="s">
        <v>19</v>
      </c>
      <c r="N254" s="212" t="s">
        <v>47</v>
      </c>
      <c r="O254" s="84"/>
      <c r="P254" s="213">
        <f>O254*H254</f>
        <v>0</v>
      </c>
      <c r="Q254" s="213">
        <v>0</v>
      </c>
      <c r="R254" s="213">
        <f>Q254*H254</f>
        <v>0</v>
      </c>
      <c r="S254" s="213">
        <v>0.019</v>
      </c>
      <c r="T254" s="214">
        <f>S254*H254</f>
        <v>0.019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5" t="s">
        <v>140</v>
      </c>
      <c r="AT254" s="215" t="s">
        <v>135</v>
      </c>
      <c r="AU254" s="215" t="s">
        <v>85</v>
      </c>
      <c r="AY254" s="17" t="s">
        <v>132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7" t="s">
        <v>83</v>
      </c>
      <c r="BK254" s="216">
        <f>ROUND(I254*H254,2)</f>
        <v>0</v>
      </c>
      <c r="BL254" s="17" t="s">
        <v>140</v>
      </c>
      <c r="BM254" s="215" t="s">
        <v>376</v>
      </c>
    </row>
    <row r="255" s="2" customFormat="1">
      <c r="A255" s="38"/>
      <c r="B255" s="39"/>
      <c r="C255" s="40"/>
      <c r="D255" s="217" t="s">
        <v>142</v>
      </c>
      <c r="E255" s="40"/>
      <c r="F255" s="218" t="s">
        <v>377</v>
      </c>
      <c r="G255" s="40"/>
      <c r="H255" s="40"/>
      <c r="I255" s="219"/>
      <c r="J255" s="40"/>
      <c r="K255" s="40"/>
      <c r="L255" s="44"/>
      <c r="M255" s="220"/>
      <c r="N255" s="221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142</v>
      </c>
      <c r="AU255" s="17" t="s">
        <v>85</v>
      </c>
    </row>
    <row r="256" s="2" customFormat="1">
      <c r="A256" s="38"/>
      <c r="B256" s="39"/>
      <c r="C256" s="40"/>
      <c r="D256" s="222" t="s">
        <v>144</v>
      </c>
      <c r="E256" s="40"/>
      <c r="F256" s="223" t="s">
        <v>378</v>
      </c>
      <c r="G256" s="40"/>
      <c r="H256" s="40"/>
      <c r="I256" s="219"/>
      <c r="J256" s="40"/>
      <c r="K256" s="40"/>
      <c r="L256" s="44"/>
      <c r="M256" s="220"/>
      <c r="N256" s="221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144</v>
      </c>
      <c r="AU256" s="17" t="s">
        <v>85</v>
      </c>
    </row>
    <row r="257" s="13" customFormat="1">
      <c r="A257" s="13"/>
      <c r="B257" s="224"/>
      <c r="C257" s="225"/>
      <c r="D257" s="217" t="s">
        <v>146</v>
      </c>
      <c r="E257" s="226" t="s">
        <v>19</v>
      </c>
      <c r="F257" s="227" t="s">
        <v>379</v>
      </c>
      <c r="G257" s="225"/>
      <c r="H257" s="226" t="s">
        <v>19</v>
      </c>
      <c r="I257" s="228"/>
      <c r="J257" s="225"/>
      <c r="K257" s="225"/>
      <c r="L257" s="229"/>
      <c r="M257" s="230"/>
      <c r="N257" s="231"/>
      <c r="O257" s="231"/>
      <c r="P257" s="231"/>
      <c r="Q257" s="231"/>
      <c r="R257" s="231"/>
      <c r="S257" s="231"/>
      <c r="T257" s="23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3" t="s">
        <v>146</v>
      </c>
      <c r="AU257" s="233" t="s">
        <v>85</v>
      </c>
      <c r="AV257" s="13" t="s">
        <v>83</v>
      </c>
      <c r="AW257" s="13" t="s">
        <v>39</v>
      </c>
      <c r="AX257" s="13" t="s">
        <v>12</v>
      </c>
      <c r="AY257" s="233" t="s">
        <v>132</v>
      </c>
    </row>
    <row r="258" s="14" customFormat="1">
      <c r="A258" s="14"/>
      <c r="B258" s="234"/>
      <c r="C258" s="235"/>
      <c r="D258" s="217" t="s">
        <v>146</v>
      </c>
      <c r="E258" s="236" t="s">
        <v>19</v>
      </c>
      <c r="F258" s="237" t="s">
        <v>83</v>
      </c>
      <c r="G258" s="235"/>
      <c r="H258" s="238">
        <v>1</v>
      </c>
      <c r="I258" s="239"/>
      <c r="J258" s="235"/>
      <c r="K258" s="235"/>
      <c r="L258" s="240"/>
      <c r="M258" s="241"/>
      <c r="N258" s="242"/>
      <c r="O258" s="242"/>
      <c r="P258" s="242"/>
      <c r="Q258" s="242"/>
      <c r="R258" s="242"/>
      <c r="S258" s="242"/>
      <c r="T258" s="24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4" t="s">
        <v>146</v>
      </c>
      <c r="AU258" s="244" t="s">
        <v>85</v>
      </c>
      <c r="AV258" s="14" t="s">
        <v>85</v>
      </c>
      <c r="AW258" s="14" t="s">
        <v>39</v>
      </c>
      <c r="AX258" s="14" t="s">
        <v>83</v>
      </c>
      <c r="AY258" s="244" t="s">
        <v>132</v>
      </c>
    </row>
    <row r="259" s="12" customFormat="1" ht="22.8" customHeight="1">
      <c r="A259" s="12"/>
      <c r="B259" s="188"/>
      <c r="C259" s="189"/>
      <c r="D259" s="190" t="s">
        <v>75</v>
      </c>
      <c r="E259" s="202" t="s">
        <v>380</v>
      </c>
      <c r="F259" s="202" t="s">
        <v>381</v>
      </c>
      <c r="G259" s="189"/>
      <c r="H259" s="189"/>
      <c r="I259" s="192"/>
      <c r="J259" s="203">
        <f>BK259</f>
        <v>0</v>
      </c>
      <c r="K259" s="189"/>
      <c r="L259" s="194"/>
      <c r="M259" s="195"/>
      <c r="N259" s="196"/>
      <c r="O259" s="196"/>
      <c r="P259" s="197">
        <f>SUM(P260:P262)</f>
        <v>0</v>
      </c>
      <c r="Q259" s="196"/>
      <c r="R259" s="197">
        <f>SUM(R260:R262)</f>
        <v>0</v>
      </c>
      <c r="S259" s="196"/>
      <c r="T259" s="198">
        <f>SUM(T260:T262)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99" t="s">
        <v>85</v>
      </c>
      <c r="AT259" s="200" t="s">
        <v>75</v>
      </c>
      <c r="AU259" s="200" t="s">
        <v>83</v>
      </c>
      <c r="AY259" s="199" t="s">
        <v>132</v>
      </c>
      <c r="BK259" s="201">
        <f>SUM(BK260:BK262)</f>
        <v>0</v>
      </c>
    </row>
    <row r="260" s="2" customFormat="1" ht="37.8" customHeight="1">
      <c r="A260" s="38"/>
      <c r="B260" s="39"/>
      <c r="C260" s="204" t="s">
        <v>382</v>
      </c>
      <c r="D260" s="204" t="s">
        <v>135</v>
      </c>
      <c r="E260" s="205" t="s">
        <v>383</v>
      </c>
      <c r="F260" s="206" t="s">
        <v>384</v>
      </c>
      <c r="G260" s="207" t="s">
        <v>300</v>
      </c>
      <c r="H260" s="208">
        <v>1</v>
      </c>
      <c r="I260" s="209"/>
      <c r="J260" s="210">
        <f>ROUND(I260*H260,2)</f>
        <v>0</v>
      </c>
      <c r="K260" s="206" t="s">
        <v>19</v>
      </c>
      <c r="L260" s="44"/>
      <c r="M260" s="211" t="s">
        <v>19</v>
      </c>
      <c r="N260" s="212" t="s">
        <v>47</v>
      </c>
      <c r="O260" s="84"/>
      <c r="P260" s="213">
        <f>O260*H260</f>
        <v>0</v>
      </c>
      <c r="Q260" s="213">
        <v>0</v>
      </c>
      <c r="R260" s="213">
        <f>Q260*H260</f>
        <v>0</v>
      </c>
      <c r="S260" s="213">
        <v>0</v>
      </c>
      <c r="T260" s="21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5" t="s">
        <v>256</v>
      </c>
      <c r="AT260" s="215" t="s">
        <v>135</v>
      </c>
      <c r="AU260" s="215" t="s">
        <v>85</v>
      </c>
      <c r="AY260" s="17" t="s">
        <v>132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7" t="s">
        <v>83</v>
      </c>
      <c r="BK260" s="216">
        <f>ROUND(I260*H260,2)</f>
        <v>0</v>
      </c>
      <c r="BL260" s="17" t="s">
        <v>256</v>
      </c>
      <c r="BM260" s="215" t="s">
        <v>385</v>
      </c>
    </row>
    <row r="261" s="2" customFormat="1">
      <c r="A261" s="38"/>
      <c r="B261" s="39"/>
      <c r="C261" s="40"/>
      <c r="D261" s="217" t="s">
        <v>142</v>
      </c>
      <c r="E261" s="40"/>
      <c r="F261" s="218" t="s">
        <v>384</v>
      </c>
      <c r="G261" s="40"/>
      <c r="H261" s="40"/>
      <c r="I261" s="219"/>
      <c r="J261" s="40"/>
      <c r="K261" s="40"/>
      <c r="L261" s="44"/>
      <c r="M261" s="220"/>
      <c r="N261" s="221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142</v>
      </c>
      <c r="AU261" s="17" t="s">
        <v>85</v>
      </c>
    </row>
    <row r="262" s="14" customFormat="1">
      <c r="A262" s="14"/>
      <c r="B262" s="234"/>
      <c r="C262" s="235"/>
      <c r="D262" s="217" t="s">
        <v>146</v>
      </c>
      <c r="E262" s="236" t="s">
        <v>19</v>
      </c>
      <c r="F262" s="237" t="s">
        <v>83</v>
      </c>
      <c r="G262" s="235"/>
      <c r="H262" s="238">
        <v>1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4" t="s">
        <v>146</v>
      </c>
      <c r="AU262" s="244" t="s">
        <v>85</v>
      </c>
      <c r="AV262" s="14" t="s">
        <v>85</v>
      </c>
      <c r="AW262" s="14" t="s">
        <v>39</v>
      </c>
      <c r="AX262" s="14" t="s">
        <v>83</v>
      </c>
      <c r="AY262" s="244" t="s">
        <v>132</v>
      </c>
    </row>
    <row r="263" s="12" customFormat="1" ht="22.8" customHeight="1">
      <c r="A263" s="12"/>
      <c r="B263" s="188"/>
      <c r="C263" s="189"/>
      <c r="D263" s="190" t="s">
        <v>75</v>
      </c>
      <c r="E263" s="202" t="s">
        <v>386</v>
      </c>
      <c r="F263" s="202" t="s">
        <v>387</v>
      </c>
      <c r="G263" s="189"/>
      <c r="H263" s="189"/>
      <c r="I263" s="192"/>
      <c r="J263" s="203">
        <f>BK263</f>
        <v>0</v>
      </c>
      <c r="K263" s="189"/>
      <c r="L263" s="194"/>
      <c r="M263" s="195"/>
      <c r="N263" s="196"/>
      <c r="O263" s="196"/>
      <c r="P263" s="197">
        <f>SUM(P264:P288)</f>
        <v>0</v>
      </c>
      <c r="Q263" s="196"/>
      <c r="R263" s="197">
        <f>SUM(R264:R288)</f>
        <v>0.49591620000000003</v>
      </c>
      <c r="S263" s="196"/>
      <c r="T263" s="198">
        <f>SUM(T264:T288)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199" t="s">
        <v>85</v>
      </c>
      <c r="AT263" s="200" t="s">
        <v>75</v>
      </c>
      <c r="AU263" s="200" t="s">
        <v>83</v>
      </c>
      <c r="AY263" s="199" t="s">
        <v>132</v>
      </c>
      <c r="BK263" s="201">
        <f>SUM(BK264:BK288)</f>
        <v>0</v>
      </c>
    </row>
    <row r="264" s="2" customFormat="1" ht="24.15" customHeight="1">
      <c r="A264" s="38"/>
      <c r="B264" s="39"/>
      <c r="C264" s="204" t="s">
        <v>388</v>
      </c>
      <c r="D264" s="204" t="s">
        <v>135</v>
      </c>
      <c r="E264" s="205" t="s">
        <v>389</v>
      </c>
      <c r="F264" s="206" t="s">
        <v>390</v>
      </c>
      <c r="G264" s="207" t="s">
        <v>138</v>
      </c>
      <c r="H264" s="208">
        <v>11.25</v>
      </c>
      <c r="I264" s="209"/>
      <c r="J264" s="210">
        <f>ROUND(I264*H264,2)</f>
        <v>0</v>
      </c>
      <c r="K264" s="206" t="s">
        <v>139</v>
      </c>
      <c r="L264" s="44"/>
      <c r="M264" s="211" t="s">
        <v>19</v>
      </c>
      <c r="N264" s="212" t="s">
        <v>47</v>
      </c>
      <c r="O264" s="84"/>
      <c r="P264" s="213">
        <f>O264*H264</f>
        <v>0</v>
      </c>
      <c r="Q264" s="213">
        <v>0.012200000000000001</v>
      </c>
      <c r="R264" s="213">
        <f>Q264*H264</f>
        <v>0.13725000000000001</v>
      </c>
      <c r="S264" s="213">
        <v>0</v>
      </c>
      <c r="T264" s="214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15" t="s">
        <v>256</v>
      </c>
      <c r="AT264" s="215" t="s">
        <v>135</v>
      </c>
      <c r="AU264" s="215" t="s">
        <v>85</v>
      </c>
      <c r="AY264" s="17" t="s">
        <v>132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7" t="s">
        <v>83</v>
      </c>
      <c r="BK264" s="216">
        <f>ROUND(I264*H264,2)</f>
        <v>0</v>
      </c>
      <c r="BL264" s="17" t="s">
        <v>256</v>
      </c>
      <c r="BM264" s="215" t="s">
        <v>391</v>
      </c>
    </row>
    <row r="265" s="2" customFormat="1">
      <c r="A265" s="38"/>
      <c r="B265" s="39"/>
      <c r="C265" s="40"/>
      <c r="D265" s="217" t="s">
        <v>142</v>
      </c>
      <c r="E265" s="40"/>
      <c r="F265" s="218" t="s">
        <v>392</v>
      </c>
      <c r="G265" s="40"/>
      <c r="H265" s="40"/>
      <c r="I265" s="219"/>
      <c r="J265" s="40"/>
      <c r="K265" s="40"/>
      <c r="L265" s="44"/>
      <c r="M265" s="220"/>
      <c r="N265" s="221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142</v>
      </c>
      <c r="AU265" s="17" t="s">
        <v>85</v>
      </c>
    </row>
    <row r="266" s="2" customFormat="1">
      <c r="A266" s="38"/>
      <c r="B266" s="39"/>
      <c r="C266" s="40"/>
      <c r="D266" s="222" t="s">
        <v>144</v>
      </c>
      <c r="E266" s="40"/>
      <c r="F266" s="223" t="s">
        <v>393</v>
      </c>
      <c r="G266" s="40"/>
      <c r="H266" s="40"/>
      <c r="I266" s="219"/>
      <c r="J266" s="40"/>
      <c r="K266" s="40"/>
      <c r="L266" s="44"/>
      <c r="M266" s="220"/>
      <c r="N266" s="221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144</v>
      </c>
      <c r="AU266" s="17" t="s">
        <v>85</v>
      </c>
    </row>
    <row r="267" s="13" customFormat="1">
      <c r="A267" s="13"/>
      <c r="B267" s="224"/>
      <c r="C267" s="225"/>
      <c r="D267" s="217" t="s">
        <v>146</v>
      </c>
      <c r="E267" s="226" t="s">
        <v>19</v>
      </c>
      <c r="F267" s="227" t="s">
        <v>394</v>
      </c>
      <c r="G267" s="225"/>
      <c r="H267" s="226" t="s">
        <v>19</v>
      </c>
      <c r="I267" s="228"/>
      <c r="J267" s="225"/>
      <c r="K267" s="225"/>
      <c r="L267" s="229"/>
      <c r="M267" s="230"/>
      <c r="N267" s="231"/>
      <c r="O267" s="231"/>
      <c r="P267" s="231"/>
      <c r="Q267" s="231"/>
      <c r="R267" s="231"/>
      <c r="S267" s="231"/>
      <c r="T267" s="23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3" t="s">
        <v>146</v>
      </c>
      <c r="AU267" s="233" t="s">
        <v>85</v>
      </c>
      <c r="AV267" s="13" t="s">
        <v>83</v>
      </c>
      <c r="AW267" s="13" t="s">
        <v>39</v>
      </c>
      <c r="AX267" s="13" t="s">
        <v>12</v>
      </c>
      <c r="AY267" s="233" t="s">
        <v>132</v>
      </c>
    </row>
    <row r="268" s="14" customFormat="1">
      <c r="A268" s="14"/>
      <c r="B268" s="234"/>
      <c r="C268" s="235"/>
      <c r="D268" s="217" t="s">
        <v>146</v>
      </c>
      <c r="E268" s="236" t="s">
        <v>19</v>
      </c>
      <c r="F268" s="237" t="s">
        <v>395</v>
      </c>
      <c r="G268" s="235"/>
      <c r="H268" s="238">
        <v>11.25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4" t="s">
        <v>146</v>
      </c>
      <c r="AU268" s="244" t="s">
        <v>85</v>
      </c>
      <c r="AV268" s="14" t="s">
        <v>85</v>
      </c>
      <c r="AW268" s="14" t="s">
        <v>39</v>
      </c>
      <c r="AX268" s="14" t="s">
        <v>83</v>
      </c>
      <c r="AY268" s="244" t="s">
        <v>132</v>
      </c>
    </row>
    <row r="269" s="2" customFormat="1" ht="16.5" customHeight="1">
      <c r="A269" s="38"/>
      <c r="B269" s="39"/>
      <c r="C269" s="204" t="s">
        <v>396</v>
      </c>
      <c r="D269" s="204" t="s">
        <v>135</v>
      </c>
      <c r="E269" s="205" t="s">
        <v>397</v>
      </c>
      <c r="F269" s="206" t="s">
        <v>398</v>
      </c>
      <c r="G269" s="207" t="s">
        <v>193</v>
      </c>
      <c r="H269" s="208">
        <v>20.300000000000001</v>
      </c>
      <c r="I269" s="209"/>
      <c r="J269" s="210">
        <f>ROUND(I269*H269,2)</f>
        <v>0</v>
      </c>
      <c r="K269" s="206" t="s">
        <v>139</v>
      </c>
      <c r="L269" s="44"/>
      <c r="M269" s="211" t="s">
        <v>19</v>
      </c>
      <c r="N269" s="212" t="s">
        <v>47</v>
      </c>
      <c r="O269" s="84"/>
      <c r="P269" s="213">
        <f>O269*H269</f>
        <v>0</v>
      </c>
      <c r="Q269" s="213">
        <v>1.0000000000000001E-05</v>
      </c>
      <c r="R269" s="213">
        <f>Q269*H269</f>
        <v>0.00020300000000000003</v>
      </c>
      <c r="S269" s="213">
        <v>0</v>
      </c>
      <c r="T269" s="214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15" t="s">
        <v>256</v>
      </c>
      <c r="AT269" s="215" t="s">
        <v>135</v>
      </c>
      <c r="AU269" s="215" t="s">
        <v>85</v>
      </c>
      <c r="AY269" s="17" t="s">
        <v>132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7" t="s">
        <v>83</v>
      </c>
      <c r="BK269" s="216">
        <f>ROUND(I269*H269,2)</f>
        <v>0</v>
      </c>
      <c r="BL269" s="17" t="s">
        <v>256</v>
      </c>
      <c r="BM269" s="215" t="s">
        <v>399</v>
      </c>
    </row>
    <row r="270" s="2" customFormat="1">
      <c r="A270" s="38"/>
      <c r="B270" s="39"/>
      <c r="C270" s="40"/>
      <c r="D270" s="217" t="s">
        <v>142</v>
      </c>
      <c r="E270" s="40"/>
      <c r="F270" s="218" t="s">
        <v>400</v>
      </c>
      <c r="G270" s="40"/>
      <c r="H270" s="40"/>
      <c r="I270" s="219"/>
      <c r="J270" s="40"/>
      <c r="K270" s="40"/>
      <c r="L270" s="44"/>
      <c r="M270" s="220"/>
      <c r="N270" s="221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142</v>
      </c>
      <c r="AU270" s="17" t="s">
        <v>85</v>
      </c>
    </row>
    <row r="271" s="2" customFormat="1">
      <c r="A271" s="38"/>
      <c r="B271" s="39"/>
      <c r="C271" s="40"/>
      <c r="D271" s="222" t="s">
        <v>144</v>
      </c>
      <c r="E271" s="40"/>
      <c r="F271" s="223" t="s">
        <v>401</v>
      </c>
      <c r="G271" s="40"/>
      <c r="H271" s="40"/>
      <c r="I271" s="219"/>
      <c r="J271" s="40"/>
      <c r="K271" s="40"/>
      <c r="L271" s="44"/>
      <c r="M271" s="220"/>
      <c r="N271" s="221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144</v>
      </c>
      <c r="AU271" s="17" t="s">
        <v>85</v>
      </c>
    </row>
    <row r="272" s="14" customFormat="1">
      <c r="A272" s="14"/>
      <c r="B272" s="234"/>
      <c r="C272" s="235"/>
      <c r="D272" s="217" t="s">
        <v>146</v>
      </c>
      <c r="E272" s="236" t="s">
        <v>19</v>
      </c>
      <c r="F272" s="237" t="s">
        <v>402</v>
      </c>
      <c r="G272" s="235"/>
      <c r="H272" s="238">
        <v>20.300000000000001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4" t="s">
        <v>146</v>
      </c>
      <c r="AU272" s="244" t="s">
        <v>85</v>
      </c>
      <c r="AV272" s="14" t="s">
        <v>85</v>
      </c>
      <c r="AW272" s="14" t="s">
        <v>39</v>
      </c>
      <c r="AX272" s="14" t="s">
        <v>83</v>
      </c>
      <c r="AY272" s="244" t="s">
        <v>132</v>
      </c>
    </row>
    <row r="273" s="2" customFormat="1" ht="37.8" customHeight="1">
      <c r="A273" s="38"/>
      <c r="B273" s="39"/>
      <c r="C273" s="204" t="s">
        <v>403</v>
      </c>
      <c r="D273" s="204" t="s">
        <v>135</v>
      </c>
      <c r="E273" s="205" t="s">
        <v>404</v>
      </c>
      <c r="F273" s="206" t="s">
        <v>405</v>
      </c>
      <c r="G273" s="207" t="s">
        <v>138</v>
      </c>
      <c r="H273" s="208">
        <v>20.879999999999999</v>
      </c>
      <c r="I273" s="209"/>
      <c r="J273" s="210">
        <f>ROUND(I273*H273,2)</f>
        <v>0</v>
      </c>
      <c r="K273" s="206" t="s">
        <v>139</v>
      </c>
      <c r="L273" s="44"/>
      <c r="M273" s="211" t="s">
        <v>19</v>
      </c>
      <c r="N273" s="212" t="s">
        <v>47</v>
      </c>
      <c r="O273" s="84"/>
      <c r="P273" s="213">
        <f>O273*H273</f>
        <v>0</v>
      </c>
      <c r="Q273" s="213">
        <v>0.0032499999999999999</v>
      </c>
      <c r="R273" s="213">
        <f>Q273*H273</f>
        <v>0.06785999999999999</v>
      </c>
      <c r="S273" s="213">
        <v>0</v>
      </c>
      <c r="T273" s="214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5" t="s">
        <v>256</v>
      </c>
      <c r="AT273" s="215" t="s">
        <v>135</v>
      </c>
      <c r="AU273" s="215" t="s">
        <v>85</v>
      </c>
      <c r="AY273" s="17" t="s">
        <v>132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17" t="s">
        <v>83</v>
      </c>
      <c r="BK273" s="216">
        <f>ROUND(I273*H273,2)</f>
        <v>0</v>
      </c>
      <c r="BL273" s="17" t="s">
        <v>256</v>
      </c>
      <c r="BM273" s="215" t="s">
        <v>406</v>
      </c>
    </row>
    <row r="274" s="2" customFormat="1">
      <c r="A274" s="38"/>
      <c r="B274" s="39"/>
      <c r="C274" s="40"/>
      <c r="D274" s="217" t="s">
        <v>142</v>
      </c>
      <c r="E274" s="40"/>
      <c r="F274" s="218" t="s">
        <v>407</v>
      </c>
      <c r="G274" s="40"/>
      <c r="H274" s="40"/>
      <c r="I274" s="219"/>
      <c r="J274" s="40"/>
      <c r="K274" s="40"/>
      <c r="L274" s="44"/>
      <c r="M274" s="220"/>
      <c r="N274" s="221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142</v>
      </c>
      <c r="AU274" s="17" t="s">
        <v>85</v>
      </c>
    </row>
    <row r="275" s="2" customFormat="1">
      <c r="A275" s="38"/>
      <c r="B275" s="39"/>
      <c r="C275" s="40"/>
      <c r="D275" s="222" t="s">
        <v>144</v>
      </c>
      <c r="E275" s="40"/>
      <c r="F275" s="223" t="s">
        <v>408</v>
      </c>
      <c r="G275" s="40"/>
      <c r="H275" s="40"/>
      <c r="I275" s="219"/>
      <c r="J275" s="40"/>
      <c r="K275" s="40"/>
      <c r="L275" s="44"/>
      <c r="M275" s="220"/>
      <c r="N275" s="221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144</v>
      </c>
      <c r="AU275" s="17" t="s">
        <v>85</v>
      </c>
    </row>
    <row r="276" s="13" customFormat="1">
      <c r="A276" s="13"/>
      <c r="B276" s="224"/>
      <c r="C276" s="225"/>
      <c r="D276" s="217" t="s">
        <v>146</v>
      </c>
      <c r="E276" s="226" t="s">
        <v>19</v>
      </c>
      <c r="F276" s="227" t="s">
        <v>409</v>
      </c>
      <c r="G276" s="225"/>
      <c r="H276" s="226" t="s">
        <v>19</v>
      </c>
      <c r="I276" s="228"/>
      <c r="J276" s="225"/>
      <c r="K276" s="225"/>
      <c r="L276" s="229"/>
      <c r="M276" s="230"/>
      <c r="N276" s="231"/>
      <c r="O276" s="231"/>
      <c r="P276" s="231"/>
      <c r="Q276" s="231"/>
      <c r="R276" s="231"/>
      <c r="S276" s="231"/>
      <c r="T276" s="23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3" t="s">
        <v>146</v>
      </c>
      <c r="AU276" s="233" t="s">
        <v>85</v>
      </c>
      <c r="AV276" s="13" t="s">
        <v>83</v>
      </c>
      <c r="AW276" s="13" t="s">
        <v>39</v>
      </c>
      <c r="AX276" s="13" t="s">
        <v>12</v>
      </c>
      <c r="AY276" s="233" t="s">
        <v>132</v>
      </c>
    </row>
    <row r="277" s="14" customFormat="1">
      <c r="A277" s="14"/>
      <c r="B277" s="234"/>
      <c r="C277" s="235"/>
      <c r="D277" s="217" t="s">
        <v>146</v>
      </c>
      <c r="E277" s="236" t="s">
        <v>19</v>
      </c>
      <c r="F277" s="237" t="s">
        <v>410</v>
      </c>
      <c r="G277" s="235"/>
      <c r="H277" s="238">
        <v>20.879999999999999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4" t="s">
        <v>146</v>
      </c>
      <c r="AU277" s="244" t="s">
        <v>85</v>
      </c>
      <c r="AV277" s="14" t="s">
        <v>85</v>
      </c>
      <c r="AW277" s="14" t="s">
        <v>39</v>
      </c>
      <c r="AX277" s="14" t="s">
        <v>83</v>
      </c>
      <c r="AY277" s="244" t="s">
        <v>132</v>
      </c>
    </row>
    <row r="278" s="2" customFormat="1" ht="24.15" customHeight="1">
      <c r="A278" s="38"/>
      <c r="B278" s="39"/>
      <c r="C278" s="256" t="s">
        <v>411</v>
      </c>
      <c r="D278" s="256" t="s">
        <v>412</v>
      </c>
      <c r="E278" s="257" t="s">
        <v>413</v>
      </c>
      <c r="F278" s="258" t="s">
        <v>414</v>
      </c>
      <c r="G278" s="259" t="s">
        <v>138</v>
      </c>
      <c r="H278" s="260">
        <v>21.923999999999999</v>
      </c>
      <c r="I278" s="261"/>
      <c r="J278" s="262">
        <f>ROUND(I278*H278,2)</f>
        <v>0</v>
      </c>
      <c r="K278" s="258" t="s">
        <v>139</v>
      </c>
      <c r="L278" s="263"/>
      <c r="M278" s="264" t="s">
        <v>19</v>
      </c>
      <c r="N278" s="265" t="s">
        <v>47</v>
      </c>
      <c r="O278" s="84"/>
      <c r="P278" s="213">
        <f>O278*H278</f>
        <v>0</v>
      </c>
      <c r="Q278" s="213">
        <v>0.0097999999999999997</v>
      </c>
      <c r="R278" s="213">
        <f>Q278*H278</f>
        <v>0.2148552</v>
      </c>
      <c r="S278" s="213">
        <v>0</v>
      </c>
      <c r="T278" s="21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5" t="s">
        <v>373</v>
      </c>
      <c r="AT278" s="215" t="s">
        <v>412</v>
      </c>
      <c r="AU278" s="215" t="s">
        <v>85</v>
      </c>
      <c r="AY278" s="17" t="s">
        <v>132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83</v>
      </c>
      <c r="BK278" s="216">
        <f>ROUND(I278*H278,2)</f>
        <v>0</v>
      </c>
      <c r="BL278" s="17" t="s">
        <v>256</v>
      </c>
      <c r="BM278" s="215" t="s">
        <v>415</v>
      </c>
    </row>
    <row r="279" s="2" customFormat="1">
      <c r="A279" s="38"/>
      <c r="B279" s="39"/>
      <c r="C279" s="40"/>
      <c r="D279" s="217" t="s">
        <v>142</v>
      </c>
      <c r="E279" s="40"/>
      <c r="F279" s="218" t="s">
        <v>414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142</v>
      </c>
      <c r="AU279" s="17" t="s">
        <v>85</v>
      </c>
    </row>
    <row r="280" s="14" customFormat="1">
      <c r="A280" s="14"/>
      <c r="B280" s="234"/>
      <c r="C280" s="235"/>
      <c r="D280" s="217" t="s">
        <v>146</v>
      </c>
      <c r="E280" s="235"/>
      <c r="F280" s="237" t="s">
        <v>416</v>
      </c>
      <c r="G280" s="235"/>
      <c r="H280" s="238">
        <v>21.923999999999999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4" t="s">
        <v>146</v>
      </c>
      <c r="AU280" s="244" t="s">
        <v>85</v>
      </c>
      <c r="AV280" s="14" t="s">
        <v>85</v>
      </c>
      <c r="AW280" s="14" t="s">
        <v>4</v>
      </c>
      <c r="AX280" s="14" t="s">
        <v>83</v>
      </c>
      <c r="AY280" s="244" t="s">
        <v>132</v>
      </c>
    </row>
    <row r="281" s="2" customFormat="1" ht="21.75" customHeight="1">
      <c r="A281" s="38"/>
      <c r="B281" s="39"/>
      <c r="C281" s="204" t="s">
        <v>417</v>
      </c>
      <c r="D281" s="204" t="s">
        <v>135</v>
      </c>
      <c r="E281" s="205" t="s">
        <v>418</v>
      </c>
      <c r="F281" s="206" t="s">
        <v>419</v>
      </c>
      <c r="G281" s="207" t="s">
        <v>193</v>
      </c>
      <c r="H281" s="208">
        <v>5.7999999999999998</v>
      </c>
      <c r="I281" s="209"/>
      <c r="J281" s="210">
        <f>ROUND(I281*H281,2)</f>
        <v>0</v>
      </c>
      <c r="K281" s="206" t="s">
        <v>139</v>
      </c>
      <c r="L281" s="44"/>
      <c r="M281" s="211" t="s">
        <v>19</v>
      </c>
      <c r="N281" s="212" t="s">
        <v>47</v>
      </c>
      <c r="O281" s="84"/>
      <c r="P281" s="213">
        <f>O281*H281</f>
        <v>0</v>
      </c>
      <c r="Q281" s="213">
        <v>0.01306</v>
      </c>
      <c r="R281" s="213">
        <f>Q281*H281</f>
        <v>0.075747999999999996</v>
      </c>
      <c r="S281" s="213">
        <v>0</v>
      </c>
      <c r="T281" s="214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15" t="s">
        <v>256</v>
      </c>
      <c r="AT281" s="215" t="s">
        <v>135</v>
      </c>
      <c r="AU281" s="215" t="s">
        <v>85</v>
      </c>
      <c r="AY281" s="17" t="s">
        <v>132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17" t="s">
        <v>83</v>
      </c>
      <c r="BK281" s="216">
        <f>ROUND(I281*H281,2)</f>
        <v>0</v>
      </c>
      <c r="BL281" s="17" t="s">
        <v>256</v>
      </c>
      <c r="BM281" s="215" t="s">
        <v>420</v>
      </c>
    </row>
    <row r="282" s="2" customFormat="1">
      <c r="A282" s="38"/>
      <c r="B282" s="39"/>
      <c r="C282" s="40"/>
      <c r="D282" s="217" t="s">
        <v>142</v>
      </c>
      <c r="E282" s="40"/>
      <c r="F282" s="218" t="s">
        <v>421</v>
      </c>
      <c r="G282" s="40"/>
      <c r="H282" s="40"/>
      <c r="I282" s="219"/>
      <c r="J282" s="40"/>
      <c r="K282" s="40"/>
      <c r="L282" s="44"/>
      <c r="M282" s="220"/>
      <c r="N282" s="221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142</v>
      </c>
      <c r="AU282" s="17" t="s">
        <v>85</v>
      </c>
    </row>
    <row r="283" s="2" customFormat="1">
      <c r="A283" s="38"/>
      <c r="B283" s="39"/>
      <c r="C283" s="40"/>
      <c r="D283" s="222" t="s">
        <v>144</v>
      </c>
      <c r="E283" s="40"/>
      <c r="F283" s="223" t="s">
        <v>422</v>
      </c>
      <c r="G283" s="40"/>
      <c r="H283" s="40"/>
      <c r="I283" s="219"/>
      <c r="J283" s="40"/>
      <c r="K283" s="40"/>
      <c r="L283" s="44"/>
      <c r="M283" s="220"/>
      <c r="N283" s="221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144</v>
      </c>
      <c r="AU283" s="17" t="s">
        <v>85</v>
      </c>
    </row>
    <row r="284" s="13" customFormat="1">
      <c r="A284" s="13"/>
      <c r="B284" s="224"/>
      <c r="C284" s="225"/>
      <c r="D284" s="217" t="s">
        <v>146</v>
      </c>
      <c r="E284" s="226" t="s">
        <v>19</v>
      </c>
      <c r="F284" s="227" t="s">
        <v>423</v>
      </c>
      <c r="G284" s="225"/>
      <c r="H284" s="226" t="s">
        <v>19</v>
      </c>
      <c r="I284" s="228"/>
      <c r="J284" s="225"/>
      <c r="K284" s="225"/>
      <c r="L284" s="229"/>
      <c r="M284" s="230"/>
      <c r="N284" s="231"/>
      <c r="O284" s="231"/>
      <c r="P284" s="231"/>
      <c r="Q284" s="231"/>
      <c r="R284" s="231"/>
      <c r="S284" s="231"/>
      <c r="T284" s="23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3" t="s">
        <v>146</v>
      </c>
      <c r="AU284" s="233" t="s">
        <v>85</v>
      </c>
      <c r="AV284" s="13" t="s">
        <v>83</v>
      </c>
      <c r="AW284" s="13" t="s">
        <v>39</v>
      </c>
      <c r="AX284" s="13" t="s">
        <v>12</v>
      </c>
      <c r="AY284" s="233" t="s">
        <v>132</v>
      </c>
    </row>
    <row r="285" s="14" customFormat="1">
      <c r="A285" s="14"/>
      <c r="B285" s="234"/>
      <c r="C285" s="235"/>
      <c r="D285" s="217" t="s">
        <v>146</v>
      </c>
      <c r="E285" s="236" t="s">
        <v>19</v>
      </c>
      <c r="F285" s="237" t="s">
        <v>424</v>
      </c>
      <c r="G285" s="235"/>
      <c r="H285" s="238">
        <v>5.7999999999999998</v>
      </c>
      <c r="I285" s="239"/>
      <c r="J285" s="235"/>
      <c r="K285" s="235"/>
      <c r="L285" s="240"/>
      <c r="M285" s="241"/>
      <c r="N285" s="242"/>
      <c r="O285" s="242"/>
      <c r="P285" s="242"/>
      <c r="Q285" s="242"/>
      <c r="R285" s="242"/>
      <c r="S285" s="242"/>
      <c r="T285" s="24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4" t="s">
        <v>146</v>
      </c>
      <c r="AU285" s="244" t="s">
        <v>85</v>
      </c>
      <c r="AV285" s="14" t="s">
        <v>85</v>
      </c>
      <c r="AW285" s="14" t="s">
        <v>39</v>
      </c>
      <c r="AX285" s="14" t="s">
        <v>83</v>
      </c>
      <c r="AY285" s="244" t="s">
        <v>132</v>
      </c>
    </row>
    <row r="286" s="2" customFormat="1" ht="24.15" customHeight="1">
      <c r="A286" s="38"/>
      <c r="B286" s="39"/>
      <c r="C286" s="204" t="s">
        <v>425</v>
      </c>
      <c r="D286" s="204" t="s">
        <v>135</v>
      </c>
      <c r="E286" s="205" t="s">
        <v>426</v>
      </c>
      <c r="F286" s="206" t="s">
        <v>427</v>
      </c>
      <c r="G286" s="207" t="s">
        <v>312</v>
      </c>
      <c r="H286" s="208">
        <v>0.49591619999999997</v>
      </c>
      <c r="I286" s="209"/>
      <c r="J286" s="210">
        <f>ROUND(I286*H286,2)</f>
        <v>0</v>
      </c>
      <c r="K286" s="206" t="s">
        <v>139</v>
      </c>
      <c r="L286" s="44"/>
      <c r="M286" s="211" t="s">
        <v>19</v>
      </c>
      <c r="N286" s="212" t="s">
        <v>47</v>
      </c>
      <c r="O286" s="84"/>
      <c r="P286" s="213">
        <f>O286*H286</f>
        <v>0</v>
      </c>
      <c r="Q286" s="213">
        <v>0</v>
      </c>
      <c r="R286" s="213">
        <f>Q286*H286</f>
        <v>0</v>
      </c>
      <c r="S286" s="213">
        <v>0</v>
      </c>
      <c r="T286" s="214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5" t="s">
        <v>256</v>
      </c>
      <c r="AT286" s="215" t="s">
        <v>135</v>
      </c>
      <c r="AU286" s="215" t="s">
        <v>85</v>
      </c>
      <c r="AY286" s="17" t="s">
        <v>132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7" t="s">
        <v>83</v>
      </c>
      <c r="BK286" s="216">
        <f>ROUND(I286*H286,2)</f>
        <v>0</v>
      </c>
      <c r="BL286" s="17" t="s">
        <v>256</v>
      </c>
      <c r="BM286" s="215" t="s">
        <v>428</v>
      </c>
    </row>
    <row r="287" s="2" customFormat="1">
      <c r="A287" s="38"/>
      <c r="B287" s="39"/>
      <c r="C287" s="40"/>
      <c r="D287" s="217" t="s">
        <v>142</v>
      </c>
      <c r="E287" s="40"/>
      <c r="F287" s="218" t="s">
        <v>429</v>
      </c>
      <c r="G287" s="40"/>
      <c r="H287" s="40"/>
      <c r="I287" s="219"/>
      <c r="J287" s="40"/>
      <c r="K287" s="40"/>
      <c r="L287" s="44"/>
      <c r="M287" s="220"/>
      <c r="N287" s="221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142</v>
      </c>
      <c r="AU287" s="17" t="s">
        <v>85</v>
      </c>
    </row>
    <row r="288" s="2" customFormat="1">
      <c r="A288" s="38"/>
      <c r="B288" s="39"/>
      <c r="C288" s="40"/>
      <c r="D288" s="222" t="s">
        <v>144</v>
      </c>
      <c r="E288" s="40"/>
      <c r="F288" s="223" t="s">
        <v>430</v>
      </c>
      <c r="G288" s="40"/>
      <c r="H288" s="40"/>
      <c r="I288" s="219"/>
      <c r="J288" s="40"/>
      <c r="K288" s="40"/>
      <c r="L288" s="44"/>
      <c r="M288" s="220"/>
      <c r="N288" s="221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144</v>
      </c>
      <c r="AU288" s="17" t="s">
        <v>85</v>
      </c>
    </row>
    <row r="289" s="12" customFormat="1" ht="22.8" customHeight="1">
      <c r="A289" s="12"/>
      <c r="B289" s="188"/>
      <c r="C289" s="189"/>
      <c r="D289" s="190" t="s">
        <v>75</v>
      </c>
      <c r="E289" s="202" t="s">
        <v>431</v>
      </c>
      <c r="F289" s="202" t="s">
        <v>432</v>
      </c>
      <c r="G289" s="189"/>
      <c r="H289" s="189"/>
      <c r="I289" s="192"/>
      <c r="J289" s="203">
        <f>BK289</f>
        <v>0</v>
      </c>
      <c r="K289" s="189"/>
      <c r="L289" s="194"/>
      <c r="M289" s="195"/>
      <c r="N289" s="196"/>
      <c r="O289" s="196"/>
      <c r="P289" s="197">
        <f>SUM(P290:P307)</f>
        <v>0</v>
      </c>
      <c r="Q289" s="196"/>
      <c r="R289" s="197">
        <f>SUM(R290:R307)</f>
        <v>0</v>
      </c>
      <c r="S289" s="196"/>
      <c r="T289" s="198">
        <f>SUM(T290:T307)</f>
        <v>0.028000000000000001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199" t="s">
        <v>85</v>
      </c>
      <c r="AT289" s="200" t="s">
        <v>75</v>
      </c>
      <c r="AU289" s="200" t="s">
        <v>83</v>
      </c>
      <c r="AY289" s="199" t="s">
        <v>132</v>
      </c>
      <c r="BK289" s="201">
        <f>SUM(BK290:BK307)</f>
        <v>0</v>
      </c>
    </row>
    <row r="290" s="2" customFormat="1" ht="24.15" customHeight="1">
      <c r="A290" s="38"/>
      <c r="B290" s="39"/>
      <c r="C290" s="204" t="s">
        <v>433</v>
      </c>
      <c r="D290" s="204" t="s">
        <v>135</v>
      </c>
      <c r="E290" s="205" t="s">
        <v>434</v>
      </c>
      <c r="F290" s="206" t="s">
        <v>435</v>
      </c>
      <c r="G290" s="207" t="s">
        <v>300</v>
      </c>
      <c r="H290" s="208">
        <v>1</v>
      </c>
      <c r="I290" s="209"/>
      <c r="J290" s="210">
        <f>ROUND(I290*H290,2)</f>
        <v>0</v>
      </c>
      <c r="K290" s="206" t="s">
        <v>139</v>
      </c>
      <c r="L290" s="44"/>
      <c r="M290" s="211" t="s">
        <v>19</v>
      </c>
      <c r="N290" s="212" t="s">
        <v>47</v>
      </c>
      <c r="O290" s="84"/>
      <c r="P290" s="213">
        <f>O290*H290</f>
        <v>0</v>
      </c>
      <c r="Q290" s="213">
        <v>0</v>
      </c>
      <c r="R290" s="213">
        <f>Q290*H290</f>
        <v>0</v>
      </c>
      <c r="S290" s="213">
        <v>0.028000000000000001</v>
      </c>
      <c r="T290" s="214">
        <f>S290*H290</f>
        <v>0.028000000000000001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5" t="s">
        <v>256</v>
      </c>
      <c r="AT290" s="215" t="s">
        <v>135</v>
      </c>
      <c r="AU290" s="215" t="s">
        <v>85</v>
      </c>
      <c r="AY290" s="17" t="s">
        <v>132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17" t="s">
        <v>83</v>
      </c>
      <c r="BK290" s="216">
        <f>ROUND(I290*H290,2)</f>
        <v>0</v>
      </c>
      <c r="BL290" s="17" t="s">
        <v>256</v>
      </c>
      <c r="BM290" s="215" t="s">
        <v>436</v>
      </c>
    </row>
    <row r="291" s="2" customFormat="1">
      <c r="A291" s="38"/>
      <c r="B291" s="39"/>
      <c r="C291" s="40"/>
      <c r="D291" s="217" t="s">
        <v>142</v>
      </c>
      <c r="E291" s="40"/>
      <c r="F291" s="218" t="s">
        <v>437</v>
      </c>
      <c r="G291" s="40"/>
      <c r="H291" s="40"/>
      <c r="I291" s="219"/>
      <c r="J291" s="40"/>
      <c r="K291" s="40"/>
      <c r="L291" s="44"/>
      <c r="M291" s="220"/>
      <c r="N291" s="221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142</v>
      </c>
      <c r="AU291" s="17" t="s">
        <v>85</v>
      </c>
    </row>
    <row r="292" s="2" customFormat="1">
      <c r="A292" s="38"/>
      <c r="B292" s="39"/>
      <c r="C292" s="40"/>
      <c r="D292" s="222" t="s">
        <v>144</v>
      </c>
      <c r="E292" s="40"/>
      <c r="F292" s="223" t="s">
        <v>438</v>
      </c>
      <c r="G292" s="40"/>
      <c r="H292" s="40"/>
      <c r="I292" s="219"/>
      <c r="J292" s="40"/>
      <c r="K292" s="40"/>
      <c r="L292" s="44"/>
      <c r="M292" s="220"/>
      <c r="N292" s="221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144</v>
      </c>
      <c r="AU292" s="17" t="s">
        <v>85</v>
      </c>
    </row>
    <row r="293" s="13" customFormat="1">
      <c r="A293" s="13"/>
      <c r="B293" s="224"/>
      <c r="C293" s="225"/>
      <c r="D293" s="217" t="s">
        <v>146</v>
      </c>
      <c r="E293" s="226" t="s">
        <v>19</v>
      </c>
      <c r="F293" s="227" t="s">
        <v>439</v>
      </c>
      <c r="G293" s="225"/>
      <c r="H293" s="226" t="s">
        <v>19</v>
      </c>
      <c r="I293" s="228"/>
      <c r="J293" s="225"/>
      <c r="K293" s="225"/>
      <c r="L293" s="229"/>
      <c r="M293" s="230"/>
      <c r="N293" s="231"/>
      <c r="O293" s="231"/>
      <c r="P293" s="231"/>
      <c r="Q293" s="231"/>
      <c r="R293" s="231"/>
      <c r="S293" s="231"/>
      <c r="T293" s="23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3" t="s">
        <v>146</v>
      </c>
      <c r="AU293" s="233" t="s">
        <v>85</v>
      </c>
      <c r="AV293" s="13" t="s">
        <v>83</v>
      </c>
      <c r="AW293" s="13" t="s">
        <v>39</v>
      </c>
      <c r="AX293" s="13" t="s">
        <v>12</v>
      </c>
      <c r="AY293" s="233" t="s">
        <v>132</v>
      </c>
    </row>
    <row r="294" s="14" customFormat="1">
      <c r="A294" s="14"/>
      <c r="B294" s="234"/>
      <c r="C294" s="235"/>
      <c r="D294" s="217" t="s">
        <v>146</v>
      </c>
      <c r="E294" s="236" t="s">
        <v>19</v>
      </c>
      <c r="F294" s="237" t="s">
        <v>83</v>
      </c>
      <c r="G294" s="235"/>
      <c r="H294" s="238">
        <v>1</v>
      </c>
      <c r="I294" s="239"/>
      <c r="J294" s="235"/>
      <c r="K294" s="235"/>
      <c r="L294" s="240"/>
      <c r="M294" s="241"/>
      <c r="N294" s="242"/>
      <c r="O294" s="242"/>
      <c r="P294" s="242"/>
      <c r="Q294" s="242"/>
      <c r="R294" s="242"/>
      <c r="S294" s="242"/>
      <c r="T294" s="24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4" t="s">
        <v>146</v>
      </c>
      <c r="AU294" s="244" t="s">
        <v>85</v>
      </c>
      <c r="AV294" s="14" t="s">
        <v>85</v>
      </c>
      <c r="AW294" s="14" t="s">
        <v>39</v>
      </c>
      <c r="AX294" s="14" t="s">
        <v>83</v>
      </c>
      <c r="AY294" s="244" t="s">
        <v>132</v>
      </c>
    </row>
    <row r="295" s="2" customFormat="1" ht="55.5" customHeight="1">
      <c r="A295" s="38"/>
      <c r="B295" s="39"/>
      <c r="C295" s="204" t="s">
        <v>440</v>
      </c>
      <c r="D295" s="204" t="s">
        <v>135</v>
      </c>
      <c r="E295" s="205" t="s">
        <v>441</v>
      </c>
      <c r="F295" s="206" t="s">
        <v>442</v>
      </c>
      <c r="G295" s="207" t="s">
        <v>300</v>
      </c>
      <c r="H295" s="208">
        <v>1</v>
      </c>
      <c r="I295" s="209"/>
      <c r="J295" s="210">
        <f>ROUND(I295*H295,2)</f>
        <v>0</v>
      </c>
      <c r="K295" s="206" t="s">
        <v>19</v>
      </c>
      <c r="L295" s="44"/>
      <c r="M295" s="211" t="s">
        <v>19</v>
      </c>
      <c r="N295" s="212" t="s">
        <v>47</v>
      </c>
      <c r="O295" s="84"/>
      <c r="P295" s="213">
        <f>O295*H295</f>
        <v>0</v>
      </c>
      <c r="Q295" s="213">
        <v>0</v>
      </c>
      <c r="R295" s="213">
        <f>Q295*H295</f>
        <v>0</v>
      </c>
      <c r="S295" s="213">
        <v>0</v>
      </c>
      <c r="T295" s="214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15" t="s">
        <v>256</v>
      </c>
      <c r="AT295" s="215" t="s">
        <v>135</v>
      </c>
      <c r="AU295" s="215" t="s">
        <v>85</v>
      </c>
      <c r="AY295" s="17" t="s">
        <v>132</v>
      </c>
      <c r="BE295" s="216">
        <f>IF(N295="základní",J295,0)</f>
        <v>0</v>
      </c>
      <c r="BF295" s="216">
        <f>IF(N295="snížená",J295,0)</f>
        <v>0</v>
      </c>
      <c r="BG295" s="216">
        <f>IF(N295="zákl. přenesená",J295,0)</f>
        <v>0</v>
      </c>
      <c r="BH295" s="216">
        <f>IF(N295="sníž. přenesená",J295,0)</f>
        <v>0</v>
      </c>
      <c r="BI295" s="216">
        <f>IF(N295="nulová",J295,0)</f>
        <v>0</v>
      </c>
      <c r="BJ295" s="17" t="s">
        <v>83</v>
      </c>
      <c r="BK295" s="216">
        <f>ROUND(I295*H295,2)</f>
        <v>0</v>
      </c>
      <c r="BL295" s="17" t="s">
        <v>256</v>
      </c>
      <c r="BM295" s="215" t="s">
        <v>443</v>
      </c>
    </row>
    <row r="296" s="2" customFormat="1">
      <c r="A296" s="38"/>
      <c r="B296" s="39"/>
      <c r="C296" s="40"/>
      <c r="D296" s="217" t="s">
        <v>142</v>
      </c>
      <c r="E296" s="40"/>
      <c r="F296" s="218" t="s">
        <v>444</v>
      </c>
      <c r="G296" s="40"/>
      <c r="H296" s="40"/>
      <c r="I296" s="219"/>
      <c r="J296" s="40"/>
      <c r="K296" s="40"/>
      <c r="L296" s="44"/>
      <c r="M296" s="220"/>
      <c r="N296" s="221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142</v>
      </c>
      <c r="AU296" s="17" t="s">
        <v>85</v>
      </c>
    </row>
    <row r="297" s="13" customFormat="1">
      <c r="A297" s="13"/>
      <c r="B297" s="224"/>
      <c r="C297" s="225"/>
      <c r="D297" s="217" t="s">
        <v>146</v>
      </c>
      <c r="E297" s="226" t="s">
        <v>19</v>
      </c>
      <c r="F297" s="227" t="s">
        <v>445</v>
      </c>
      <c r="G297" s="225"/>
      <c r="H297" s="226" t="s">
        <v>19</v>
      </c>
      <c r="I297" s="228"/>
      <c r="J297" s="225"/>
      <c r="K297" s="225"/>
      <c r="L297" s="229"/>
      <c r="M297" s="230"/>
      <c r="N297" s="231"/>
      <c r="O297" s="231"/>
      <c r="P297" s="231"/>
      <c r="Q297" s="231"/>
      <c r="R297" s="231"/>
      <c r="S297" s="231"/>
      <c r="T297" s="23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3" t="s">
        <v>146</v>
      </c>
      <c r="AU297" s="233" t="s">
        <v>85</v>
      </c>
      <c r="AV297" s="13" t="s">
        <v>83</v>
      </c>
      <c r="AW297" s="13" t="s">
        <v>39</v>
      </c>
      <c r="AX297" s="13" t="s">
        <v>12</v>
      </c>
      <c r="AY297" s="233" t="s">
        <v>132</v>
      </c>
    </row>
    <row r="298" s="14" customFormat="1">
      <c r="A298" s="14"/>
      <c r="B298" s="234"/>
      <c r="C298" s="235"/>
      <c r="D298" s="217" t="s">
        <v>146</v>
      </c>
      <c r="E298" s="236" t="s">
        <v>19</v>
      </c>
      <c r="F298" s="237" t="s">
        <v>83</v>
      </c>
      <c r="G298" s="235"/>
      <c r="H298" s="238">
        <v>1</v>
      </c>
      <c r="I298" s="239"/>
      <c r="J298" s="235"/>
      <c r="K298" s="235"/>
      <c r="L298" s="240"/>
      <c r="M298" s="241"/>
      <c r="N298" s="242"/>
      <c r="O298" s="242"/>
      <c r="P298" s="242"/>
      <c r="Q298" s="242"/>
      <c r="R298" s="242"/>
      <c r="S298" s="242"/>
      <c r="T298" s="24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4" t="s">
        <v>146</v>
      </c>
      <c r="AU298" s="244" t="s">
        <v>85</v>
      </c>
      <c r="AV298" s="14" t="s">
        <v>85</v>
      </c>
      <c r="AW298" s="14" t="s">
        <v>39</v>
      </c>
      <c r="AX298" s="14" t="s">
        <v>12</v>
      </c>
      <c r="AY298" s="244" t="s">
        <v>132</v>
      </c>
    </row>
    <row r="299" s="15" customFormat="1">
      <c r="A299" s="15"/>
      <c r="B299" s="245"/>
      <c r="C299" s="246"/>
      <c r="D299" s="217" t="s">
        <v>146</v>
      </c>
      <c r="E299" s="247" t="s">
        <v>19</v>
      </c>
      <c r="F299" s="248" t="s">
        <v>172</v>
      </c>
      <c r="G299" s="246"/>
      <c r="H299" s="249">
        <v>1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55" t="s">
        <v>146</v>
      </c>
      <c r="AU299" s="255" t="s">
        <v>85</v>
      </c>
      <c r="AV299" s="15" t="s">
        <v>140</v>
      </c>
      <c r="AW299" s="15" t="s">
        <v>39</v>
      </c>
      <c r="AX299" s="15" t="s">
        <v>83</v>
      </c>
      <c r="AY299" s="255" t="s">
        <v>132</v>
      </c>
    </row>
    <row r="300" s="2" customFormat="1" ht="44.25" customHeight="1">
      <c r="A300" s="38"/>
      <c r="B300" s="39"/>
      <c r="C300" s="204" t="s">
        <v>446</v>
      </c>
      <c r="D300" s="204" t="s">
        <v>135</v>
      </c>
      <c r="E300" s="205" t="s">
        <v>447</v>
      </c>
      <c r="F300" s="206" t="s">
        <v>448</v>
      </c>
      <c r="G300" s="207" t="s">
        <v>300</v>
      </c>
      <c r="H300" s="208">
        <v>1</v>
      </c>
      <c r="I300" s="209"/>
      <c r="J300" s="210">
        <f>ROUND(I300*H300,2)</f>
        <v>0</v>
      </c>
      <c r="K300" s="206" t="s">
        <v>19</v>
      </c>
      <c r="L300" s="44"/>
      <c r="M300" s="211" t="s">
        <v>19</v>
      </c>
      <c r="N300" s="212" t="s">
        <v>47</v>
      </c>
      <c r="O300" s="84"/>
      <c r="P300" s="213">
        <f>O300*H300</f>
        <v>0</v>
      </c>
      <c r="Q300" s="213">
        <v>0</v>
      </c>
      <c r="R300" s="213">
        <f>Q300*H300</f>
        <v>0</v>
      </c>
      <c r="S300" s="213">
        <v>0</v>
      </c>
      <c r="T300" s="214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15" t="s">
        <v>256</v>
      </c>
      <c r="AT300" s="215" t="s">
        <v>135</v>
      </c>
      <c r="AU300" s="215" t="s">
        <v>85</v>
      </c>
      <c r="AY300" s="17" t="s">
        <v>132</v>
      </c>
      <c r="BE300" s="216">
        <f>IF(N300="základní",J300,0)</f>
        <v>0</v>
      </c>
      <c r="BF300" s="216">
        <f>IF(N300="snížená",J300,0)</f>
        <v>0</v>
      </c>
      <c r="BG300" s="216">
        <f>IF(N300="zákl. přenesená",J300,0)</f>
        <v>0</v>
      </c>
      <c r="BH300" s="216">
        <f>IF(N300="sníž. přenesená",J300,0)</f>
        <v>0</v>
      </c>
      <c r="BI300" s="216">
        <f>IF(N300="nulová",J300,0)</f>
        <v>0</v>
      </c>
      <c r="BJ300" s="17" t="s">
        <v>83</v>
      </c>
      <c r="BK300" s="216">
        <f>ROUND(I300*H300,2)</f>
        <v>0</v>
      </c>
      <c r="BL300" s="17" t="s">
        <v>256</v>
      </c>
      <c r="BM300" s="215" t="s">
        <v>449</v>
      </c>
    </row>
    <row r="301" s="2" customFormat="1">
      <c r="A301" s="38"/>
      <c r="B301" s="39"/>
      <c r="C301" s="40"/>
      <c r="D301" s="217" t="s">
        <v>142</v>
      </c>
      <c r="E301" s="40"/>
      <c r="F301" s="218" t="s">
        <v>448</v>
      </c>
      <c r="G301" s="40"/>
      <c r="H301" s="40"/>
      <c r="I301" s="219"/>
      <c r="J301" s="40"/>
      <c r="K301" s="40"/>
      <c r="L301" s="44"/>
      <c r="M301" s="220"/>
      <c r="N301" s="221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142</v>
      </c>
      <c r="AU301" s="17" t="s">
        <v>85</v>
      </c>
    </row>
    <row r="302" s="13" customFormat="1">
      <c r="A302" s="13"/>
      <c r="B302" s="224"/>
      <c r="C302" s="225"/>
      <c r="D302" s="217" t="s">
        <v>146</v>
      </c>
      <c r="E302" s="226" t="s">
        <v>19</v>
      </c>
      <c r="F302" s="227" t="s">
        <v>450</v>
      </c>
      <c r="G302" s="225"/>
      <c r="H302" s="226" t="s">
        <v>19</v>
      </c>
      <c r="I302" s="228"/>
      <c r="J302" s="225"/>
      <c r="K302" s="225"/>
      <c r="L302" s="229"/>
      <c r="M302" s="230"/>
      <c r="N302" s="231"/>
      <c r="O302" s="231"/>
      <c r="P302" s="231"/>
      <c r="Q302" s="231"/>
      <c r="R302" s="231"/>
      <c r="S302" s="231"/>
      <c r="T302" s="23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3" t="s">
        <v>146</v>
      </c>
      <c r="AU302" s="233" t="s">
        <v>85</v>
      </c>
      <c r="AV302" s="13" t="s">
        <v>83</v>
      </c>
      <c r="AW302" s="13" t="s">
        <v>39</v>
      </c>
      <c r="AX302" s="13" t="s">
        <v>12</v>
      </c>
      <c r="AY302" s="233" t="s">
        <v>132</v>
      </c>
    </row>
    <row r="303" s="14" customFormat="1">
      <c r="A303" s="14"/>
      <c r="B303" s="234"/>
      <c r="C303" s="235"/>
      <c r="D303" s="217" t="s">
        <v>146</v>
      </c>
      <c r="E303" s="236" t="s">
        <v>19</v>
      </c>
      <c r="F303" s="237" t="s">
        <v>83</v>
      </c>
      <c r="G303" s="235"/>
      <c r="H303" s="238">
        <v>1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4" t="s">
        <v>146</v>
      </c>
      <c r="AU303" s="244" t="s">
        <v>85</v>
      </c>
      <c r="AV303" s="14" t="s">
        <v>85</v>
      </c>
      <c r="AW303" s="14" t="s">
        <v>39</v>
      </c>
      <c r="AX303" s="14" t="s">
        <v>83</v>
      </c>
      <c r="AY303" s="244" t="s">
        <v>132</v>
      </c>
    </row>
    <row r="304" s="2" customFormat="1" ht="16.5" customHeight="1">
      <c r="A304" s="38"/>
      <c r="B304" s="39"/>
      <c r="C304" s="204" t="s">
        <v>451</v>
      </c>
      <c r="D304" s="204" t="s">
        <v>135</v>
      </c>
      <c r="E304" s="205" t="s">
        <v>452</v>
      </c>
      <c r="F304" s="206" t="s">
        <v>19</v>
      </c>
      <c r="G304" s="207" t="s">
        <v>300</v>
      </c>
      <c r="H304" s="208">
        <v>1</v>
      </c>
      <c r="I304" s="209"/>
      <c r="J304" s="210">
        <f>ROUND(I304*H304,2)</f>
        <v>0</v>
      </c>
      <c r="K304" s="206" t="s">
        <v>19</v>
      </c>
      <c r="L304" s="44"/>
      <c r="M304" s="211" t="s">
        <v>19</v>
      </c>
      <c r="N304" s="212" t="s">
        <v>47</v>
      </c>
      <c r="O304" s="84"/>
      <c r="P304" s="213">
        <f>O304*H304</f>
        <v>0</v>
      </c>
      <c r="Q304" s="213">
        <v>0</v>
      </c>
      <c r="R304" s="213">
        <f>Q304*H304</f>
        <v>0</v>
      </c>
      <c r="S304" s="213">
        <v>0</v>
      </c>
      <c r="T304" s="214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15" t="s">
        <v>256</v>
      </c>
      <c r="AT304" s="215" t="s">
        <v>135</v>
      </c>
      <c r="AU304" s="215" t="s">
        <v>85</v>
      </c>
      <c r="AY304" s="17" t="s">
        <v>132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7" t="s">
        <v>83</v>
      </c>
      <c r="BK304" s="216">
        <f>ROUND(I304*H304,2)</f>
        <v>0</v>
      </c>
      <c r="BL304" s="17" t="s">
        <v>256</v>
      </c>
      <c r="BM304" s="215" t="s">
        <v>453</v>
      </c>
    </row>
    <row r="305" s="2" customFormat="1">
      <c r="A305" s="38"/>
      <c r="B305" s="39"/>
      <c r="C305" s="40"/>
      <c r="D305" s="217" t="s">
        <v>142</v>
      </c>
      <c r="E305" s="40"/>
      <c r="F305" s="218" t="s">
        <v>454</v>
      </c>
      <c r="G305" s="40"/>
      <c r="H305" s="40"/>
      <c r="I305" s="219"/>
      <c r="J305" s="40"/>
      <c r="K305" s="40"/>
      <c r="L305" s="44"/>
      <c r="M305" s="220"/>
      <c r="N305" s="221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142</v>
      </c>
      <c r="AU305" s="17" t="s">
        <v>85</v>
      </c>
    </row>
    <row r="306" s="13" customFormat="1">
      <c r="A306" s="13"/>
      <c r="B306" s="224"/>
      <c r="C306" s="225"/>
      <c r="D306" s="217" t="s">
        <v>146</v>
      </c>
      <c r="E306" s="226" t="s">
        <v>19</v>
      </c>
      <c r="F306" s="227" t="s">
        <v>455</v>
      </c>
      <c r="G306" s="225"/>
      <c r="H306" s="226" t="s">
        <v>19</v>
      </c>
      <c r="I306" s="228"/>
      <c r="J306" s="225"/>
      <c r="K306" s="225"/>
      <c r="L306" s="229"/>
      <c r="M306" s="230"/>
      <c r="N306" s="231"/>
      <c r="O306" s="231"/>
      <c r="P306" s="231"/>
      <c r="Q306" s="231"/>
      <c r="R306" s="231"/>
      <c r="S306" s="231"/>
      <c r="T306" s="23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3" t="s">
        <v>146</v>
      </c>
      <c r="AU306" s="233" t="s">
        <v>85</v>
      </c>
      <c r="AV306" s="13" t="s">
        <v>83</v>
      </c>
      <c r="AW306" s="13" t="s">
        <v>39</v>
      </c>
      <c r="AX306" s="13" t="s">
        <v>12</v>
      </c>
      <c r="AY306" s="233" t="s">
        <v>132</v>
      </c>
    </row>
    <row r="307" s="14" customFormat="1">
      <c r="A307" s="14"/>
      <c r="B307" s="234"/>
      <c r="C307" s="235"/>
      <c r="D307" s="217" t="s">
        <v>146</v>
      </c>
      <c r="E307" s="236" t="s">
        <v>19</v>
      </c>
      <c r="F307" s="237" t="s">
        <v>83</v>
      </c>
      <c r="G307" s="235"/>
      <c r="H307" s="238">
        <v>1</v>
      </c>
      <c r="I307" s="239"/>
      <c r="J307" s="235"/>
      <c r="K307" s="235"/>
      <c r="L307" s="240"/>
      <c r="M307" s="241"/>
      <c r="N307" s="242"/>
      <c r="O307" s="242"/>
      <c r="P307" s="242"/>
      <c r="Q307" s="242"/>
      <c r="R307" s="242"/>
      <c r="S307" s="242"/>
      <c r="T307" s="24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4" t="s">
        <v>146</v>
      </c>
      <c r="AU307" s="244" t="s">
        <v>85</v>
      </c>
      <c r="AV307" s="14" t="s">
        <v>85</v>
      </c>
      <c r="AW307" s="14" t="s">
        <v>39</v>
      </c>
      <c r="AX307" s="14" t="s">
        <v>83</v>
      </c>
      <c r="AY307" s="244" t="s">
        <v>132</v>
      </c>
    </row>
    <row r="308" s="12" customFormat="1" ht="22.8" customHeight="1">
      <c r="A308" s="12"/>
      <c r="B308" s="188"/>
      <c r="C308" s="189"/>
      <c r="D308" s="190" t="s">
        <v>75</v>
      </c>
      <c r="E308" s="202" t="s">
        <v>456</v>
      </c>
      <c r="F308" s="202" t="s">
        <v>457</v>
      </c>
      <c r="G308" s="189"/>
      <c r="H308" s="189"/>
      <c r="I308" s="192"/>
      <c r="J308" s="203">
        <f>BK308</f>
        <v>0</v>
      </c>
      <c r="K308" s="189"/>
      <c r="L308" s="194"/>
      <c r="M308" s="195"/>
      <c r="N308" s="196"/>
      <c r="O308" s="196"/>
      <c r="P308" s="197">
        <f>SUM(P309:P320)</f>
        <v>0</v>
      </c>
      <c r="Q308" s="196"/>
      <c r="R308" s="197">
        <f>SUM(R309:R320)</f>
        <v>0.0023999999999999998</v>
      </c>
      <c r="S308" s="196"/>
      <c r="T308" s="198">
        <f>SUM(T309:T320)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199" t="s">
        <v>85</v>
      </c>
      <c r="AT308" s="200" t="s">
        <v>75</v>
      </c>
      <c r="AU308" s="200" t="s">
        <v>83</v>
      </c>
      <c r="AY308" s="199" t="s">
        <v>132</v>
      </c>
      <c r="BK308" s="201">
        <f>SUM(BK309:BK320)</f>
        <v>0</v>
      </c>
    </row>
    <row r="309" s="2" customFormat="1" ht="33" customHeight="1">
      <c r="A309" s="38"/>
      <c r="B309" s="39"/>
      <c r="C309" s="204" t="s">
        <v>458</v>
      </c>
      <c r="D309" s="204" t="s">
        <v>135</v>
      </c>
      <c r="E309" s="205" t="s">
        <v>459</v>
      </c>
      <c r="F309" s="206" t="s">
        <v>460</v>
      </c>
      <c r="G309" s="207" t="s">
        <v>300</v>
      </c>
      <c r="H309" s="208">
        <v>1</v>
      </c>
      <c r="I309" s="209"/>
      <c r="J309" s="210">
        <f>ROUND(I309*H309,2)</f>
        <v>0</v>
      </c>
      <c r="K309" s="206" t="s">
        <v>19</v>
      </c>
      <c r="L309" s="44"/>
      <c r="M309" s="211" t="s">
        <v>19</v>
      </c>
      <c r="N309" s="212" t="s">
        <v>47</v>
      </c>
      <c r="O309" s="84"/>
      <c r="P309" s="213">
        <f>O309*H309</f>
        <v>0</v>
      </c>
      <c r="Q309" s="213">
        <v>0</v>
      </c>
      <c r="R309" s="213">
        <f>Q309*H309</f>
        <v>0</v>
      </c>
      <c r="S309" s="213">
        <v>0</v>
      </c>
      <c r="T309" s="214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15" t="s">
        <v>256</v>
      </c>
      <c r="AT309" s="215" t="s">
        <v>135</v>
      </c>
      <c r="AU309" s="215" t="s">
        <v>85</v>
      </c>
      <c r="AY309" s="17" t="s">
        <v>132</v>
      </c>
      <c r="BE309" s="216">
        <f>IF(N309="základní",J309,0)</f>
        <v>0</v>
      </c>
      <c r="BF309" s="216">
        <f>IF(N309="snížená",J309,0)</f>
        <v>0</v>
      </c>
      <c r="BG309" s="216">
        <f>IF(N309="zákl. přenesená",J309,0)</f>
        <v>0</v>
      </c>
      <c r="BH309" s="216">
        <f>IF(N309="sníž. přenesená",J309,0)</f>
        <v>0</v>
      </c>
      <c r="BI309" s="216">
        <f>IF(N309="nulová",J309,0)</f>
        <v>0</v>
      </c>
      <c r="BJ309" s="17" t="s">
        <v>83</v>
      </c>
      <c r="BK309" s="216">
        <f>ROUND(I309*H309,2)</f>
        <v>0</v>
      </c>
      <c r="BL309" s="17" t="s">
        <v>256</v>
      </c>
      <c r="BM309" s="215" t="s">
        <v>461</v>
      </c>
    </row>
    <row r="310" s="2" customFormat="1">
      <c r="A310" s="38"/>
      <c r="B310" s="39"/>
      <c r="C310" s="40"/>
      <c r="D310" s="217" t="s">
        <v>142</v>
      </c>
      <c r="E310" s="40"/>
      <c r="F310" s="218" t="s">
        <v>460</v>
      </c>
      <c r="G310" s="40"/>
      <c r="H310" s="40"/>
      <c r="I310" s="219"/>
      <c r="J310" s="40"/>
      <c r="K310" s="40"/>
      <c r="L310" s="44"/>
      <c r="M310" s="220"/>
      <c r="N310" s="221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142</v>
      </c>
      <c r="AU310" s="17" t="s">
        <v>85</v>
      </c>
    </row>
    <row r="311" s="14" customFormat="1">
      <c r="A311" s="14"/>
      <c r="B311" s="234"/>
      <c r="C311" s="235"/>
      <c r="D311" s="217" t="s">
        <v>146</v>
      </c>
      <c r="E311" s="236" t="s">
        <v>19</v>
      </c>
      <c r="F311" s="237" t="s">
        <v>83</v>
      </c>
      <c r="G311" s="235"/>
      <c r="H311" s="238">
        <v>1</v>
      </c>
      <c r="I311" s="239"/>
      <c r="J311" s="235"/>
      <c r="K311" s="235"/>
      <c r="L311" s="240"/>
      <c r="M311" s="241"/>
      <c r="N311" s="242"/>
      <c r="O311" s="242"/>
      <c r="P311" s="242"/>
      <c r="Q311" s="242"/>
      <c r="R311" s="242"/>
      <c r="S311" s="242"/>
      <c r="T311" s="24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4" t="s">
        <v>146</v>
      </c>
      <c r="AU311" s="244" t="s">
        <v>85</v>
      </c>
      <c r="AV311" s="14" t="s">
        <v>85</v>
      </c>
      <c r="AW311" s="14" t="s">
        <v>39</v>
      </c>
      <c r="AX311" s="14" t="s">
        <v>83</v>
      </c>
      <c r="AY311" s="244" t="s">
        <v>132</v>
      </c>
    </row>
    <row r="312" s="2" customFormat="1" ht="16.5" customHeight="1">
      <c r="A312" s="38"/>
      <c r="B312" s="39"/>
      <c r="C312" s="204" t="s">
        <v>462</v>
      </c>
      <c r="D312" s="204" t="s">
        <v>135</v>
      </c>
      <c r="E312" s="205" t="s">
        <v>463</v>
      </c>
      <c r="F312" s="206" t="s">
        <v>464</v>
      </c>
      <c r="G312" s="207" t="s">
        <v>300</v>
      </c>
      <c r="H312" s="208">
        <v>1</v>
      </c>
      <c r="I312" s="209"/>
      <c r="J312" s="210">
        <f>ROUND(I312*H312,2)</f>
        <v>0</v>
      </c>
      <c r="K312" s="206" t="s">
        <v>139</v>
      </c>
      <c r="L312" s="44"/>
      <c r="M312" s="211" t="s">
        <v>19</v>
      </c>
      <c r="N312" s="212" t="s">
        <v>47</v>
      </c>
      <c r="O312" s="84"/>
      <c r="P312" s="213">
        <f>O312*H312</f>
        <v>0</v>
      </c>
      <c r="Q312" s="213">
        <v>0</v>
      </c>
      <c r="R312" s="213">
        <f>Q312*H312</f>
        <v>0</v>
      </c>
      <c r="S312" s="213">
        <v>0</v>
      </c>
      <c r="T312" s="214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15" t="s">
        <v>256</v>
      </c>
      <c r="AT312" s="215" t="s">
        <v>135</v>
      </c>
      <c r="AU312" s="215" t="s">
        <v>85</v>
      </c>
      <c r="AY312" s="17" t="s">
        <v>132</v>
      </c>
      <c r="BE312" s="216">
        <f>IF(N312="základní",J312,0)</f>
        <v>0</v>
      </c>
      <c r="BF312" s="216">
        <f>IF(N312="snížená",J312,0)</f>
        <v>0</v>
      </c>
      <c r="BG312" s="216">
        <f>IF(N312="zákl. přenesená",J312,0)</f>
        <v>0</v>
      </c>
      <c r="BH312" s="216">
        <f>IF(N312="sníž. přenesená",J312,0)</f>
        <v>0</v>
      </c>
      <c r="BI312" s="216">
        <f>IF(N312="nulová",J312,0)</f>
        <v>0</v>
      </c>
      <c r="BJ312" s="17" t="s">
        <v>83</v>
      </c>
      <c r="BK312" s="216">
        <f>ROUND(I312*H312,2)</f>
        <v>0</v>
      </c>
      <c r="BL312" s="17" t="s">
        <v>256</v>
      </c>
      <c r="BM312" s="215" t="s">
        <v>465</v>
      </c>
    </row>
    <row r="313" s="2" customFormat="1">
      <c r="A313" s="38"/>
      <c r="B313" s="39"/>
      <c r="C313" s="40"/>
      <c r="D313" s="217" t="s">
        <v>142</v>
      </c>
      <c r="E313" s="40"/>
      <c r="F313" s="218" t="s">
        <v>466</v>
      </c>
      <c r="G313" s="40"/>
      <c r="H313" s="40"/>
      <c r="I313" s="219"/>
      <c r="J313" s="40"/>
      <c r="K313" s="40"/>
      <c r="L313" s="44"/>
      <c r="M313" s="220"/>
      <c r="N313" s="221"/>
      <c r="O313" s="84"/>
      <c r="P313" s="84"/>
      <c r="Q313" s="84"/>
      <c r="R313" s="84"/>
      <c r="S313" s="84"/>
      <c r="T313" s="85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142</v>
      </c>
      <c r="AU313" s="17" t="s">
        <v>85</v>
      </c>
    </row>
    <row r="314" s="2" customFormat="1">
      <c r="A314" s="38"/>
      <c r="B314" s="39"/>
      <c r="C314" s="40"/>
      <c r="D314" s="222" t="s">
        <v>144</v>
      </c>
      <c r="E314" s="40"/>
      <c r="F314" s="223" t="s">
        <v>467</v>
      </c>
      <c r="G314" s="40"/>
      <c r="H314" s="40"/>
      <c r="I314" s="219"/>
      <c r="J314" s="40"/>
      <c r="K314" s="40"/>
      <c r="L314" s="44"/>
      <c r="M314" s="220"/>
      <c r="N314" s="221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144</v>
      </c>
      <c r="AU314" s="17" t="s">
        <v>85</v>
      </c>
    </row>
    <row r="315" s="14" customFormat="1">
      <c r="A315" s="14"/>
      <c r="B315" s="234"/>
      <c r="C315" s="235"/>
      <c r="D315" s="217" t="s">
        <v>146</v>
      </c>
      <c r="E315" s="236" t="s">
        <v>19</v>
      </c>
      <c r="F315" s="237" t="s">
        <v>83</v>
      </c>
      <c r="G315" s="235"/>
      <c r="H315" s="238">
        <v>1</v>
      </c>
      <c r="I315" s="239"/>
      <c r="J315" s="235"/>
      <c r="K315" s="235"/>
      <c r="L315" s="240"/>
      <c r="M315" s="241"/>
      <c r="N315" s="242"/>
      <c r="O315" s="242"/>
      <c r="P315" s="242"/>
      <c r="Q315" s="242"/>
      <c r="R315" s="242"/>
      <c r="S315" s="242"/>
      <c r="T315" s="24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4" t="s">
        <v>146</v>
      </c>
      <c r="AU315" s="244" t="s">
        <v>85</v>
      </c>
      <c r="AV315" s="14" t="s">
        <v>85</v>
      </c>
      <c r="AW315" s="14" t="s">
        <v>39</v>
      </c>
      <c r="AX315" s="14" t="s">
        <v>83</v>
      </c>
      <c r="AY315" s="244" t="s">
        <v>132</v>
      </c>
    </row>
    <row r="316" s="2" customFormat="1" ht="16.5" customHeight="1">
      <c r="A316" s="38"/>
      <c r="B316" s="39"/>
      <c r="C316" s="256" t="s">
        <v>468</v>
      </c>
      <c r="D316" s="256" t="s">
        <v>412</v>
      </c>
      <c r="E316" s="257" t="s">
        <v>469</v>
      </c>
      <c r="F316" s="258" t="s">
        <v>470</v>
      </c>
      <c r="G316" s="259" t="s">
        <v>300</v>
      </c>
      <c r="H316" s="260">
        <v>1</v>
      </c>
      <c r="I316" s="261"/>
      <c r="J316" s="262">
        <f>ROUND(I316*H316,2)</f>
        <v>0</v>
      </c>
      <c r="K316" s="258" t="s">
        <v>139</v>
      </c>
      <c r="L316" s="263"/>
      <c r="M316" s="264" t="s">
        <v>19</v>
      </c>
      <c r="N316" s="265" t="s">
        <v>47</v>
      </c>
      <c r="O316" s="84"/>
      <c r="P316" s="213">
        <f>O316*H316</f>
        <v>0</v>
      </c>
      <c r="Q316" s="213">
        <v>0.0023999999999999998</v>
      </c>
      <c r="R316" s="213">
        <f>Q316*H316</f>
        <v>0.0023999999999999998</v>
      </c>
      <c r="S316" s="213">
        <v>0</v>
      </c>
      <c r="T316" s="214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15" t="s">
        <v>373</v>
      </c>
      <c r="AT316" s="215" t="s">
        <v>412</v>
      </c>
      <c r="AU316" s="215" t="s">
        <v>85</v>
      </c>
      <c r="AY316" s="17" t="s">
        <v>132</v>
      </c>
      <c r="BE316" s="216">
        <f>IF(N316="základní",J316,0)</f>
        <v>0</v>
      </c>
      <c r="BF316" s="216">
        <f>IF(N316="snížená",J316,0)</f>
        <v>0</v>
      </c>
      <c r="BG316" s="216">
        <f>IF(N316="zákl. přenesená",J316,0)</f>
        <v>0</v>
      </c>
      <c r="BH316" s="216">
        <f>IF(N316="sníž. přenesená",J316,0)</f>
        <v>0</v>
      </c>
      <c r="BI316" s="216">
        <f>IF(N316="nulová",J316,0)</f>
        <v>0</v>
      </c>
      <c r="BJ316" s="17" t="s">
        <v>83</v>
      </c>
      <c r="BK316" s="216">
        <f>ROUND(I316*H316,2)</f>
        <v>0</v>
      </c>
      <c r="BL316" s="17" t="s">
        <v>256</v>
      </c>
      <c r="BM316" s="215" t="s">
        <v>471</v>
      </c>
    </row>
    <row r="317" s="2" customFormat="1">
      <c r="A317" s="38"/>
      <c r="B317" s="39"/>
      <c r="C317" s="40"/>
      <c r="D317" s="217" t="s">
        <v>142</v>
      </c>
      <c r="E317" s="40"/>
      <c r="F317" s="218" t="s">
        <v>470</v>
      </c>
      <c r="G317" s="40"/>
      <c r="H317" s="40"/>
      <c r="I317" s="219"/>
      <c r="J317" s="40"/>
      <c r="K317" s="40"/>
      <c r="L317" s="44"/>
      <c r="M317" s="220"/>
      <c r="N317" s="221"/>
      <c r="O317" s="84"/>
      <c r="P317" s="84"/>
      <c r="Q317" s="84"/>
      <c r="R317" s="84"/>
      <c r="S317" s="84"/>
      <c r="T317" s="85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142</v>
      </c>
      <c r="AU317" s="17" t="s">
        <v>85</v>
      </c>
    </row>
    <row r="318" s="2" customFormat="1" ht="24.15" customHeight="1">
      <c r="A318" s="38"/>
      <c r="B318" s="39"/>
      <c r="C318" s="204" t="s">
        <v>472</v>
      </c>
      <c r="D318" s="204" t="s">
        <v>135</v>
      </c>
      <c r="E318" s="205" t="s">
        <v>473</v>
      </c>
      <c r="F318" s="206" t="s">
        <v>474</v>
      </c>
      <c r="G318" s="207" t="s">
        <v>312</v>
      </c>
      <c r="H318" s="208">
        <v>0.0023999999999999998</v>
      </c>
      <c r="I318" s="209"/>
      <c r="J318" s="210">
        <f>ROUND(I318*H318,2)</f>
        <v>0</v>
      </c>
      <c r="K318" s="206" t="s">
        <v>139</v>
      </c>
      <c r="L318" s="44"/>
      <c r="M318" s="211" t="s">
        <v>19</v>
      </c>
      <c r="N318" s="212" t="s">
        <v>47</v>
      </c>
      <c r="O318" s="84"/>
      <c r="P318" s="213">
        <f>O318*H318</f>
        <v>0</v>
      </c>
      <c r="Q318" s="213">
        <v>0</v>
      </c>
      <c r="R318" s="213">
        <f>Q318*H318</f>
        <v>0</v>
      </c>
      <c r="S318" s="213">
        <v>0</v>
      </c>
      <c r="T318" s="214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15" t="s">
        <v>256</v>
      </c>
      <c r="AT318" s="215" t="s">
        <v>135</v>
      </c>
      <c r="AU318" s="215" t="s">
        <v>85</v>
      </c>
      <c r="AY318" s="17" t="s">
        <v>132</v>
      </c>
      <c r="BE318" s="216">
        <f>IF(N318="základní",J318,0)</f>
        <v>0</v>
      </c>
      <c r="BF318" s="216">
        <f>IF(N318="snížená",J318,0)</f>
        <v>0</v>
      </c>
      <c r="BG318" s="216">
        <f>IF(N318="zákl. přenesená",J318,0)</f>
        <v>0</v>
      </c>
      <c r="BH318" s="216">
        <f>IF(N318="sníž. přenesená",J318,0)</f>
        <v>0</v>
      </c>
      <c r="BI318" s="216">
        <f>IF(N318="nulová",J318,0)</f>
        <v>0</v>
      </c>
      <c r="BJ318" s="17" t="s">
        <v>83</v>
      </c>
      <c r="BK318" s="216">
        <f>ROUND(I318*H318,2)</f>
        <v>0</v>
      </c>
      <c r="BL318" s="17" t="s">
        <v>256</v>
      </c>
      <c r="BM318" s="215" t="s">
        <v>475</v>
      </c>
    </row>
    <row r="319" s="2" customFormat="1">
      <c r="A319" s="38"/>
      <c r="B319" s="39"/>
      <c r="C319" s="40"/>
      <c r="D319" s="217" t="s">
        <v>142</v>
      </c>
      <c r="E319" s="40"/>
      <c r="F319" s="218" t="s">
        <v>476</v>
      </c>
      <c r="G319" s="40"/>
      <c r="H319" s="40"/>
      <c r="I319" s="219"/>
      <c r="J319" s="40"/>
      <c r="K319" s="40"/>
      <c r="L319" s="44"/>
      <c r="M319" s="220"/>
      <c r="N319" s="221"/>
      <c r="O319" s="84"/>
      <c r="P319" s="84"/>
      <c r="Q319" s="84"/>
      <c r="R319" s="84"/>
      <c r="S319" s="84"/>
      <c r="T319" s="85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142</v>
      </c>
      <c r="AU319" s="17" t="s">
        <v>85</v>
      </c>
    </row>
    <row r="320" s="2" customFormat="1">
      <c r="A320" s="38"/>
      <c r="B320" s="39"/>
      <c r="C320" s="40"/>
      <c r="D320" s="222" t="s">
        <v>144</v>
      </c>
      <c r="E320" s="40"/>
      <c r="F320" s="223" t="s">
        <v>477</v>
      </c>
      <c r="G320" s="40"/>
      <c r="H320" s="40"/>
      <c r="I320" s="219"/>
      <c r="J320" s="40"/>
      <c r="K320" s="40"/>
      <c r="L320" s="44"/>
      <c r="M320" s="220"/>
      <c r="N320" s="221"/>
      <c r="O320" s="84"/>
      <c r="P320" s="84"/>
      <c r="Q320" s="84"/>
      <c r="R320" s="84"/>
      <c r="S320" s="84"/>
      <c r="T320" s="85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144</v>
      </c>
      <c r="AU320" s="17" t="s">
        <v>85</v>
      </c>
    </row>
    <row r="321" s="12" customFormat="1" ht="22.8" customHeight="1">
      <c r="A321" s="12"/>
      <c r="B321" s="188"/>
      <c r="C321" s="189"/>
      <c r="D321" s="190" t="s">
        <v>75</v>
      </c>
      <c r="E321" s="202" t="s">
        <v>478</v>
      </c>
      <c r="F321" s="202" t="s">
        <v>479</v>
      </c>
      <c r="G321" s="189"/>
      <c r="H321" s="189"/>
      <c r="I321" s="192"/>
      <c r="J321" s="203">
        <f>BK321</f>
        <v>0</v>
      </c>
      <c r="K321" s="189"/>
      <c r="L321" s="194"/>
      <c r="M321" s="195"/>
      <c r="N321" s="196"/>
      <c r="O321" s="196"/>
      <c r="P321" s="197">
        <f>SUM(P322:P382)</f>
        <v>0</v>
      </c>
      <c r="Q321" s="196"/>
      <c r="R321" s="197">
        <f>SUM(R322:R382)</f>
        <v>0.56881999900000013</v>
      </c>
      <c r="S321" s="196"/>
      <c r="T321" s="198">
        <f>SUM(T322:T382)</f>
        <v>0.13122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199" t="s">
        <v>85</v>
      </c>
      <c r="AT321" s="200" t="s">
        <v>75</v>
      </c>
      <c r="AU321" s="200" t="s">
        <v>83</v>
      </c>
      <c r="AY321" s="199" t="s">
        <v>132</v>
      </c>
      <c r="BK321" s="201">
        <f>SUM(BK322:BK382)</f>
        <v>0</v>
      </c>
    </row>
    <row r="322" s="2" customFormat="1" ht="21.75" customHeight="1">
      <c r="A322" s="38"/>
      <c r="B322" s="39"/>
      <c r="C322" s="204" t="s">
        <v>480</v>
      </c>
      <c r="D322" s="204" t="s">
        <v>135</v>
      </c>
      <c r="E322" s="205" t="s">
        <v>481</v>
      </c>
      <c r="F322" s="206" t="s">
        <v>482</v>
      </c>
      <c r="G322" s="207" t="s">
        <v>138</v>
      </c>
      <c r="H322" s="208">
        <v>43.740000000000002</v>
      </c>
      <c r="I322" s="209"/>
      <c r="J322" s="210">
        <f>ROUND(I322*H322,2)</f>
        <v>0</v>
      </c>
      <c r="K322" s="206" t="s">
        <v>139</v>
      </c>
      <c r="L322" s="44"/>
      <c r="M322" s="211" t="s">
        <v>19</v>
      </c>
      <c r="N322" s="212" t="s">
        <v>47</v>
      </c>
      <c r="O322" s="84"/>
      <c r="P322" s="213">
        <f>O322*H322</f>
        <v>0</v>
      </c>
      <c r="Q322" s="213">
        <v>0</v>
      </c>
      <c r="R322" s="213">
        <f>Q322*H322</f>
        <v>0</v>
      </c>
      <c r="S322" s="213">
        <v>0</v>
      </c>
      <c r="T322" s="214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15" t="s">
        <v>256</v>
      </c>
      <c r="AT322" s="215" t="s">
        <v>135</v>
      </c>
      <c r="AU322" s="215" t="s">
        <v>85</v>
      </c>
      <c r="AY322" s="17" t="s">
        <v>132</v>
      </c>
      <c r="BE322" s="216">
        <f>IF(N322="základní",J322,0)</f>
        <v>0</v>
      </c>
      <c r="BF322" s="216">
        <f>IF(N322="snížená",J322,0)</f>
        <v>0</v>
      </c>
      <c r="BG322" s="216">
        <f>IF(N322="zákl. přenesená",J322,0)</f>
        <v>0</v>
      </c>
      <c r="BH322" s="216">
        <f>IF(N322="sníž. přenesená",J322,0)</f>
        <v>0</v>
      </c>
      <c r="BI322" s="216">
        <f>IF(N322="nulová",J322,0)</f>
        <v>0</v>
      </c>
      <c r="BJ322" s="17" t="s">
        <v>83</v>
      </c>
      <c r="BK322" s="216">
        <f>ROUND(I322*H322,2)</f>
        <v>0</v>
      </c>
      <c r="BL322" s="17" t="s">
        <v>256</v>
      </c>
      <c r="BM322" s="215" t="s">
        <v>483</v>
      </c>
    </row>
    <row r="323" s="2" customFormat="1">
      <c r="A323" s="38"/>
      <c r="B323" s="39"/>
      <c r="C323" s="40"/>
      <c r="D323" s="217" t="s">
        <v>142</v>
      </c>
      <c r="E323" s="40"/>
      <c r="F323" s="218" t="s">
        <v>484</v>
      </c>
      <c r="G323" s="40"/>
      <c r="H323" s="40"/>
      <c r="I323" s="219"/>
      <c r="J323" s="40"/>
      <c r="K323" s="40"/>
      <c r="L323" s="44"/>
      <c r="M323" s="220"/>
      <c r="N323" s="221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142</v>
      </c>
      <c r="AU323" s="17" t="s">
        <v>85</v>
      </c>
    </row>
    <row r="324" s="2" customFormat="1">
      <c r="A324" s="38"/>
      <c r="B324" s="39"/>
      <c r="C324" s="40"/>
      <c r="D324" s="222" t="s">
        <v>144</v>
      </c>
      <c r="E324" s="40"/>
      <c r="F324" s="223" t="s">
        <v>485</v>
      </c>
      <c r="G324" s="40"/>
      <c r="H324" s="40"/>
      <c r="I324" s="219"/>
      <c r="J324" s="40"/>
      <c r="K324" s="40"/>
      <c r="L324" s="44"/>
      <c r="M324" s="220"/>
      <c r="N324" s="221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144</v>
      </c>
      <c r="AU324" s="17" t="s">
        <v>85</v>
      </c>
    </row>
    <row r="325" s="13" customFormat="1">
      <c r="A325" s="13"/>
      <c r="B325" s="224"/>
      <c r="C325" s="225"/>
      <c r="D325" s="217" t="s">
        <v>146</v>
      </c>
      <c r="E325" s="226" t="s">
        <v>19</v>
      </c>
      <c r="F325" s="227" t="s">
        <v>486</v>
      </c>
      <c r="G325" s="225"/>
      <c r="H325" s="226" t="s">
        <v>19</v>
      </c>
      <c r="I325" s="228"/>
      <c r="J325" s="225"/>
      <c r="K325" s="225"/>
      <c r="L325" s="229"/>
      <c r="M325" s="230"/>
      <c r="N325" s="231"/>
      <c r="O325" s="231"/>
      <c r="P325" s="231"/>
      <c r="Q325" s="231"/>
      <c r="R325" s="231"/>
      <c r="S325" s="231"/>
      <c r="T325" s="23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3" t="s">
        <v>146</v>
      </c>
      <c r="AU325" s="233" t="s">
        <v>85</v>
      </c>
      <c r="AV325" s="13" t="s">
        <v>83</v>
      </c>
      <c r="AW325" s="13" t="s">
        <v>39</v>
      </c>
      <c r="AX325" s="13" t="s">
        <v>12</v>
      </c>
      <c r="AY325" s="233" t="s">
        <v>132</v>
      </c>
    </row>
    <row r="326" s="14" customFormat="1">
      <c r="A326" s="14"/>
      <c r="B326" s="234"/>
      <c r="C326" s="235"/>
      <c r="D326" s="217" t="s">
        <v>146</v>
      </c>
      <c r="E326" s="236" t="s">
        <v>19</v>
      </c>
      <c r="F326" s="237" t="s">
        <v>232</v>
      </c>
      <c r="G326" s="235"/>
      <c r="H326" s="238">
        <v>43.740000000000002</v>
      </c>
      <c r="I326" s="239"/>
      <c r="J326" s="235"/>
      <c r="K326" s="235"/>
      <c r="L326" s="240"/>
      <c r="M326" s="241"/>
      <c r="N326" s="242"/>
      <c r="O326" s="242"/>
      <c r="P326" s="242"/>
      <c r="Q326" s="242"/>
      <c r="R326" s="242"/>
      <c r="S326" s="242"/>
      <c r="T326" s="24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4" t="s">
        <v>146</v>
      </c>
      <c r="AU326" s="244" t="s">
        <v>85</v>
      </c>
      <c r="AV326" s="14" t="s">
        <v>85</v>
      </c>
      <c r="AW326" s="14" t="s">
        <v>39</v>
      </c>
      <c r="AX326" s="14" t="s">
        <v>83</v>
      </c>
      <c r="AY326" s="244" t="s">
        <v>132</v>
      </c>
    </row>
    <row r="327" s="2" customFormat="1" ht="24.15" customHeight="1">
      <c r="A327" s="38"/>
      <c r="B327" s="39"/>
      <c r="C327" s="204" t="s">
        <v>487</v>
      </c>
      <c r="D327" s="204" t="s">
        <v>135</v>
      </c>
      <c r="E327" s="205" t="s">
        <v>488</v>
      </c>
      <c r="F327" s="206" t="s">
        <v>489</v>
      </c>
      <c r="G327" s="207" t="s">
        <v>138</v>
      </c>
      <c r="H327" s="208">
        <v>43.740000000000002</v>
      </c>
      <c r="I327" s="209"/>
      <c r="J327" s="210">
        <f>ROUND(I327*H327,2)</f>
        <v>0</v>
      </c>
      <c r="K327" s="206" t="s">
        <v>139</v>
      </c>
      <c r="L327" s="44"/>
      <c r="M327" s="211" t="s">
        <v>19</v>
      </c>
      <c r="N327" s="212" t="s">
        <v>47</v>
      </c>
      <c r="O327" s="84"/>
      <c r="P327" s="213">
        <f>O327*H327</f>
        <v>0</v>
      </c>
      <c r="Q327" s="213">
        <v>0</v>
      </c>
      <c r="R327" s="213">
        <f>Q327*H327</f>
        <v>0</v>
      </c>
      <c r="S327" s="213">
        <v>0</v>
      </c>
      <c r="T327" s="214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15" t="s">
        <v>256</v>
      </c>
      <c r="AT327" s="215" t="s">
        <v>135</v>
      </c>
      <c r="AU327" s="215" t="s">
        <v>85</v>
      </c>
      <c r="AY327" s="17" t="s">
        <v>132</v>
      </c>
      <c r="BE327" s="216">
        <f>IF(N327="základní",J327,0)</f>
        <v>0</v>
      </c>
      <c r="BF327" s="216">
        <f>IF(N327="snížená",J327,0)</f>
        <v>0</v>
      </c>
      <c r="BG327" s="216">
        <f>IF(N327="zákl. přenesená",J327,0)</f>
        <v>0</v>
      </c>
      <c r="BH327" s="216">
        <f>IF(N327="sníž. přenesená",J327,0)</f>
        <v>0</v>
      </c>
      <c r="BI327" s="216">
        <f>IF(N327="nulová",J327,0)</f>
        <v>0</v>
      </c>
      <c r="BJ327" s="17" t="s">
        <v>83</v>
      </c>
      <c r="BK327" s="216">
        <f>ROUND(I327*H327,2)</f>
        <v>0</v>
      </c>
      <c r="BL327" s="17" t="s">
        <v>256</v>
      </c>
      <c r="BM327" s="215" t="s">
        <v>490</v>
      </c>
    </row>
    <row r="328" s="2" customFormat="1">
      <c r="A328" s="38"/>
      <c r="B328" s="39"/>
      <c r="C328" s="40"/>
      <c r="D328" s="217" t="s">
        <v>142</v>
      </c>
      <c r="E328" s="40"/>
      <c r="F328" s="218" t="s">
        <v>491</v>
      </c>
      <c r="G328" s="40"/>
      <c r="H328" s="40"/>
      <c r="I328" s="219"/>
      <c r="J328" s="40"/>
      <c r="K328" s="40"/>
      <c r="L328" s="44"/>
      <c r="M328" s="220"/>
      <c r="N328" s="221"/>
      <c r="O328" s="84"/>
      <c r="P328" s="84"/>
      <c r="Q328" s="84"/>
      <c r="R328" s="84"/>
      <c r="S328" s="84"/>
      <c r="T328" s="85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142</v>
      </c>
      <c r="AU328" s="17" t="s">
        <v>85</v>
      </c>
    </row>
    <row r="329" s="2" customFormat="1">
      <c r="A329" s="38"/>
      <c r="B329" s="39"/>
      <c r="C329" s="40"/>
      <c r="D329" s="222" t="s">
        <v>144</v>
      </c>
      <c r="E329" s="40"/>
      <c r="F329" s="223" t="s">
        <v>492</v>
      </c>
      <c r="G329" s="40"/>
      <c r="H329" s="40"/>
      <c r="I329" s="219"/>
      <c r="J329" s="40"/>
      <c r="K329" s="40"/>
      <c r="L329" s="44"/>
      <c r="M329" s="220"/>
      <c r="N329" s="221"/>
      <c r="O329" s="84"/>
      <c r="P329" s="84"/>
      <c r="Q329" s="84"/>
      <c r="R329" s="84"/>
      <c r="S329" s="84"/>
      <c r="T329" s="85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144</v>
      </c>
      <c r="AU329" s="17" t="s">
        <v>85</v>
      </c>
    </row>
    <row r="330" s="13" customFormat="1">
      <c r="A330" s="13"/>
      <c r="B330" s="224"/>
      <c r="C330" s="225"/>
      <c r="D330" s="217" t="s">
        <v>146</v>
      </c>
      <c r="E330" s="226" t="s">
        <v>19</v>
      </c>
      <c r="F330" s="227" t="s">
        <v>493</v>
      </c>
      <c r="G330" s="225"/>
      <c r="H330" s="226" t="s">
        <v>19</v>
      </c>
      <c r="I330" s="228"/>
      <c r="J330" s="225"/>
      <c r="K330" s="225"/>
      <c r="L330" s="229"/>
      <c r="M330" s="230"/>
      <c r="N330" s="231"/>
      <c r="O330" s="231"/>
      <c r="P330" s="231"/>
      <c r="Q330" s="231"/>
      <c r="R330" s="231"/>
      <c r="S330" s="231"/>
      <c r="T330" s="23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3" t="s">
        <v>146</v>
      </c>
      <c r="AU330" s="233" t="s">
        <v>85</v>
      </c>
      <c r="AV330" s="13" t="s">
        <v>83</v>
      </c>
      <c r="AW330" s="13" t="s">
        <v>39</v>
      </c>
      <c r="AX330" s="13" t="s">
        <v>12</v>
      </c>
      <c r="AY330" s="233" t="s">
        <v>132</v>
      </c>
    </row>
    <row r="331" s="14" customFormat="1">
      <c r="A331" s="14"/>
      <c r="B331" s="234"/>
      <c r="C331" s="235"/>
      <c r="D331" s="217" t="s">
        <v>146</v>
      </c>
      <c r="E331" s="236" t="s">
        <v>19</v>
      </c>
      <c r="F331" s="237" t="s">
        <v>232</v>
      </c>
      <c r="G331" s="235"/>
      <c r="H331" s="238">
        <v>43.740000000000002</v>
      </c>
      <c r="I331" s="239"/>
      <c r="J331" s="235"/>
      <c r="K331" s="235"/>
      <c r="L331" s="240"/>
      <c r="M331" s="241"/>
      <c r="N331" s="242"/>
      <c r="O331" s="242"/>
      <c r="P331" s="242"/>
      <c r="Q331" s="242"/>
      <c r="R331" s="242"/>
      <c r="S331" s="242"/>
      <c r="T331" s="24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4" t="s">
        <v>146</v>
      </c>
      <c r="AU331" s="244" t="s">
        <v>85</v>
      </c>
      <c r="AV331" s="14" t="s">
        <v>85</v>
      </c>
      <c r="AW331" s="14" t="s">
        <v>39</v>
      </c>
      <c r="AX331" s="14" t="s">
        <v>83</v>
      </c>
      <c r="AY331" s="244" t="s">
        <v>132</v>
      </c>
    </row>
    <row r="332" s="2" customFormat="1" ht="16.5" customHeight="1">
      <c r="A332" s="38"/>
      <c r="B332" s="39"/>
      <c r="C332" s="204" t="s">
        <v>494</v>
      </c>
      <c r="D332" s="204" t="s">
        <v>135</v>
      </c>
      <c r="E332" s="205" t="s">
        <v>495</v>
      </c>
      <c r="F332" s="206" t="s">
        <v>496</v>
      </c>
      <c r="G332" s="207" t="s">
        <v>138</v>
      </c>
      <c r="H332" s="208">
        <v>43.740000000000002</v>
      </c>
      <c r="I332" s="209"/>
      <c r="J332" s="210">
        <f>ROUND(I332*H332,2)</f>
        <v>0</v>
      </c>
      <c r="K332" s="206" t="s">
        <v>139</v>
      </c>
      <c r="L332" s="44"/>
      <c r="M332" s="211" t="s">
        <v>19</v>
      </c>
      <c r="N332" s="212" t="s">
        <v>47</v>
      </c>
      <c r="O332" s="84"/>
      <c r="P332" s="213">
        <f>O332*H332</f>
        <v>0</v>
      </c>
      <c r="Q332" s="213">
        <v>0</v>
      </c>
      <c r="R332" s="213">
        <f>Q332*H332</f>
        <v>0</v>
      </c>
      <c r="S332" s="213">
        <v>0</v>
      </c>
      <c r="T332" s="214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15" t="s">
        <v>256</v>
      </c>
      <c r="AT332" s="215" t="s">
        <v>135</v>
      </c>
      <c r="AU332" s="215" t="s">
        <v>85</v>
      </c>
      <c r="AY332" s="17" t="s">
        <v>132</v>
      </c>
      <c r="BE332" s="216">
        <f>IF(N332="základní",J332,0)</f>
        <v>0</v>
      </c>
      <c r="BF332" s="216">
        <f>IF(N332="snížená",J332,0)</f>
        <v>0</v>
      </c>
      <c r="BG332" s="216">
        <f>IF(N332="zákl. přenesená",J332,0)</f>
        <v>0</v>
      </c>
      <c r="BH332" s="216">
        <f>IF(N332="sníž. přenesená",J332,0)</f>
        <v>0</v>
      </c>
      <c r="BI332" s="216">
        <f>IF(N332="nulová",J332,0)</f>
        <v>0</v>
      </c>
      <c r="BJ332" s="17" t="s">
        <v>83</v>
      </c>
      <c r="BK332" s="216">
        <f>ROUND(I332*H332,2)</f>
        <v>0</v>
      </c>
      <c r="BL332" s="17" t="s">
        <v>256</v>
      </c>
      <c r="BM332" s="215" t="s">
        <v>497</v>
      </c>
    </row>
    <row r="333" s="2" customFormat="1">
      <c r="A333" s="38"/>
      <c r="B333" s="39"/>
      <c r="C333" s="40"/>
      <c r="D333" s="217" t="s">
        <v>142</v>
      </c>
      <c r="E333" s="40"/>
      <c r="F333" s="218" t="s">
        <v>498</v>
      </c>
      <c r="G333" s="40"/>
      <c r="H333" s="40"/>
      <c r="I333" s="219"/>
      <c r="J333" s="40"/>
      <c r="K333" s="40"/>
      <c r="L333" s="44"/>
      <c r="M333" s="220"/>
      <c r="N333" s="221"/>
      <c r="O333" s="84"/>
      <c r="P333" s="84"/>
      <c r="Q333" s="84"/>
      <c r="R333" s="84"/>
      <c r="S333" s="84"/>
      <c r="T333" s="85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142</v>
      </c>
      <c r="AU333" s="17" t="s">
        <v>85</v>
      </c>
    </row>
    <row r="334" s="2" customFormat="1">
      <c r="A334" s="38"/>
      <c r="B334" s="39"/>
      <c r="C334" s="40"/>
      <c r="D334" s="222" t="s">
        <v>144</v>
      </c>
      <c r="E334" s="40"/>
      <c r="F334" s="223" t="s">
        <v>499</v>
      </c>
      <c r="G334" s="40"/>
      <c r="H334" s="40"/>
      <c r="I334" s="219"/>
      <c r="J334" s="40"/>
      <c r="K334" s="40"/>
      <c r="L334" s="44"/>
      <c r="M334" s="220"/>
      <c r="N334" s="221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144</v>
      </c>
      <c r="AU334" s="17" t="s">
        <v>85</v>
      </c>
    </row>
    <row r="335" s="13" customFormat="1">
      <c r="A335" s="13"/>
      <c r="B335" s="224"/>
      <c r="C335" s="225"/>
      <c r="D335" s="217" t="s">
        <v>146</v>
      </c>
      <c r="E335" s="226" t="s">
        <v>19</v>
      </c>
      <c r="F335" s="227" t="s">
        <v>486</v>
      </c>
      <c r="G335" s="225"/>
      <c r="H335" s="226" t="s">
        <v>19</v>
      </c>
      <c r="I335" s="228"/>
      <c r="J335" s="225"/>
      <c r="K335" s="225"/>
      <c r="L335" s="229"/>
      <c r="M335" s="230"/>
      <c r="N335" s="231"/>
      <c r="O335" s="231"/>
      <c r="P335" s="231"/>
      <c r="Q335" s="231"/>
      <c r="R335" s="231"/>
      <c r="S335" s="231"/>
      <c r="T335" s="23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3" t="s">
        <v>146</v>
      </c>
      <c r="AU335" s="233" t="s">
        <v>85</v>
      </c>
      <c r="AV335" s="13" t="s">
        <v>83</v>
      </c>
      <c r="AW335" s="13" t="s">
        <v>39</v>
      </c>
      <c r="AX335" s="13" t="s">
        <v>12</v>
      </c>
      <c r="AY335" s="233" t="s">
        <v>132</v>
      </c>
    </row>
    <row r="336" s="14" customFormat="1">
      <c r="A336" s="14"/>
      <c r="B336" s="234"/>
      <c r="C336" s="235"/>
      <c r="D336" s="217" t="s">
        <v>146</v>
      </c>
      <c r="E336" s="236" t="s">
        <v>19</v>
      </c>
      <c r="F336" s="237" t="s">
        <v>232</v>
      </c>
      <c r="G336" s="235"/>
      <c r="H336" s="238">
        <v>43.740000000000002</v>
      </c>
      <c r="I336" s="239"/>
      <c r="J336" s="235"/>
      <c r="K336" s="235"/>
      <c r="L336" s="240"/>
      <c r="M336" s="241"/>
      <c r="N336" s="242"/>
      <c r="O336" s="242"/>
      <c r="P336" s="242"/>
      <c r="Q336" s="242"/>
      <c r="R336" s="242"/>
      <c r="S336" s="242"/>
      <c r="T336" s="24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4" t="s">
        <v>146</v>
      </c>
      <c r="AU336" s="244" t="s">
        <v>85</v>
      </c>
      <c r="AV336" s="14" t="s">
        <v>85</v>
      </c>
      <c r="AW336" s="14" t="s">
        <v>39</v>
      </c>
      <c r="AX336" s="14" t="s">
        <v>83</v>
      </c>
      <c r="AY336" s="244" t="s">
        <v>132</v>
      </c>
    </row>
    <row r="337" s="2" customFormat="1" ht="24.15" customHeight="1">
      <c r="A337" s="38"/>
      <c r="B337" s="39"/>
      <c r="C337" s="204" t="s">
        <v>500</v>
      </c>
      <c r="D337" s="204" t="s">
        <v>135</v>
      </c>
      <c r="E337" s="205" t="s">
        <v>501</v>
      </c>
      <c r="F337" s="206" t="s">
        <v>502</v>
      </c>
      <c r="G337" s="207" t="s">
        <v>138</v>
      </c>
      <c r="H337" s="208">
        <v>43.740000000000002</v>
      </c>
      <c r="I337" s="209"/>
      <c r="J337" s="210">
        <f>ROUND(I337*H337,2)</f>
        <v>0</v>
      </c>
      <c r="K337" s="206" t="s">
        <v>139</v>
      </c>
      <c r="L337" s="44"/>
      <c r="M337" s="211" t="s">
        <v>19</v>
      </c>
      <c r="N337" s="212" t="s">
        <v>47</v>
      </c>
      <c r="O337" s="84"/>
      <c r="P337" s="213">
        <f>O337*H337</f>
        <v>0</v>
      </c>
      <c r="Q337" s="213">
        <v>0.00020000000000000001</v>
      </c>
      <c r="R337" s="213">
        <f>Q337*H337</f>
        <v>0.0087480000000000006</v>
      </c>
      <c r="S337" s="213">
        <v>0</v>
      </c>
      <c r="T337" s="214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15" t="s">
        <v>256</v>
      </c>
      <c r="AT337" s="215" t="s">
        <v>135</v>
      </c>
      <c r="AU337" s="215" t="s">
        <v>85</v>
      </c>
      <c r="AY337" s="17" t="s">
        <v>132</v>
      </c>
      <c r="BE337" s="216">
        <f>IF(N337="základní",J337,0)</f>
        <v>0</v>
      </c>
      <c r="BF337" s="216">
        <f>IF(N337="snížená",J337,0)</f>
        <v>0</v>
      </c>
      <c r="BG337" s="216">
        <f>IF(N337="zákl. přenesená",J337,0)</f>
        <v>0</v>
      </c>
      <c r="BH337" s="216">
        <f>IF(N337="sníž. přenesená",J337,0)</f>
        <v>0</v>
      </c>
      <c r="BI337" s="216">
        <f>IF(N337="nulová",J337,0)</f>
        <v>0</v>
      </c>
      <c r="BJ337" s="17" t="s">
        <v>83</v>
      </c>
      <c r="BK337" s="216">
        <f>ROUND(I337*H337,2)</f>
        <v>0</v>
      </c>
      <c r="BL337" s="17" t="s">
        <v>256</v>
      </c>
      <c r="BM337" s="215" t="s">
        <v>503</v>
      </c>
    </row>
    <row r="338" s="2" customFormat="1">
      <c r="A338" s="38"/>
      <c r="B338" s="39"/>
      <c r="C338" s="40"/>
      <c r="D338" s="217" t="s">
        <v>142</v>
      </c>
      <c r="E338" s="40"/>
      <c r="F338" s="218" t="s">
        <v>504</v>
      </c>
      <c r="G338" s="40"/>
      <c r="H338" s="40"/>
      <c r="I338" s="219"/>
      <c r="J338" s="40"/>
      <c r="K338" s="40"/>
      <c r="L338" s="44"/>
      <c r="M338" s="220"/>
      <c r="N338" s="221"/>
      <c r="O338" s="84"/>
      <c r="P338" s="84"/>
      <c r="Q338" s="84"/>
      <c r="R338" s="84"/>
      <c r="S338" s="84"/>
      <c r="T338" s="85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142</v>
      </c>
      <c r="AU338" s="17" t="s">
        <v>85</v>
      </c>
    </row>
    <row r="339" s="2" customFormat="1">
      <c r="A339" s="38"/>
      <c r="B339" s="39"/>
      <c r="C339" s="40"/>
      <c r="D339" s="222" t="s">
        <v>144</v>
      </c>
      <c r="E339" s="40"/>
      <c r="F339" s="223" t="s">
        <v>505</v>
      </c>
      <c r="G339" s="40"/>
      <c r="H339" s="40"/>
      <c r="I339" s="219"/>
      <c r="J339" s="40"/>
      <c r="K339" s="40"/>
      <c r="L339" s="44"/>
      <c r="M339" s="220"/>
      <c r="N339" s="221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144</v>
      </c>
      <c r="AU339" s="17" t="s">
        <v>85</v>
      </c>
    </row>
    <row r="340" s="13" customFormat="1">
      <c r="A340" s="13"/>
      <c r="B340" s="224"/>
      <c r="C340" s="225"/>
      <c r="D340" s="217" t="s">
        <v>146</v>
      </c>
      <c r="E340" s="226" t="s">
        <v>19</v>
      </c>
      <c r="F340" s="227" t="s">
        <v>486</v>
      </c>
      <c r="G340" s="225"/>
      <c r="H340" s="226" t="s">
        <v>19</v>
      </c>
      <c r="I340" s="228"/>
      <c r="J340" s="225"/>
      <c r="K340" s="225"/>
      <c r="L340" s="229"/>
      <c r="M340" s="230"/>
      <c r="N340" s="231"/>
      <c r="O340" s="231"/>
      <c r="P340" s="231"/>
      <c r="Q340" s="231"/>
      <c r="R340" s="231"/>
      <c r="S340" s="231"/>
      <c r="T340" s="23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3" t="s">
        <v>146</v>
      </c>
      <c r="AU340" s="233" t="s">
        <v>85</v>
      </c>
      <c r="AV340" s="13" t="s">
        <v>83</v>
      </c>
      <c r="AW340" s="13" t="s">
        <v>39</v>
      </c>
      <c r="AX340" s="13" t="s">
        <v>12</v>
      </c>
      <c r="AY340" s="233" t="s">
        <v>132</v>
      </c>
    </row>
    <row r="341" s="14" customFormat="1">
      <c r="A341" s="14"/>
      <c r="B341" s="234"/>
      <c r="C341" s="235"/>
      <c r="D341" s="217" t="s">
        <v>146</v>
      </c>
      <c r="E341" s="236" t="s">
        <v>19</v>
      </c>
      <c r="F341" s="237" t="s">
        <v>232</v>
      </c>
      <c r="G341" s="235"/>
      <c r="H341" s="238">
        <v>43.740000000000002</v>
      </c>
      <c r="I341" s="239"/>
      <c r="J341" s="235"/>
      <c r="K341" s="235"/>
      <c r="L341" s="240"/>
      <c r="M341" s="241"/>
      <c r="N341" s="242"/>
      <c r="O341" s="242"/>
      <c r="P341" s="242"/>
      <c r="Q341" s="242"/>
      <c r="R341" s="242"/>
      <c r="S341" s="242"/>
      <c r="T341" s="24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4" t="s">
        <v>146</v>
      </c>
      <c r="AU341" s="244" t="s">
        <v>85</v>
      </c>
      <c r="AV341" s="14" t="s">
        <v>85</v>
      </c>
      <c r="AW341" s="14" t="s">
        <v>39</v>
      </c>
      <c r="AX341" s="14" t="s">
        <v>83</v>
      </c>
      <c r="AY341" s="244" t="s">
        <v>132</v>
      </c>
    </row>
    <row r="342" s="2" customFormat="1" ht="33" customHeight="1">
      <c r="A342" s="38"/>
      <c r="B342" s="39"/>
      <c r="C342" s="204" t="s">
        <v>506</v>
      </c>
      <c r="D342" s="204" t="s">
        <v>135</v>
      </c>
      <c r="E342" s="205" t="s">
        <v>507</v>
      </c>
      <c r="F342" s="206" t="s">
        <v>508</v>
      </c>
      <c r="G342" s="207" t="s">
        <v>138</v>
      </c>
      <c r="H342" s="208">
        <v>43.740000000000002</v>
      </c>
      <c r="I342" s="209"/>
      <c r="J342" s="210">
        <f>ROUND(I342*H342,2)</f>
        <v>0</v>
      </c>
      <c r="K342" s="206" t="s">
        <v>139</v>
      </c>
      <c r="L342" s="44"/>
      <c r="M342" s="211" t="s">
        <v>19</v>
      </c>
      <c r="N342" s="212" t="s">
        <v>47</v>
      </c>
      <c r="O342" s="84"/>
      <c r="P342" s="213">
        <f>O342*H342</f>
        <v>0</v>
      </c>
      <c r="Q342" s="213">
        <v>0.0075799999999999999</v>
      </c>
      <c r="R342" s="213">
        <f>Q342*H342</f>
        <v>0.33154919999999999</v>
      </c>
      <c r="S342" s="213">
        <v>0</v>
      </c>
      <c r="T342" s="214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15" t="s">
        <v>256</v>
      </c>
      <c r="AT342" s="215" t="s">
        <v>135</v>
      </c>
      <c r="AU342" s="215" t="s">
        <v>85</v>
      </c>
      <c r="AY342" s="17" t="s">
        <v>132</v>
      </c>
      <c r="BE342" s="216">
        <f>IF(N342="základní",J342,0)</f>
        <v>0</v>
      </c>
      <c r="BF342" s="216">
        <f>IF(N342="snížená",J342,0)</f>
        <v>0</v>
      </c>
      <c r="BG342" s="216">
        <f>IF(N342="zákl. přenesená",J342,0)</f>
        <v>0</v>
      </c>
      <c r="BH342" s="216">
        <f>IF(N342="sníž. přenesená",J342,0)</f>
        <v>0</v>
      </c>
      <c r="BI342" s="216">
        <f>IF(N342="nulová",J342,0)</f>
        <v>0</v>
      </c>
      <c r="BJ342" s="17" t="s">
        <v>83</v>
      </c>
      <c r="BK342" s="216">
        <f>ROUND(I342*H342,2)</f>
        <v>0</v>
      </c>
      <c r="BL342" s="17" t="s">
        <v>256</v>
      </c>
      <c r="BM342" s="215" t="s">
        <v>509</v>
      </c>
    </row>
    <row r="343" s="2" customFormat="1">
      <c r="A343" s="38"/>
      <c r="B343" s="39"/>
      <c r="C343" s="40"/>
      <c r="D343" s="217" t="s">
        <v>142</v>
      </c>
      <c r="E343" s="40"/>
      <c r="F343" s="218" t="s">
        <v>510</v>
      </c>
      <c r="G343" s="40"/>
      <c r="H343" s="40"/>
      <c r="I343" s="219"/>
      <c r="J343" s="40"/>
      <c r="K343" s="40"/>
      <c r="L343" s="44"/>
      <c r="M343" s="220"/>
      <c r="N343" s="221"/>
      <c r="O343" s="84"/>
      <c r="P343" s="84"/>
      <c r="Q343" s="84"/>
      <c r="R343" s="84"/>
      <c r="S343" s="84"/>
      <c r="T343" s="85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142</v>
      </c>
      <c r="AU343" s="17" t="s">
        <v>85</v>
      </c>
    </row>
    <row r="344" s="2" customFormat="1">
      <c r="A344" s="38"/>
      <c r="B344" s="39"/>
      <c r="C344" s="40"/>
      <c r="D344" s="222" t="s">
        <v>144</v>
      </c>
      <c r="E344" s="40"/>
      <c r="F344" s="223" t="s">
        <v>511</v>
      </c>
      <c r="G344" s="40"/>
      <c r="H344" s="40"/>
      <c r="I344" s="219"/>
      <c r="J344" s="40"/>
      <c r="K344" s="40"/>
      <c r="L344" s="44"/>
      <c r="M344" s="220"/>
      <c r="N344" s="221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144</v>
      </c>
      <c r="AU344" s="17" t="s">
        <v>85</v>
      </c>
    </row>
    <row r="345" s="13" customFormat="1">
      <c r="A345" s="13"/>
      <c r="B345" s="224"/>
      <c r="C345" s="225"/>
      <c r="D345" s="217" t="s">
        <v>146</v>
      </c>
      <c r="E345" s="226" t="s">
        <v>19</v>
      </c>
      <c r="F345" s="227" t="s">
        <v>486</v>
      </c>
      <c r="G345" s="225"/>
      <c r="H345" s="226" t="s">
        <v>19</v>
      </c>
      <c r="I345" s="228"/>
      <c r="J345" s="225"/>
      <c r="K345" s="225"/>
      <c r="L345" s="229"/>
      <c r="M345" s="230"/>
      <c r="N345" s="231"/>
      <c r="O345" s="231"/>
      <c r="P345" s="231"/>
      <c r="Q345" s="231"/>
      <c r="R345" s="231"/>
      <c r="S345" s="231"/>
      <c r="T345" s="23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3" t="s">
        <v>146</v>
      </c>
      <c r="AU345" s="233" t="s">
        <v>85</v>
      </c>
      <c r="AV345" s="13" t="s">
        <v>83</v>
      </c>
      <c r="AW345" s="13" t="s">
        <v>39</v>
      </c>
      <c r="AX345" s="13" t="s">
        <v>12</v>
      </c>
      <c r="AY345" s="233" t="s">
        <v>132</v>
      </c>
    </row>
    <row r="346" s="14" customFormat="1">
      <c r="A346" s="14"/>
      <c r="B346" s="234"/>
      <c r="C346" s="235"/>
      <c r="D346" s="217" t="s">
        <v>146</v>
      </c>
      <c r="E346" s="236" t="s">
        <v>19</v>
      </c>
      <c r="F346" s="237" t="s">
        <v>232</v>
      </c>
      <c r="G346" s="235"/>
      <c r="H346" s="238">
        <v>43.740000000000002</v>
      </c>
      <c r="I346" s="239"/>
      <c r="J346" s="235"/>
      <c r="K346" s="235"/>
      <c r="L346" s="240"/>
      <c r="M346" s="241"/>
      <c r="N346" s="242"/>
      <c r="O346" s="242"/>
      <c r="P346" s="242"/>
      <c r="Q346" s="242"/>
      <c r="R346" s="242"/>
      <c r="S346" s="242"/>
      <c r="T346" s="24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4" t="s">
        <v>146</v>
      </c>
      <c r="AU346" s="244" t="s">
        <v>85</v>
      </c>
      <c r="AV346" s="14" t="s">
        <v>85</v>
      </c>
      <c r="AW346" s="14" t="s">
        <v>39</v>
      </c>
      <c r="AX346" s="14" t="s">
        <v>83</v>
      </c>
      <c r="AY346" s="244" t="s">
        <v>132</v>
      </c>
    </row>
    <row r="347" s="2" customFormat="1" ht="24.15" customHeight="1">
      <c r="A347" s="38"/>
      <c r="B347" s="39"/>
      <c r="C347" s="204" t="s">
        <v>512</v>
      </c>
      <c r="D347" s="204" t="s">
        <v>135</v>
      </c>
      <c r="E347" s="205" t="s">
        <v>513</v>
      </c>
      <c r="F347" s="206" t="s">
        <v>514</v>
      </c>
      <c r="G347" s="207" t="s">
        <v>138</v>
      </c>
      <c r="H347" s="208">
        <v>43.740000000000002</v>
      </c>
      <c r="I347" s="209"/>
      <c r="J347" s="210">
        <f>ROUND(I347*H347,2)</f>
        <v>0</v>
      </c>
      <c r="K347" s="206" t="s">
        <v>139</v>
      </c>
      <c r="L347" s="44"/>
      <c r="M347" s="211" t="s">
        <v>19</v>
      </c>
      <c r="N347" s="212" t="s">
        <v>47</v>
      </c>
      <c r="O347" s="84"/>
      <c r="P347" s="213">
        <f>O347*H347</f>
        <v>0</v>
      </c>
      <c r="Q347" s="213">
        <v>0</v>
      </c>
      <c r="R347" s="213">
        <f>Q347*H347</f>
        <v>0</v>
      </c>
      <c r="S347" s="213">
        <v>0.0030000000000000001</v>
      </c>
      <c r="T347" s="214">
        <f>S347*H347</f>
        <v>0.13122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15" t="s">
        <v>256</v>
      </c>
      <c r="AT347" s="215" t="s">
        <v>135</v>
      </c>
      <c r="AU347" s="215" t="s">
        <v>85</v>
      </c>
      <c r="AY347" s="17" t="s">
        <v>132</v>
      </c>
      <c r="BE347" s="216">
        <f>IF(N347="základní",J347,0)</f>
        <v>0</v>
      </c>
      <c r="BF347" s="216">
        <f>IF(N347="snížená",J347,0)</f>
        <v>0</v>
      </c>
      <c r="BG347" s="216">
        <f>IF(N347="zákl. přenesená",J347,0)</f>
        <v>0</v>
      </c>
      <c r="BH347" s="216">
        <f>IF(N347="sníž. přenesená",J347,0)</f>
        <v>0</v>
      </c>
      <c r="BI347" s="216">
        <f>IF(N347="nulová",J347,0)</f>
        <v>0</v>
      </c>
      <c r="BJ347" s="17" t="s">
        <v>83</v>
      </c>
      <c r="BK347" s="216">
        <f>ROUND(I347*H347,2)</f>
        <v>0</v>
      </c>
      <c r="BL347" s="17" t="s">
        <v>256</v>
      </c>
      <c r="BM347" s="215" t="s">
        <v>515</v>
      </c>
    </row>
    <row r="348" s="2" customFormat="1">
      <c r="A348" s="38"/>
      <c r="B348" s="39"/>
      <c r="C348" s="40"/>
      <c r="D348" s="217" t="s">
        <v>142</v>
      </c>
      <c r="E348" s="40"/>
      <c r="F348" s="218" t="s">
        <v>516</v>
      </c>
      <c r="G348" s="40"/>
      <c r="H348" s="40"/>
      <c r="I348" s="219"/>
      <c r="J348" s="40"/>
      <c r="K348" s="40"/>
      <c r="L348" s="44"/>
      <c r="M348" s="220"/>
      <c r="N348" s="221"/>
      <c r="O348" s="84"/>
      <c r="P348" s="84"/>
      <c r="Q348" s="84"/>
      <c r="R348" s="84"/>
      <c r="S348" s="84"/>
      <c r="T348" s="85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142</v>
      </c>
      <c r="AU348" s="17" t="s">
        <v>85</v>
      </c>
    </row>
    <row r="349" s="2" customFormat="1">
      <c r="A349" s="38"/>
      <c r="B349" s="39"/>
      <c r="C349" s="40"/>
      <c r="D349" s="222" t="s">
        <v>144</v>
      </c>
      <c r="E349" s="40"/>
      <c r="F349" s="223" t="s">
        <v>517</v>
      </c>
      <c r="G349" s="40"/>
      <c r="H349" s="40"/>
      <c r="I349" s="219"/>
      <c r="J349" s="40"/>
      <c r="K349" s="40"/>
      <c r="L349" s="44"/>
      <c r="M349" s="220"/>
      <c r="N349" s="221"/>
      <c r="O349" s="84"/>
      <c r="P349" s="84"/>
      <c r="Q349" s="84"/>
      <c r="R349" s="84"/>
      <c r="S349" s="84"/>
      <c r="T349" s="85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144</v>
      </c>
      <c r="AU349" s="17" t="s">
        <v>85</v>
      </c>
    </row>
    <row r="350" s="13" customFormat="1">
      <c r="A350" s="13"/>
      <c r="B350" s="224"/>
      <c r="C350" s="225"/>
      <c r="D350" s="217" t="s">
        <v>146</v>
      </c>
      <c r="E350" s="226" t="s">
        <v>19</v>
      </c>
      <c r="F350" s="227" t="s">
        <v>518</v>
      </c>
      <c r="G350" s="225"/>
      <c r="H350" s="226" t="s">
        <v>19</v>
      </c>
      <c r="I350" s="228"/>
      <c r="J350" s="225"/>
      <c r="K350" s="225"/>
      <c r="L350" s="229"/>
      <c r="M350" s="230"/>
      <c r="N350" s="231"/>
      <c r="O350" s="231"/>
      <c r="P350" s="231"/>
      <c r="Q350" s="231"/>
      <c r="R350" s="231"/>
      <c r="S350" s="231"/>
      <c r="T350" s="23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3" t="s">
        <v>146</v>
      </c>
      <c r="AU350" s="233" t="s">
        <v>85</v>
      </c>
      <c r="AV350" s="13" t="s">
        <v>83</v>
      </c>
      <c r="AW350" s="13" t="s">
        <v>39</v>
      </c>
      <c r="AX350" s="13" t="s">
        <v>12</v>
      </c>
      <c r="AY350" s="233" t="s">
        <v>132</v>
      </c>
    </row>
    <row r="351" s="14" customFormat="1">
      <c r="A351" s="14"/>
      <c r="B351" s="234"/>
      <c r="C351" s="235"/>
      <c r="D351" s="217" t="s">
        <v>146</v>
      </c>
      <c r="E351" s="236" t="s">
        <v>19</v>
      </c>
      <c r="F351" s="237" t="s">
        <v>232</v>
      </c>
      <c r="G351" s="235"/>
      <c r="H351" s="238">
        <v>43.740000000000002</v>
      </c>
      <c r="I351" s="239"/>
      <c r="J351" s="235"/>
      <c r="K351" s="235"/>
      <c r="L351" s="240"/>
      <c r="M351" s="241"/>
      <c r="N351" s="242"/>
      <c r="O351" s="242"/>
      <c r="P351" s="242"/>
      <c r="Q351" s="242"/>
      <c r="R351" s="242"/>
      <c r="S351" s="242"/>
      <c r="T351" s="24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4" t="s">
        <v>146</v>
      </c>
      <c r="AU351" s="244" t="s">
        <v>85</v>
      </c>
      <c r="AV351" s="14" t="s">
        <v>85</v>
      </c>
      <c r="AW351" s="14" t="s">
        <v>39</v>
      </c>
      <c r="AX351" s="14" t="s">
        <v>83</v>
      </c>
      <c r="AY351" s="244" t="s">
        <v>132</v>
      </c>
    </row>
    <row r="352" s="2" customFormat="1" ht="21.75" customHeight="1">
      <c r="A352" s="38"/>
      <c r="B352" s="39"/>
      <c r="C352" s="204" t="s">
        <v>519</v>
      </c>
      <c r="D352" s="204" t="s">
        <v>135</v>
      </c>
      <c r="E352" s="205" t="s">
        <v>520</v>
      </c>
      <c r="F352" s="206" t="s">
        <v>521</v>
      </c>
      <c r="G352" s="207" t="s">
        <v>138</v>
      </c>
      <c r="H352" s="208">
        <v>43.740000000000002</v>
      </c>
      <c r="I352" s="209"/>
      <c r="J352" s="210">
        <f>ROUND(I352*H352,2)</f>
        <v>0</v>
      </c>
      <c r="K352" s="206" t="s">
        <v>139</v>
      </c>
      <c r="L352" s="44"/>
      <c r="M352" s="211" t="s">
        <v>19</v>
      </c>
      <c r="N352" s="212" t="s">
        <v>47</v>
      </c>
      <c r="O352" s="84"/>
      <c r="P352" s="213">
        <f>O352*H352</f>
        <v>0</v>
      </c>
      <c r="Q352" s="213">
        <v>0.00029999999999999997</v>
      </c>
      <c r="R352" s="213">
        <f>Q352*H352</f>
        <v>0.013122</v>
      </c>
      <c r="S352" s="213">
        <v>0</v>
      </c>
      <c r="T352" s="214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15" t="s">
        <v>256</v>
      </c>
      <c r="AT352" s="215" t="s">
        <v>135</v>
      </c>
      <c r="AU352" s="215" t="s">
        <v>85</v>
      </c>
      <c r="AY352" s="17" t="s">
        <v>132</v>
      </c>
      <c r="BE352" s="216">
        <f>IF(N352="základní",J352,0)</f>
        <v>0</v>
      </c>
      <c r="BF352" s="216">
        <f>IF(N352="snížená",J352,0)</f>
        <v>0</v>
      </c>
      <c r="BG352" s="216">
        <f>IF(N352="zákl. přenesená",J352,0)</f>
        <v>0</v>
      </c>
      <c r="BH352" s="216">
        <f>IF(N352="sníž. přenesená",J352,0)</f>
        <v>0</v>
      </c>
      <c r="BI352" s="216">
        <f>IF(N352="nulová",J352,0)</f>
        <v>0</v>
      </c>
      <c r="BJ352" s="17" t="s">
        <v>83</v>
      </c>
      <c r="BK352" s="216">
        <f>ROUND(I352*H352,2)</f>
        <v>0</v>
      </c>
      <c r="BL352" s="17" t="s">
        <v>256</v>
      </c>
      <c r="BM352" s="215" t="s">
        <v>522</v>
      </c>
    </row>
    <row r="353" s="2" customFormat="1">
      <c r="A353" s="38"/>
      <c r="B353" s="39"/>
      <c r="C353" s="40"/>
      <c r="D353" s="217" t="s">
        <v>142</v>
      </c>
      <c r="E353" s="40"/>
      <c r="F353" s="218" t="s">
        <v>523</v>
      </c>
      <c r="G353" s="40"/>
      <c r="H353" s="40"/>
      <c r="I353" s="219"/>
      <c r="J353" s="40"/>
      <c r="K353" s="40"/>
      <c r="L353" s="44"/>
      <c r="M353" s="220"/>
      <c r="N353" s="221"/>
      <c r="O353" s="84"/>
      <c r="P353" s="84"/>
      <c r="Q353" s="84"/>
      <c r="R353" s="84"/>
      <c r="S353" s="84"/>
      <c r="T353" s="85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142</v>
      </c>
      <c r="AU353" s="17" t="s">
        <v>85</v>
      </c>
    </row>
    <row r="354" s="2" customFormat="1">
      <c r="A354" s="38"/>
      <c r="B354" s="39"/>
      <c r="C354" s="40"/>
      <c r="D354" s="222" t="s">
        <v>144</v>
      </c>
      <c r="E354" s="40"/>
      <c r="F354" s="223" t="s">
        <v>524</v>
      </c>
      <c r="G354" s="40"/>
      <c r="H354" s="40"/>
      <c r="I354" s="219"/>
      <c r="J354" s="40"/>
      <c r="K354" s="40"/>
      <c r="L354" s="44"/>
      <c r="M354" s="220"/>
      <c r="N354" s="221"/>
      <c r="O354" s="84"/>
      <c r="P354" s="84"/>
      <c r="Q354" s="84"/>
      <c r="R354" s="84"/>
      <c r="S354" s="84"/>
      <c r="T354" s="85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144</v>
      </c>
      <c r="AU354" s="17" t="s">
        <v>85</v>
      </c>
    </row>
    <row r="355" s="13" customFormat="1">
      <c r="A355" s="13"/>
      <c r="B355" s="224"/>
      <c r="C355" s="225"/>
      <c r="D355" s="217" t="s">
        <v>146</v>
      </c>
      <c r="E355" s="226" t="s">
        <v>19</v>
      </c>
      <c r="F355" s="227" t="s">
        <v>486</v>
      </c>
      <c r="G355" s="225"/>
      <c r="H355" s="226" t="s">
        <v>19</v>
      </c>
      <c r="I355" s="228"/>
      <c r="J355" s="225"/>
      <c r="K355" s="225"/>
      <c r="L355" s="229"/>
      <c r="M355" s="230"/>
      <c r="N355" s="231"/>
      <c r="O355" s="231"/>
      <c r="P355" s="231"/>
      <c r="Q355" s="231"/>
      <c r="R355" s="231"/>
      <c r="S355" s="231"/>
      <c r="T355" s="23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3" t="s">
        <v>146</v>
      </c>
      <c r="AU355" s="233" t="s">
        <v>85</v>
      </c>
      <c r="AV355" s="13" t="s">
        <v>83</v>
      </c>
      <c r="AW355" s="13" t="s">
        <v>39</v>
      </c>
      <c r="AX355" s="13" t="s">
        <v>12</v>
      </c>
      <c r="AY355" s="233" t="s">
        <v>132</v>
      </c>
    </row>
    <row r="356" s="14" customFormat="1">
      <c r="A356" s="14"/>
      <c r="B356" s="234"/>
      <c r="C356" s="235"/>
      <c r="D356" s="217" t="s">
        <v>146</v>
      </c>
      <c r="E356" s="236" t="s">
        <v>19</v>
      </c>
      <c r="F356" s="237" t="s">
        <v>232</v>
      </c>
      <c r="G356" s="235"/>
      <c r="H356" s="238">
        <v>43.740000000000002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4" t="s">
        <v>146</v>
      </c>
      <c r="AU356" s="244" t="s">
        <v>85</v>
      </c>
      <c r="AV356" s="14" t="s">
        <v>85</v>
      </c>
      <c r="AW356" s="14" t="s">
        <v>39</v>
      </c>
      <c r="AX356" s="14" t="s">
        <v>83</v>
      </c>
      <c r="AY356" s="244" t="s">
        <v>132</v>
      </c>
    </row>
    <row r="357" s="2" customFormat="1" ht="44.25" customHeight="1">
      <c r="A357" s="38"/>
      <c r="B357" s="39"/>
      <c r="C357" s="256" t="s">
        <v>525</v>
      </c>
      <c r="D357" s="256" t="s">
        <v>412</v>
      </c>
      <c r="E357" s="257" t="s">
        <v>526</v>
      </c>
      <c r="F357" s="258" t="s">
        <v>527</v>
      </c>
      <c r="G357" s="259" t="s">
        <v>138</v>
      </c>
      <c r="H357" s="260">
        <v>48.113999999999997</v>
      </c>
      <c r="I357" s="261"/>
      <c r="J357" s="262">
        <f>ROUND(I357*H357,2)</f>
        <v>0</v>
      </c>
      <c r="K357" s="258" t="s">
        <v>139</v>
      </c>
      <c r="L357" s="263"/>
      <c r="M357" s="264" t="s">
        <v>19</v>
      </c>
      <c r="N357" s="265" t="s">
        <v>47</v>
      </c>
      <c r="O357" s="84"/>
      <c r="P357" s="213">
        <f>O357*H357</f>
        <v>0</v>
      </c>
      <c r="Q357" s="213">
        <v>0.0042900000000000004</v>
      </c>
      <c r="R357" s="213">
        <f>Q357*H357</f>
        <v>0.20640906000000001</v>
      </c>
      <c r="S357" s="213">
        <v>0</v>
      </c>
      <c r="T357" s="214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15" t="s">
        <v>373</v>
      </c>
      <c r="AT357" s="215" t="s">
        <v>412</v>
      </c>
      <c r="AU357" s="215" t="s">
        <v>85</v>
      </c>
      <c r="AY357" s="17" t="s">
        <v>132</v>
      </c>
      <c r="BE357" s="216">
        <f>IF(N357="základní",J357,0)</f>
        <v>0</v>
      </c>
      <c r="BF357" s="216">
        <f>IF(N357="snížená",J357,0)</f>
        <v>0</v>
      </c>
      <c r="BG357" s="216">
        <f>IF(N357="zákl. přenesená",J357,0)</f>
        <v>0</v>
      </c>
      <c r="BH357" s="216">
        <f>IF(N357="sníž. přenesená",J357,0)</f>
        <v>0</v>
      </c>
      <c r="BI357" s="216">
        <f>IF(N357="nulová",J357,0)</f>
        <v>0</v>
      </c>
      <c r="BJ357" s="17" t="s">
        <v>83</v>
      </c>
      <c r="BK357" s="216">
        <f>ROUND(I357*H357,2)</f>
        <v>0</v>
      </c>
      <c r="BL357" s="17" t="s">
        <v>256</v>
      </c>
      <c r="BM357" s="215" t="s">
        <v>528</v>
      </c>
    </row>
    <row r="358" s="2" customFormat="1">
      <c r="A358" s="38"/>
      <c r="B358" s="39"/>
      <c r="C358" s="40"/>
      <c r="D358" s="217" t="s">
        <v>142</v>
      </c>
      <c r="E358" s="40"/>
      <c r="F358" s="218" t="s">
        <v>527</v>
      </c>
      <c r="G358" s="40"/>
      <c r="H358" s="40"/>
      <c r="I358" s="219"/>
      <c r="J358" s="40"/>
      <c r="K358" s="40"/>
      <c r="L358" s="44"/>
      <c r="M358" s="220"/>
      <c r="N358" s="221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142</v>
      </c>
      <c r="AU358" s="17" t="s">
        <v>85</v>
      </c>
    </row>
    <row r="359" s="14" customFormat="1">
      <c r="A359" s="14"/>
      <c r="B359" s="234"/>
      <c r="C359" s="235"/>
      <c r="D359" s="217" t="s">
        <v>146</v>
      </c>
      <c r="E359" s="235"/>
      <c r="F359" s="237" t="s">
        <v>529</v>
      </c>
      <c r="G359" s="235"/>
      <c r="H359" s="238">
        <v>48.113999999999997</v>
      </c>
      <c r="I359" s="239"/>
      <c r="J359" s="235"/>
      <c r="K359" s="235"/>
      <c r="L359" s="240"/>
      <c r="M359" s="241"/>
      <c r="N359" s="242"/>
      <c r="O359" s="242"/>
      <c r="P359" s="242"/>
      <c r="Q359" s="242"/>
      <c r="R359" s="242"/>
      <c r="S359" s="242"/>
      <c r="T359" s="24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4" t="s">
        <v>146</v>
      </c>
      <c r="AU359" s="244" t="s">
        <v>85</v>
      </c>
      <c r="AV359" s="14" t="s">
        <v>85</v>
      </c>
      <c r="AW359" s="14" t="s">
        <v>4</v>
      </c>
      <c r="AX359" s="14" t="s">
        <v>83</v>
      </c>
      <c r="AY359" s="244" t="s">
        <v>132</v>
      </c>
    </row>
    <row r="360" s="2" customFormat="1" ht="16.5" customHeight="1">
      <c r="A360" s="38"/>
      <c r="B360" s="39"/>
      <c r="C360" s="204" t="s">
        <v>530</v>
      </c>
      <c r="D360" s="204" t="s">
        <v>135</v>
      </c>
      <c r="E360" s="205" t="s">
        <v>531</v>
      </c>
      <c r="F360" s="206" t="s">
        <v>532</v>
      </c>
      <c r="G360" s="207" t="s">
        <v>193</v>
      </c>
      <c r="H360" s="208">
        <v>23.917000000000002</v>
      </c>
      <c r="I360" s="209"/>
      <c r="J360" s="210">
        <f>ROUND(I360*H360,2)</f>
        <v>0</v>
      </c>
      <c r="K360" s="206" t="s">
        <v>139</v>
      </c>
      <c r="L360" s="44"/>
      <c r="M360" s="211" t="s">
        <v>19</v>
      </c>
      <c r="N360" s="212" t="s">
        <v>47</v>
      </c>
      <c r="O360" s="84"/>
      <c r="P360" s="213">
        <f>O360*H360</f>
        <v>0</v>
      </c>
      <c r="Q360" s="213">
        <v>1.0000000000000001E-05</v>
      </c>
      <c r="R360" s="213">
        <f>Q360*H360</f>
        <v>0.00023917000000000003</v>
      </c>
      <c r="S360" s="213">
        <v>0</v>
      </c>
      <c r="T360" s="214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15" t="s">
        <v>256</v>
      </c>
      <c r="AT360" s="215" t="s">
        <v>135</v>
      </c>
      <c r="AU360" s="215" t="s">
        <v>85</v>
      </c>
      <c r="AY360" s="17" t="s">
        <v>132</v>
      </c>
      <c r="BE360" s="216">
        <f>IF(N360="základní",J360,0)</f>
        <v>0</v>
      </c>
      <c r="BF360" s="216">
        <f>IF(N360="snížená",J360,0)</f>
        <v>0</v>
      </c>
      <c r="BG360" s="216">
        <f>IF(N360="zákl. přenesená",J360,0)</f>
        <v>0</v>
      </c>
      <c r="BH360" s="216">
        <f>IF(N360="sníž. přenesená",J360,0)</f>
        <v>0</v>
      </c>
      <c r="BI360" s="216">
        <f>IF(N360="nulová",J360,0)</f>
        <v>0</v>
      </c>
      <c r="BJ360" s="17" t="s">
        <v>83</v>
      </c>
      <c r="BK360" s="216">
        <f>ROUND(I360*H360,2)</f>
        <v>0</v>
      </c>
      <c r="BL360" s="17" t="s">
        <v>256</v>
      </c>
      <c r="BM360" s="215" t="s">
        <v>533</v>
      </c>
    </row>
    <row r="361" s="2" customFormat="1">
      <c r="A361" s="38"/>
      <c r="B361" s="39"/>
      <c r="C361" s="40"/>
      <c r="D361" s="217" t="s">
        <v>142</v>
      </c>
      <c r="E361" s="40"/>
      <c r="F361" s="218" t="s">
        <v>534</v>
      </c>
      <c r="G361" s="40"/>
      <c r="H361" s="40"/>
      <c r="I361" s="219"/>
      <c r="J361" s="40"/>
      <c r="K361" s="40"/>
      <c r="L361" s="44"/>
      <c r="M361" s="220"/>
      <c r="N361" s="221"/>
      <c r="O361" s="84"/>
      <c r="P361" s="84"/>
      <c r="Q361" s="84"/>
      <c r="R361" s="84"/>
      <c r="S361" s="84"/>
      <c r="T361" s="85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142</v>
      </c>
      <c r="AU361" s="17" t="s">
        <v>85</v>
      </c>
    </row>
    <row r="362" s="2" customFormat="1">
      <c r="A362" s="38"/>
      <c r="B362" s="39"/>
      <c r="C362" s="40"/>
      <c r="D362" s="222" t="s">
        <v>144</v>
      </c>
      <c r="E362" s="40"/>
      <c r="F362" s="223" t="s">
        <v>535</v>
      </c>
      <c r="G362" s="40"/>
      <c r="H362" s="40"/>
      <c r="I362" s="219"/>
      <c r="J362" s="40"/>
      <c r="K362" s="40"/>
      <c r="L362" s="44"/>
      <c r="M362" s="220"/>
      <c r="N362" s="221"/>
      <c r="O362" s="84"/>
      <c r="P362" s="84"/>
      <c r="Q362" s="84"/>
      <c r="R362" s="84"/>
      <c r="S362" s="84"/>
      <c r="T362" s="85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144</v>
      </c>
      <c r="AU362" s="17" t="s">
        <v>85</v>
      </c>
    </row>
    <row r="363" s="13" customFormat="1">
      <c r="A363" s="13"/>
      <c r="B363" s="224"/>
      <c r="C363" s="225"/>
      <c r="D363" s="217" t="s">
        <v>146</v>
      </c>
      <c r="E363" s="226" t="s">
        <v>19</v>
      </c>
      <c r="F363" s="227" t="s">
        <v>486</v>
      </c>
      <c r="G363" s="225"/>
      <c r="H363" s="226" t="s">
        <v>19</v>
      </c>
      <c r="I363" s="228"/>
      <c r="J363" s="225"/>
      <c r="K363" s="225"/>
      <c r="L363" s="229"/>
      <c r="M363" s="230"/>
      <c r="N363" s="231"/>
      <c r="O363" s="231"/>
      <c r="P363" s="231"/>
      <c r="Q363" s="231"/>
      <c r="R363" s="231"/>
      <c r="S363" s="231"/>
      <c r="T363" s="23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3" t="s">
        <v>146</v>
      </c>
      <c r="AU363" s="233" t="s">
        <v>85</v>
      </c>
      <c r="AV363" s="13" t="s">
        <v>83</v>
      </c>
      <c r="AW363" s="13" t="s">
        <v>39</v>
      </c>
      <c r="AX363" s="13" t="s">
        <v>12</v>
      </c>
      <c r="AY363" s="233" t="s">
        <v>132</v>
      </c>
    </row>
    <row r="364" s="14" customFormat="1">
      <c r="A364" s="14"/>
      <c r="B364" s="234"/>
      <c r="C364" s="235"/>
      <c r="D364" s="217" t="s">
        <v>146</v>
      </c>
      <c r="E364" s="236" t="s">
        <v>19</v>
      </c>
      <c r="F364" s="237" t="s">
        <v>536</v>
      </c>
      <c r="G364" s="235"/>
      <c r="H364" s="238">
        <v>23.917000000000002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4" t="s">
        <v>146</v>
      </c>
      <c r="AU364" s="244" t="s">
        <v>85</v>
      </c>
      <c r="AV364" s="14" t="s">
        <v>85</v>
      </c>
      <c r="AW364" s="14" t="s">
        <v>39</v>
      </c>
      <c r="AX364" s="14" t="s">
        <v>83</v>
      </c>
      <c r="AY364" s="244" t="s">
        <v>132</v>
      </c>
    </row>
    <row r="365" s="2" customFormat="1" ht="16.5" customHeight="1">
      <c r="A365" s="38"/>
      <c r="B365" s="39"/>
      <c r="C365" s="256" t="s">
        <v>14</v>
      </c>
      <c r="D365" s="256" t="s">
        <v>412</v>
      </c>
      <c r="E365" s="257" t="s">
        <v>537</v>
      </c>
      <c r="F365" s="258" t="s">
        <v>538</v>
      </c>
      <c r="G365" s="259" t="s">
        <v>193</v>
      </c>
      <c r="H365" s="260">
        <v>24.395340000000001</v>
      </c>
      <c r="I365" s="261"/>
      <c r="J365" s="262">
        <f>ROUND(I365*H365,2)</f>
        <v>0</v>
      </c>
      <c r="K365" s="258" t="s">
        <v>139</v>
      </c>
      <c r="L365" s="263"/>
      <c r="M365" s="264" t="s">
        <v>19</v>
      </c>
      <c r="N365" s="265" t="s">
        <v>47</v>
      </c>
      <c r="O365" s="84"/>
      <c r="P365" s="213">
        <f>O365*H365</f>
        <v>0</v>
      </c>
      <c r="Q365" s="213">
        <v>0.00035</v>
      </c>
      <c r="R365" s="213">
        <f>Q365*H365</f>
        <v>0.0085383690000000005</v>
      </c>
      <c r="S365" s="213">
        <v>0</v>
      </c>
      <c r="T365" s="214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15" t="s">
        <v>373</v>
      </c>
      <c r="AT365" s="215" t="s">
        <v>412</v>
      </c>
      <c r="AU365" s="215" t="s">
        <v>85</v>
      </c>
      <c r="AY365" s="17" t="s">
        <v>132</v>
      </c>
      <c r="BE365" s="216">
        <f>IF(N365="základní",J365,0)</f>
        <v>0</v>
      </c>
      <c r="BF365" s="216">
        <f>IF(N365="snížená",J365,0)</f>
        <v>0</v>
      </c>
      <c r="BG365" s="216">
        <f>IF(N365="zákl. přenesená",J365,0)</f>
        <v>0</v>
      </c>
      <c r="BH365" s="216">
        <f>IF(N365="sníž. přenesená",J365,0)</f>
        <v>0</v>
      </c>
      <c r="BI365" s="216">
        <f>IF(N365="nulová",J365,0)</f>
        <v>0</v>
      </c>
      <c r="BJ365" s="17" t="s">
        <v>83</v>
      </c>
      <c r="BK365" s="216">
        <f>ROUND(I365*H365,2)</f>
        <v>0</v>
      </c>
      <c r="BL365" s="17" t="s">
        <v>256</v>
      </c>
      <c r="BM365" s="215" t="s">
        <v>539</v>
      </c>
    </row>
    <row r="366" s="2" customFormat="1">
      <c r="A366" s="38"/>
      <c r="B366" s="39"/>
      <c r="C366" s="40"/>
      <c r="D366" s="217" t="s">
        <v>142</v>
      </c>
      <c r="E366" s="40"/>
      <c r="F366" s="218" t="s">
        <v>538</v>
      </c>
      <c r="G366" s="40"/>
      <c r="H366" s="40"/>
      <c r="I366" s="219"/>
      <c r="J366" s="40"/>
      <c r="K366" s="40"/>
      <c r="L366" s="44"/>
      <c r="M366" s="220"/>
      <c r="N366" s="221"/>
      <c r="O366" s="84"/>
      <c r="P366" s="84"/>
      <c r="Q366" s="84"/>
      <c r="R366" s="84"/>
      <c r="S366" s="84"/>
      <c r="T366" s="85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142</v>
      </c>
      <c r="AU366" s="17" t="s">
        <v>85</v>
      </c>
    </row>
    <row r="367" s="14" customFormat="1">
      <c r="A367" s="14"/>
      <c r="B367" s="234"/>
      <c r="C367" s="235"/>
      <c r="D367" s="217" t="s">
        <v>146</v>
      </c>
      <c r="E367" s="235"/>
      <c r="F367" s="237" t="s">
        <v>540</v>
      </c>
      <c r="G367" s="235"/>
      <c r="H367" s="238">
        <v>24.395340000000001</v>
      </c>
      <c r="I367" s="239"/>
      <c r="J367" s="235"/>
      <c r="K367" s="235"/>
      <c r="L367" s="240"/>
      <c r="M367" s="241"/>
      <c r="N367" s="242"/>
      <c r="O367" s="242"/>
      <c r="P367" s="242"/>
      <c r="Q367" s="242"/>
      <c r="R367" s="242"/>
      <c r="S367" s="242"/>
      <c r="T367" s="24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4" t="s">
        <v>146</v>
      </c>
      <c r="AU367" s="244" t="s">
        <v>85</v>
      </c>
      <c r="AV367" s="14" t="s">
        <v>85</v>
      </c>
      <c r="AW367" s="14" t="s">
        <v>4</v>
      </c>
      <c r="AX367" s="14" t="s">
        <v>83</v>
      </c>
      <c r="AY367" s="244" t="s">
        <v>132</v>
      </c>
    </row>
    <row r="368" s="2" customFormat="1" ht="16.5" customHeight="1">
      <c r="A368" s="38"/>
      <c r="B368" s="39"/>
      <c r="C368" s="204" t="s">
        <v>541</v>
      </c>
      <c r="D368" s="204" t="s">
        <v>135</v>
      </c>
      <c r="E368" s="205" t="s">
        <v>542</v>
      </c>
      <c r="F368" s="206" t="s">
        <v>543</v>
      </c>
      <c r="G368" s="207" t="s">
        <v>193</v>
      </c>
      <c r="H368" s="208">
        <v>1</v>
      </c>
      <c r="I368" s="209"/>
      <c r="J368" s="210">
        <f>ROUND(I368*H368,2)</f>
        <v>0</v>
      </c>
      <c r="K368" s="206" t="s">
        <v>139</v>
      </c>
      <c r="L368" s="44"/>
      <c r="M368" s="211" t="s">
        <v>19</v>
      </c>
      <c r="N368" s="212" t="s">
        <v>47</v>
      </c>
      <c r="O368" s="84"/>
      <c r="P368" s="213">
        <f>O368*H368</f>
        <v>0</v>
      </c>
      <c r="Q368" s="213">
        <v>0</v>
      </c>
      <c r="R368" s="213">
        <f>Q368*H368</f>
        <v>0</v>
      </c>
      <c r="S368" s="213">
        <v>0</v>
      </c>
      <c r="T368" s="214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15" t="s">
        <v>256</v>
      </c>
      <c r="AT368" s="215" t="s">
        <v>135</v>
      </c>
      <c r="AU368" s="215" t="s">
        <v>85</v>
      </c>
      <c r="AY368" s="17" t="s">
        <v>132</v>
      </c>
      <c r="BE368" s="216">
        <f>IF(N368="základní",J368,0)</f>
        <v>0</v>
      </c>
      <c r="BF368" s="216">
        <f>IF(N368="snížená",J368,0)</f>
        <v>0</v>
      </c>
      <c r="BG368" s="216">
        <f>IF(N368="zákl. přenesená",J368,0)</f>
        <v>0</v>
      </c>
      <c r="BH368" s="216">
        <f>IF(N368="sníž. přenesená",J368,0)</f>
        <v>0</v>
      </c>
      <c r="BI368" s="216">
        <f>IF(N368="nulová",J368,0)</f>
        <v>0</v>
      </c>
      <c r="BJ368" s="17" t="s">
        <v>83</v>
      </c>
      <c r="BK368" s="216">
        <f>ROUND(I368*H368,2)</f>
        <v>0</v>
      </c>
      <c r="BL368" s="17" t="s">
        <v>256</v>
      </c>
      <c r="BM368" s="215" t="s">
        <v>544</v>
      </c>
    </row>
    <row r="369" s="2" customFormat="1">
      <c r="A369" s="38"/>
      <c r="B369" s="39"/>
      <c r="C369" s="40"/>
      <c r="D369" s="217" t="s">
        <v>142</v>
      </c>
      <c r="E369" s="40"/>
      <c r="F369" s="218" t="s">
        <v>545</v>
      </c>
      <c r="G369" s="40"/>
      <c r="H369" s="40"/>
      <c r="I369" s="219"/>
      <c r="J369" s="40"/>
      <c r="K369" s="40"/>
      <c r="L369" s="44"/>
      <c r="M369" s="220"/>
      <c r="N369" s="221"/>
      <c r="O369" s="84"/>
      <c r="P369" s="84"/>
      <c r="Q369" s="84"/>
      <c r="R369" s="84"/>
      <c r="S369" s="84"/>
      <c r="T369" s="85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142</v>
      </c>
      <c r="AU369" s="17" t="s">
        <v>85</v>
      </c>
    </row>
    <row r="370" s="2" customFormat="1">
      <c r="A370" s="38"/>
      <c r="B370" s="39"/>
      <c r="C370" s="40"/>
      <c r="D370" s="222" t="s">
        <v>144</v>
      </c>
      <c r="E370" s="40"/>
      <c r="F370" s="223" t="s">
        <v>546</v>
      </c>
      <c r="G370" s="40"/>
      <c r="H370" s="40"/>
      <c r="I370" s="219"/>
      <c r="J370" s="40"/>
      <c r="K370" s="40"/>
      <c r="L370" s="44"/>
      <c r="M370" s="220"/>
      <c r="N370" s="221"/>
      <c r="O370" s="84"/>
      <c r="P370" s="84"/>
      <c r="Q370" s="84"/>
      <c r="R370" s="84"/>
      <c r="S370" s="84"/>
      <c r="T370" s="85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144</v>
      </c>
      <c r="AU370" s="17" t="s">
        <v>85</v>
      </c>
    </row>
    <row r="371" s="14" customFormat="1">
      <c r="A371" s="14"/>
      <c r="B371" s="234"/>
      <c r="C371" s="235"/>
      <c r="D371" s="217" t="s">
        <v>146</v>
      </c>
      <c r="E371" s="236" t="s">
        <v>19</v>
      </c>
      <c r="F371" s="237" t="s">
        <v>83</v>
      </c>
      <c r="G371" s="235"/>
      <c r="H371" s="238">
        <v>1</v>
      </c>
      <c r="I371" s="239"/>
      <c r="J371" s="235"/>
      <c r="K371" s="235"/>
      <c r="L371" s="240"/>
      <c r="M371" s="241"/>
      <c r="N371" s="242"/>
      <c r="O371" s="242"/>
      <c r="P371" s="242"/>
      <c r="Q371" s="242"/>
      <c r="R371" s="242"/>
      <c r="S371" s="242"/>
      <c r="T371" s="24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4" t="s">
        <v>146</v>
      </c>
      <c r="AU371" s="244" t="s">
        <v>85</v>
      </c>
      <c r="AV371" s="14" t="s">
        <v>85</v>
      </c>
      <c r="AW371" s="14" t="s">
        <v>39</v>
      </c>
      <c r="AX371" s="14" t="s">
        <v>83</v>
      </c>
      <c r="AY371" s="244" t="s">
        <v>132</v>
      </c>
    </row>
    <row r="372" s="2" customFormat="1" ht="24.15" customHeight="1">
      <c r="A372" s="38"/>
      <c r="B372" s="39"/>
      <c r="C372" s="256" t="s">
        <v>547</v>
      </c>
      <c r="D372" s="256" t="s">
        <v>412</v>
      </c>
      <c r="E372" s="257" t="s">
        <v>548</v>
      </c>
      <c r="F372" s="258" t="s">
        <v>549</v>
      </c>
      <c r="G372" s="259" t="s">
        <v>193</v>
      </c>
      <c r="H372" s="260">
        <v>1.02</v>
      </c>
      <c r="I372" s="261"/>
      <c r="J372" s="262">
        <f>ROUND(I372*H372,2)</f>
        <v>0</v>
      </c>
      <c r="K372" s="258" t="s">
        <v>139</v>
      </c>
      <c r="L372" s="263"/>
      <c r="M372" s="264" t="s">
        <v>19</v>
      </c>
      <c r="N372" s="265" t="s">
        <v>47</v>
      </c>
      <c r="O372" s="84"/>
      <c r="P372" s="213">
        <f>O372*H372</f>
        <v>0</v>
      </c>
      <c r="Q372" s="213">
        <v>0.00021000000000000001</v>
      </c>
      <c r="R372" s="213">
        <f>Q372*H372</f>
        <v>0.0002142</v>
      </c>
      <c r="S372" s="213">
        <v>0</v>
      </c>
      <c r="T372" s="214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15" t="s">
        <v>373</v>
      </c>
      <c r="AT372" s="215" t="s">
        <v>412</v>
      </c>
      <c r="AU372" s="215" t="s">
        <v>85</v>
      </c>
      <c r="AY372" s="17" t="s">
        <v>132</v>
      </c>
      <c r="BE372" s="216">
        <f>IF(N372="základní",J372,0)</f>
        <v>0</v>
      </c>
      <c r="BF372" s="216">
        <f>IF(N372="snížená",J372,0)</f>
        <v>0</v>
      </c>
      <c r="BG372" s="216">
        <f>IF(N372="zákl. přenesená",J372,0)</f>
        <v>0</v>
      </c>
      <c r="BH372" s="216">
        <f>IF(N372="sníž. přenesená",J372,0)</f>
        <v>0</v>
      </c>
      <c r="BI372" s="216">
        <f>IF(N372="nulová",J372,0)</f>
        <v>0</v>
      </c>
      <c r="BJ372" s="17" t="s">
        <v>83</v>
      </c>
      <c r="BK372" s="216">
        <f>ROUND(I372*H372,2)</f>
        <v>0</v>
      </c>
      <c r="BL372" s="17" t="s">
        <v>256</v>
      </c>
      <c r="BM372" s="215" t="s">
        <v>550</v>
      </c>
    </row>
    <row r="373" s="2" customFormat="1">
      <c r="A373" s="38"/>
      <c r="B373" s="39"/>
      <c r="C373" s="40"/>
      <c r="D373" s="217" t="s">
        <v>142</v>
      </c>
      <c r="E373" s="40"/>
      <c r="F373" s="218" t="s">
        <v>549</v>
      </c>
      <c r="G373" s="40"/>
      <c r="H373" s="40"/>
      <c r="I373" s="219"/>
      <c r="J373" s="40"/>
      <c r="K373" s="40"/>
      <c r="L373" s="44"/>
      <c r="M373" s="220"/>
      <c r="N373" s="221"/>
      <c r="O373" s="84"/>
      <c r="P373" s="84"/>
      <c r="Q373" s="84"/>
      <c r="R373" s="84"/>
      <c r="S373" s="84"/>
      <c r="T373" s="85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142</v>
      </c>
      <c r="AU373" s="17" t="s">
        <v>85</v>
      </c>
    </row>
    <row r="374" s="14" customFormat="1">
      <c r="A374" s="14"/>
      <c r="B374" s="234"/>
      <c r="C374" s="235"/>
      <c r="D374" s="217" t="s">
        <v>146</v>
      </c>
      <c r="E374" s="235"/>
      <c r="F374" s="237" t="s">
        <v>551</v>
      </c>
      <c r="G374" s="235"/>
      <c r="H374" s="238">
        <v>1.02</v>
      </c>
      <c r="I374" s="239"/>
      <c r="J374" s="235"/>
      <c r="K374" s="235"/>
      <c r="L374" s="240"/>
      <c r="M374" s="241"/>
      <c r="N374" s="242"/>
      <c r="O374" s="242"/>
      <c r="P374" s="242"/>
      <c r="Q374" s="242"/>
      <c r="R374" s="242"/>
      <c r="S374" s="242"/>
      <c r="T374" s="24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4" t="s">
        <v>146</v>
      </c>
      <c r="AU374" s="244" t="s">
        <v>85</v>
      </c>
      <c r="AV374" s="14" t="s">
        <v>85</v>
      </c>
      <c r="AW374" s="14" t="s">
        <v>4</v>
      </c>
      <c r="AX374" s="14" t="s">
        <v>83</v>
      </c>
      <c r="AY374" s="244" t="s">
        <v>132</v>
      </c>
    </row>
    <row r="375" s="2" customFormat="1" ht="24.15" customHeight="1">
      <c r="A375" s="38"/>
      <c r="B375" s="39"/>
      <c r="C375" s="204" t="s">
        <v>552</v>
      </c>
      <c r="D375" s="204" t="s">
        <v>135</v>
      </c>
      <c r="E375" s="205" t="s">
        <v>553</v>
      </c>
      <c r="F375" s="206" t="s">
        <v>554</v>
      </c>
      <c r="G375" s="207" t="s">
        <v>138</v>
      </c>
      <c r="H375" s="208">
        <v>43.740000000000002</v>
      </c>
      <c r="I375" s="209"/>
      <c r="J375" s="210">
        <f>ROUND(I375*H375,2)</f>
        <v>0</v>
      </c>
      <c r="K375" s="206" t="s">
        <v>139</v>
      </c>
      <c r="L375" s="44"/>
      <c r="M375" s="211" t="s">
        <v>19</v>
      </c>
      <c r="N375" s="212" t="s">
        <v>47</v>
      </c>
      <c r="O375" s="84"/>
      <c r="P375" s="213">
        <f>O375*H375</f>
        <v>0</v>
      </c>
      <c r="Q375" s="213">
        <v>0</v>
      </c>
      <c r="R375" s="213">
        <f>Q375*H375</f>
        <v>0</v>
      </c>
      <c r="S375" s="213">
        <v>0</v>
      </c>
      <c r="T375" s="214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15" t="s">
        <v>256</v>
      </c>
      <c r="AT375" s="215" t="s">
        <v>135</v>
      </c>
      <c r="AU375" s="215" t="s">
        <v>85</v>
      </c>
      <c r="AY375" s="17" t="s">
        <v>132</v>
      </c>
      <c r="BE375" s="216">
        <f>IF(N375="základní",J375,0)</f>
        <v>0</v>
      </c>
      <c r="BF375" s="216">
        <f>IF(N375="snížená",J375,0)</f>
        <v>0</v>
      </c>
      <c r="BG375" s="216">
        <f>IF(N375="zákl. přenesená",J375,0)</f>
        <v>0</v>
      </c>
      <c r="BH375" s="216">
        <f>IF(N375="sníž. přenesená",J375,0)</f>
        <v>0</v>
      </c>
      <c r="BI375" s="216">
        <f>IF(N375="nulová",J375,0)</f>
        <v>0</v>
      </c>
      <c r="BJ375" s="17" t="s">
        <v>83</v>
      </c>
      <c r="BK375" s="216">
        <f>ROUND(I375*H375,2)</f>
        <v>0</v>
      </c>
      <c r="BL375" s="17" t="s">
        <v>256</v>
      </c>
      <c r="BM375" s="215" t="s">
        <v>555</v>
      </c>
    </row>
    <row r="376" s="2" customFormat="1">
      <c r="A376" s="38"/>
      <c r="B376" s="39"/>
      <c r="C376" s="40"/>
      <c r="D376" s="217" t="s">
        <v>142</v>
      </c>
      <c r="E376" s="40"/>
      <c r="F376" s="218" t="s">
        <v>556</v>
      </c>
      <c r="G376" s="40"/>
      <c r="H376" s="40"/>
      <c r="I376" s="219"/>
      <c r="J376" s="40"/>
      <c r="K376" s="40"/>
      <c r="L376" s="44"/>
      <c r="M376" s="220"/>
      <c r="N376" s="221"/>
      <c r="O376" s="84"/>
      <c r="P376" s="84"/>
      <c r="Q376" s="84"/>
      <c r="R376" s="84"/>
      <c r="S376" s="84"/>
      <c r="T376" s="85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142</v>
      </c>
      <c r="AU376" s="17" t="s">
        <v>85</v>
      </c>
    </row>
    <row r="377" s="2" customFormat="1">
      <c r="A377" s="38"/>
      <c r="B377" s="39"/>
      <c r="C377" s="40"/>
      <c r="D377" s="222" t="s">
        <v>144</v>
      </c>
      <c r="E377" s="40"/>
      <c r="F377" s="223" t="s">
        <v>557</v>
      </c>
      <c r="G377" s="40"/>
      <c r="H377" s="40"/>
      <c r="I377" s="219"/>
      <c r="J377" s="40"/>
      <c r="K377" s="40"/>
      <c r="L377" s="44"/>
      <c r="M377" s="220"/>
      <c r="N377" s="221"/>
      <c r="O377" s="84"/>
      <c r="P377" s="84"/>
      <c r="Q377" s="84"/>
      <c r="R377" s="84"/>
      <c r="S377" s="84"/>
      <c r="T377" s="85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144</v>
      </c>
      <c r="AU377" s="17" t="s">
        <v>85</v>
      </c>
    </row>
    <row r="378" s="13" customFormat="1">
      <c r="A378" s="13"/>
      <c r="B378" s="224"/>
      <c r="C378" s="225"/>
      <c r="D378" s="217" t="s">
        <v>146</v>
      </c>
      <c r="E378" s="226" t="s">
        <v>19</v>
      </c>
      <c r="F378" s="227" t="s">
        <v>486</v>
      </c>
      <c r="G378" s="225"/>
      <c r="H378" s="226" t="s">
        <v>19</v>
      </c>
      <c r="I378" s="228"/>
      <c r="J378" s="225"/>
      <c r="K378" s="225"/>
      <c r="L378" s="229"/>
      <c r="M378" s="230"/>
      <c r="N378" s="231"/>
      <c r="O378" s="231"/>
      <c r="P378" s="231"/>
      <c r="Q378" s="231"/>
      <c r="R378" s="231"/>
      <c r="S378" s="231"/>
      <c r="T378" s="23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3" t="s">
        <v>146</v>
      </c>
      <c r="AU378" s="233" t="s">
        <v>85</v>
      </c>
      <c r="AV378" s="13" t="s">
        <v>83</v>
      </c>
      <c r="AW378" s="13" t="s">
        <v>39</v>
      </c>
      <c r="AX378" s="13" t="s">
        <v>12</v>
      </c>
      <c r="AY378" s="233" t="s">
        <v>132</v>
      </c>
    </row>
    <row r="379" s="14" customFormat="1">
      <c r="A379" s="14"/>
      <c r="B379" s="234"/>
      <c r="C379" s="235"/>
      <c r="D379" s="217" t="s">
        <v>146</v>
      </c>
      <c r="E379" s="236" t="s">
        <v>19</v>
      </c>
      <c r="F379" s="237" t="s">
        <v>232</v>
      </c>
      <c r="G379" s="235"/>
      <c r="H379" s="238">
        <v>43.740000000000002</v>
      </c>
      <c r="I379" s="239"/>
      <c r="J379" s="235"/>
      <c r="K379" s="235"/>
      <c r="L379" s="240"/>
      <c r="M379" s="241"/>
      <c r="N379" s="242"/>
      <c r="O379" s="242"/>
      <c r="P379" s="242"/>
      <c r="Q379" s="242"/>
      <c r="R379" s="242"/>
      <c r="S379" s="242"/>
      <c r="T379" s="24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4" t="s">
        <v>146</v>
      </c>
      <c r="AU379" s="244" t="s">
        <v>85</v>
      </c>
      <c r="AV379" s="14" t="s">
        <v>85</v>
      </c>
      <c r="AW379" s="14" t="s">
        <v>39</v>
      </c>
      <c r="AX379" s="14" t="s">
        <v>83</v>
      </c>
      <c r="AY379" s="244" t="s">
        <v>132</v>
      </c>
    </row>
    <row r="380" s="2" customFormat="1" ht="24.15" customHeight="1">
      <c r="A380" s="38"/>
      <c r="B380" s="39"/>
      <c r="C380" s="204" t="s">
        <v>558</v>
      </c>
      <c r="D380" s="204" t="s">
        <v>135</v>
      </c>
      <c r="E380" s="205" t="s">
        <v>559</v>
      </c>
      <c r="F380" s="206" t="s">
        <v>560</v>
      </c>
      <c r="G380" s="207" t="s">
        <v>312</v>
      </c>
      <c r="H380" s="208">
        <v>0.56881999999999999</v>
      </c>
      <c r="I380" s="209"/>
      <c r="J380" s="210">
        <f>ROUND(I380*H380,2)</f>
        <v>0</v>
      </c>
      <c r="K380" s="206" t="s">
        <v>139</v>
      </c>
      <c r="L380" s="44"/>
      <c r="M380" s="211" t="s">
        <v>19</v>
      </c>
      <c r="N380" s="212" t="s">
        <v>47</v>
      </c>
      <c r="O380" s="84"/>
      <c r="P380" s="213">
        <f>O380*H380</f>
        <v>0</v>
      </c>
      <c r="Q380" s="213">
        <v>0</v>
      </c>
      <c r="R380" s="213">
        <f>Q380*H380</f>
        <v>0</v>
      </c>
      <c r="S380" s="213">
        <v>0</v>
      </c>
      <c r="T380" s="214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15" t="s">
        <v>256</v>
      </c>
      <c r="AT380" s="215" t="s">
        <v>135</v>
      </c>
      <c r="AU380" s="215" t="s">
        <v>85</v>
      </c>
      <c r="AY380" s="17" t="s">
        <v>132</v>
      </c>
      <c r="BE380" s="216">
        <f>IF(N380="základní",J380,0)</f>
        <v>0</v>
      </c>
      <c r="BF380" s="216">
        <f>IF(N380="snížená",J380,0)</f>
        <v>0</v>
      </c>
      <c r="BG380" s="216">
        <f>IF(N380="zákl. přenesená",J380,0)</f>
        <v>0</v>
      </c>
      <c r="BH380" s="216">
        <f>IF(N380="sníž. přenesená",J380,0)</f>
        <v>0</v>
      </c>
      <c r="BI380" s="216">
        <f>IF(N380="nulová",J380,0)</f>
        <v>0</v>
      </c>
      <c r="BJ380" s="17" t="s">
        <v>83</v>
      </c>
      <c r="BK380" s="216">
        <f>ROUND(I380*H380,2)</f>
        <v>0</v>
      </c>
      <c r="BL380" s="17" t="s">
        <v>256</v>
      </c>
      <c r="BM380" s="215" t="s">
        <v>561</v>
      </c>
    </row>
    <row r="381" s="2" customFormat="1">
      <c r="A381" s="38"/>
      <c r="B381" s="39"/>
      <c r="C381" s="40"/>
      <c r="D381" s="217" t="s">
        <v>142</v>
      </c>
      <c r="E381" s="40"/>
      <c r="F381" s="218" t="s">
        <v>562</v>
      </c>
      <c r="G381" s="40"/>
      <c r="H381" s="40"/>
      <c r="I381" s="219"/>
      <c r="J381" s="40"/>
      <c r="K381" s="40"/>
      <c r="L381" s="44"/>
      <c r="M381" s="220"/>
      <c r="N381" s="221"/>
      <c r="O381" s="84"/>
      <c r="P381" s="84"/>
      <c r="Q381" s="84"/>
      <c r="R381" s="84"/>
      <c r="S381" s="84"/>
      <c r="T381" s="85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142</v>
      </c>
      <c r="AU381" s="17" t="s">
        <v>85</v>
      </c>
    </row>
    <row r="382" s="2" customFormat="1">
      <c r="A382" s="38"/>
      <c r="B382" s="39"/>
      <c r="C382" s="40"/>
      <c r="D382" s="222" t="s">
        <v>144</v>
      </c>
      <c r="E382" s="40"/>
      <c r="F382" s="223" t="s">
        <v>563</v>
      </c>
      <c r="G382" s="40"/>
      <c r="H382" s="40"/>
      <c r="I382" s="219"/>
      <c r="J382" s="40"/>
      <c r="K382" s="40"/>
      <c r="L382" s="44"/>
      <c r="M382" s="220"/>
      <c r="N382" s="221"/>
      <c r="O382" s="84"/>
      <c r="P382" s="84"/>
      <c r="Q382" s="84"/>
      <c r="R382" s="84"/>
      <c r="S382" s="84"/>
      <c r="T382" s="85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144</v>
      </c>
      <c r="AU382" s="17" t="s">
        <v>85</v>
      </c>
    </row>
    <row r="383" s="12" customFormat="1" ht="22.8" customHeight="1">
      <c r="A383" s="12"/>
      <c r="B383" s="188"/>
      <c r="C383" s="189"/>
      <c r="D383" s="190" t="s">
        <v>75</v>
      </c>
      <c r="E383" s="202" t="s">
        <v>564</v>
      </c>
      <c r="F383" s="202" t="s">
        <v>565</v>
      </c>
      <c r="G383" s="189"/>
      <c r="H383" s="189"/>
      <c r="I383" s="192"/>
      <c r="J383" s="203">
        <f>BK383</f>
        <v>0</v>
      </c>
      <c r="K383" s="189"/>
      <c r="L383" s="194"/>
      <c r="M383" s="195"/>
      <c r="N383" s="196"/>
      <c r="O383" s="196"/>
      <c r="P383" s="197">
        <f>SUM(P384:P398)</f>
        <v>0</v>
      </c>
      <c r="Q383" s="196"/>
      <c r="R383" s="197">
        <f>SUM(R384:R398)</f>
        <v>0.048072299999999998</v>
      </c>
      <c r="S383" s="196"/>
      <c r="T383" s="198">
        <f>SUM(T384:T398)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199" t="s">
        <v>85</v>
      </c>
      <c r="AT383" s="200" t="s">
        <v>75</v>
      </c>
      <c r="AU383" s="200" t="s">
        <v>83</v>
      </c>
      <c r="AY383" s="199" t="s">
        <v>132</v>
      </c>
      <c r="BK383" s="201">
        <f>SUM(BK384:BK398)</f>
        <v>0</v>
      </c>
    </row>
    <row r="384" s="2" customFormat="1" ht="24.15" customHeight="1">
      <c r="A384" s="38"/>
      <c r="B384" s="39"/>
      <c r="C384" s="204" t="s">
        <v>566</v>
      </c>
      <c r="D384" s="204" t="s">
        <v>135</v>
      </c>
      <c r="E384" s="205" t="s">
        <v>567</v>
      </c>
      <c r="F384" s="206" t="s">
        <v>568</v>
      </c>
      <c r="G384" s="207" t="s">
        <v>138</v>
      </c>
      <c r="H384" s="208">
        <v>96.144599999999997</v>
      </c>
      <c r="I384" s="209"/>
      <c r="J384" s="210">
        <f>ROUND(I384*H384,2)</f>
        <v>0</v>
      </c>
      <c r="K384" s="206" t="s">
        <v>139</v>
      </c>
      <c r="L384" s="44"/>
      <c r="M384" s="211" t="s">
        <v>19</v>
      </c>
      <c r="N384" s="212" t="s">
        <v>47</v>
      </c>
      <c r="O384" s="84"/>
      <c r="P384" s="213">
        <f>O384*H384</f>
        <v>0</v>
      </c>
      <c r="Q384" s="213">
        <v>0.00021000000000000001</v>
      </c>
      <c r="R384" s="213">
        <f>Q384*H384</f>
        <v>0.020190366000000001</v>
      </c>
      <c r="S384" s="213">
        <v>0</v>
      </c>
      <c r="T384" s="214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15" t="s">
        <v>256</v>
      </c>
      <c r="AT384" s="215" t="s">
        <v>135</v>
      </c>
      <c r="AU384" s="215" t="s">
        <v>85</v>
      </c>
      <c r="AY384" s="17" t="s">
        <v>132</v>
      </c>
      <c r="BE384" s="216">
        <f>IF(N384="základní",J384,0)</f>
        <v>0</v>
      </c>
      <c r="BF384" s="216">
        <f>IF(N384="snížená",J384,0)</f>
        <v>0</v>
      </c>
      <c r="BG384" s="216">
        <f>IF(N384="zákl. přenesená",J384,0)</f>
        <v>0</v>
      </c>
      <c r="BH384" s="216">
        <f>IF(N384="sníž. přenesená",J384,0)</f>
        <v>0</v>
      </c>
      <c r="BI384" s="216">
        <f>IF(N384="nulová",J384,0)</f>
        <v>0</v>
      </c>
      <c r="BJ384" s="17" t="s">
        <v>83</v>
      </c>
      <c r="BK384" s="216">
        <f>ROUND(I384*H384,2)</f>
        <v>0</v>
      </c>
      <c r="BL384" s="17" t="s">
        <v>256</v>
      </c>
      <c r="BM384" s="215" t="s">
        <v>569</v>
      </c>
    </row>
    <row r="385" s="2" customFormat="1">
      <c r="A385" s="38"/>
      <c r="B385" s="39"/>
      <c r="C385" s="40"/>
      <c r="D385" s="217" t="s">
        <v>142</v>
      </c>
      <c r="E385" s="40"/>
      <c r="F385" s="218" t="s">
        <v>570</v>
      </c>
      <c r="G385" s="40"/>
      <c r="H385" s="40"/>
      <c r="I385" s="219"/>
      <c r="J385" s="40"/>
      <c r="K385" s="40"/>
      <c r="L385" s="44"/>
      <c r="M385" s="220"/>
      <c r="N385" s="221"/>
      <c r="O385" s="84"/>
      <c r="P385" s="84"/>
      <c r="Q385" s="84"/>
      <c r="R385" s="84"/>
      <c r="S385" s="84"/>
      <c r="T385" s="85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142</v>
      </c>
      <c r="AU385" s="17" t="s">
        <v>85</v>
      </c>
    </row>
    <row r="386" s="2" customFormat="1">
      <c r="A386" s="38"/>
      <c r="B386" s="39"/>
      <c r="C386" s="40"/>
      <c r="D386" s="222" t="s">
        <v>144</v>
      </c>
      <c r="E386" s="40"/>
      <c r="F386" s="223" t="s">
        <v>571</v>
      </c>
      <c r="G386" s="40"/>
      <c r="H386" s="40"/>
      <c r="I386" s="219"/>
      <c r="J386" s="40"/>
      <c r="K386" s="40"/>
      <c r="L386" s="44"/>
      <c r="M386" s="220"/>
      <c r="N386" s="221"/>
      <c r="O386" s="84"/>
      <c r="P386" s="84"/>
      <c r="Q386" s="84"/>
      <c r="R386" s="84"/>
      <c r="S386" s="84"/>
      <c r="T386" s="85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144</v>
      </c>
      <c r="AU386" s="17" t="s">
        <v>85</v>
      </c>
    </row>
    <row r="387" s="13" customFormat="1">
      <c r="A387" s="13"/>
      <c r="B387" s="224"/>
      <c r="C387" s="225"/>
      <c r="D387" s="217" t="s">
        <v>146</v>
      </c>
      <c r="E387" s="226" t="s">
        <v>19</v>
      </c>
      <c r="F387" s="227" t="s">
        <v>572</v>
      </c>
      <c r="G387" s="225"/>
      <c r="H387" s="226" t="s">
        <v>19</v>
      </c>
      <c r="I387" s="228"/>
      <c r="J387" s="225"/>
      <c r="K387" s="225"/>
      <c r="L387" s="229"/>
      <c r="M387" s="230"/>
      <c r="N387" s="231"/>
      <c r="O387" s="231"/>
      <c r="P387" s="231"/>
      <c r="Q387" s="231"/>
      <c r="R387" s="231"/>
      <c r="S387" s="231"/>
      <c r="T387" s="23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3" t="s">
        <v>146</v>
      </c>
      <c r="AU387" s="233" t="s">
        <v>85</v>
      </c>
      <c r="AV387" s="13" t="s">
        <v>83</v>
      </c>
      <c r="AW387" s="13" t="s">
        <v>39</v>
      </c>
      <c r="AX387" s="13" t="s">
        <v>12</v>
      </c>
      <c r="AY387" s="233" t="s">
        <v>132</v>
      </c>
    </row>
    <row r="388" s="14" customFormat="1">
      <c r="A388" s="14"/>
      <c r="B388" s="234"/>
      <c r="C388" s="235"/>
      <c r="D388" s="217" t="s">
        <v>146</v>
      </c>
      <c r="E388" s="236" t="s">
        <v>19</v>
      </c>
      <c r="F388" s="237" t="s">
        <v>573</v>
      </c>
      <c r="G388" s="235"/>
      <c r="H388" s="238">
        <v>40.988599999999998</v>
      </c>
      <c r="I388" s="239"/>
      <c r="J388" s="235"/>
      <c r="K388" s="235"/>
      <c r="L388" s="240"/>
      <c r="M388" s="241"/>
      <c r="N388" s="242"/>
      <c r="O388" s="242"/>
      <c r="P388" s="242"/>
      <c r="Q388" s="242"/>
      <c r="R388" s="242"/>
      <c r="S388" s="242"/>
      <c r="T388" s="24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4" t="s">
        <v>146</v>
      </c>
      <c r="AU388" s="244" t="s">
        <v>85</v>
      </c>
      <c r="AV388" s="14" t="s">
        <v>85</v>
      </c>
      <c r="AW388" s="14" t="s">
        <v>39</v>
      </c>
      <c r="AX388" s="14" t="s">
        <v>12</v>
      </c>
      <c r="AY388" s="244" t="s">
        <v>132</v>
      </c>
    </row>
    <row r="389" s="13" customFormat="1">
      <c r="A389" s="13"/>
      <c r="B389" s="224"/>
      <c r="C389" s="225"/>
      <c r="D389" s="217" t="s">
        <v>146</v>
      </c>
      <c r="E389" s="226" t="s">
        <v>19</v>
      </c>
      <c r="F389" s="227" t="s">
        <v>574</v>
      </c>
      <c r="G389" s="225"/>
      <c r="H389" s="226" t="s">
        <v>19</v>
      </c>
      <c r="I389" s="228"/>
      <c r="J389" s="225"/>
      <c r="K389" s="225"/>
      <c r="L389" s="229"/>
      <c r="M389" s="230"/>
      <c r="N389" s="231"/>
      <c r="O389" s="231"/>
      <c r="P389" s="231"/>
      <c r="Q389" s="231"/>
      <c r="R389" s="231"/>
      <c r="S389" s="231"/>
      <c r="T389" s="23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3" t="s">
        <v>146</v>
      </c>
      <c r="AU389" s="233" t="s">
        <v>85</v>
      </c>
      <c r="AV389" s="13" t="s">
        <v>83</v>
      </c>
      <c r="AW389" s="13" t="s">
        <v>39</v>
      </c>
      <c r="AX389" s="13" t="s">
        <v>12</v>
      </c>
      <c r="AY389" s="233" t="s">
        <v>132</v>
      </c>
    </row>
    <row r="390" s="14" customFormat="1">
      <c r="A390" s="14"/>
      <c r="B390" s="234"/>
      <c r="C390" s="235"/>
      <c r="D390" s="217" t="s">
        <v>146</v>
      </c>
      <c r="E390" s="236" t="s">
        <v>19</v>
      </c>
      <c r="F390" s="237" t="s">
        <v>575</v>
      </c>
      <c r="G390" s="235"/>
      <c r="H390" s="238">
        <v>45.155999999999999</v>
      </c>
      <c r="I390" s="239"/>
      <c r="J390" s="235"/>
      <c r="K390" s="235"/>
      <c r="L390" s="240"/>
      <c r="M390" s="241"/>
      <c r="N390" s="242"/>
      <c r="O390" s="242"/>
      <c r="P390" s="242"/>
      <c r="Q390" s="242"/>
      <c r="R390" s="242"/>
      <c r="S390" s="242"/>
      <c r="T390" s="243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4" t="s">
        <v>146</v>
      </c>
      <c r="AU390" s="244" t="s">
        <v>85</v>
      </c>
      <c r="AV390" s="14" t="s">
        <v>85</v>
      </c>
      <c r="AW390" s="14" t="s">
        <v>39</v>
      </c>
      <c r="AX390" s="14" t="s">
        <v>12</v>
      </c>
      <c r="AY390" s="244" t="s">
        <v>132</v>
      </c>
    </row>
    <row r="391" s="13" customFormat="1">
      <c r="A391" s="13"/>
      <c r="B391" s="224"/>
      <c r="C391" s="225"/>
      <c r="D391" s="217" t="s">
        <v>146</v>
      </c>
      <c r="E391" s="226" t="s">
        <v>19</v>
      </c>
      <c r="F391" s="227" t="s">
        <v>576</v>
      </c>
      <c r="G391" s="225"/>
      <c r="H391" s="226" t="s">
        <v>19</v>
      </c>
      <c r="I391" s="228"/>
      <c r="J391" s="225"/>
      <c r="K391" s="225"/>
      <c r="L391" s="229"/>
      <c r="M391" s="230"/>
      <c r="N391" s="231"/>
      <c r="O391" s="231"/>
      <c r="P391" s="231"/>
      <c r="Q391" s="231"/>
      <c r="R391" s="231"/>
      <c r="S391" s="231"/>
      <c r="T391" s="23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3" t="s">
        <v>146</v>
      </c>
      <c r="AU391" s="233" t="s">
        <v>85</v>
      </c>
      <c r="AV391" s="13" t="s">
        <v>83</v>
      </c>
      <c r="AW391" s="13" t="s">
        <v>39</v>
      </c>
      <c r="AX391" s="13" t="s">
        <v>12</v>
      </c>
      <c r="AY391" s="233" t="s">
        <v>132</v>
      </c>
    </row>
    <row r="392" s="14" customFormat="1">
      <c r="A392" s="14"/>
      <c r="B392" s="234"/>
      <c r="C392" s="235"/>
      <c r="D392" s="217" t="s">
        <v>146</v>
      </c>
      <c r="E392" s="236" t="s">
        <v>19</v>
      </c>
      <c r="F392" s="237" t="s">
        <v>209</v>
      </c>
      <c r="G392" s="235"/>
      <c r="H392" s="238">
        <v>10</v>
      </c>
      <c r="I392" s="239"/>
      <c r="J392" s="235"/>
      <c r="K392" s="235"/>
      <c r="L392" s="240"/>
      <c r="M392" s="241"/>
      <c r="N392" s="242"/>
      <c r="O392" s="242"/>
      <c r="P392" s="242"/>
      <c r="Q392" s="242"/>
      <c r="R392" s="242"/>
      <c r="S392" s="242"/>
      <c r="T392" s="24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4" t="s">
        <v>146</v>
      </c>
      <c r="AU392" s="244" t="s">
        <v>85</v>
      </c>
      <c r="AV392" s="14" t="s">
        <v>85</v>
      </c>
      <c r="AW392" s="14" t="s">
        <v>39</v>
      </c>
      <c r="AX392" s="14" t="s">
        <v>12</v>
      </c>
      <c r="AY392" s="244" t="s">
        <v>132</v>
      </c>
    </row>
    <row r="393" s="15" customFormat="1">
      <c r="A393" s="15"/>
      <c r="B393" s="245"/>
      <c r="C393" s="246"/>
      <c r="D393" s="217" t="s">
        <v>146</v>
      </c>
      <c r="E393" s="247" t="s">
        <v>19</v>
      </c>
      <c r="F393" s="248" t="s">
        <v>172</v>
      </c>
      <c r="G393" s="246"/>
      <c r="H393" s="249">
        <v>96.144599999999997</v>
      </c>
      <c r="I393" s="250"/>
      <c r="J393" s="246"/>
      <c r="K393" s="246"/>
      <c r="L393" s="251"/>
      <c r="M393" s="252"/>
      <c r="N393" s="253"/>
      <c r="O393" s="253"/>
      <c r="P393" s="253"/>
      <c r="Q393" s="253"/>
      <c r="R393" s="253"/>
      <c r="S393" s="253"/>
      <c r="T393" s="254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55" t="s">
        <v>146</v>
      </c>
      <c r="AU393" s="255" t="s">
        <v>85</v>
      </c>
      <c r="AV393" s="15" t="s">
        <v>140</v>
      </c>
      <c r="AW393" s="15" t="s">
        <v>39</v>
      </c>
      <c r="AX393" s="15" t="s">
        <v>83</v>
      </c>
      <c r="AY393" s="255" t="s">
        <v>132</v>
      </c>
    </row>
    <row r="394" s="2" customFormat="1" ht="33" customHeight="1">
      <c r="A394" s="38"/>
      <c r="B394" s="39"/>
      <c r="C394" s="204" t="s">
        <v>577</v>
      </c>
      <c r="D394" s="204" t="s">
        <v>135</v>
      </c>
      <c r="E394" s="205" t="s">
        <v>578</v>
      </c>
      <c r="F394" s="206" t="s">
        <v>579</v>
      </c>
      <c r="G394" s="207" t="s">
        <v>138</v>
      </c>
      <c r="H394" s="208">
        <v>96.144599999999997</v>
      </c>
      <c r="I394" s="209"/>
      <c r="J394" s="210">
        <f>ROUND(I394*H394,2)</f>
        <v>0</v>
      </c>
      <c r="K394" s="206" t="s">
        <v>139</v>
      </c>
      <c r="L394" s="44"/>
      <c r="M394" s="211" t="s">
        <v>19</v>
      </c>
      <c r="N394" s="212" t="s">
        <v>47</v>
      </c>
      <c r="O394" s="84"/>
      <c r="P394" s="213">
        <f>O394*H394</f>
        <v>0</v>
      </c>
      <c r="Q394" s="213">
        <v>0.00029</v>
      </c>
      <c r="R394" s="213">
        <f>Q394*H394</f>
        <v>0.027881934000000001</v>
      </c>
      <c r="S394" s="213">
        <v>0</v>
      </c>
      <c r="T394" s="214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15" t="s">
        <v>256</v>
      </c>
      <c r="AT394" s="215" t="s">
        <v>135</v>
      </c>
      <c r="AU394" s="215" t="s">
        <v>85</v>
      </c>
      <c r="AY394" s="17" t="s">
        <v>132</v>
      </c>
      <c r="BE394" s="216">
        <f>IF(N394="základní",J394,0)</f>
        <v>0</v>
      </c>
      <c r="BF394" s="216">
        <f>IF(N394="snížená",J394,0)</f>
        <v>0</v>
      </c>
      <c r="BG394" s="216">
        <f>IF(N394="zákl. přenesená",J394,0)</f>
        <v>0</v>
      </c>
      <c r="BH394" s="216">
        <f>IF(N394="sníž. přenesená",J394,0)</f>
        <v>0</v>
      </c>
      <c r="BI394" s="216">
        <f>IF(N394="nulová",J394,0)</f>
        <v>0</v>
      </c>
      <c r="BJ394" s="17" t="s">
        <v>83</v>
      </c>
      <c r="BK394" s="216">
        <f>ROUND(I394*H394,2)</f>
        <v>0</v>
      </c>
      <c r="BL394" s="17" t="s">
        <v>256</v>
      </c>
      <c r="BM394" s="215" t="s">
        <v>580</v>
      </c>
    </row>
    <row r="395" s="2" customFormat="1">
      <c r="A395" s="38"/>
      <c r="B395" s="39"/>
      <c r="C395" s="40"/>
      <c r="D395" s="217" t="s">
        <v>142</v>
      </c>
      <c r="E395" s="40"/>
      <c r="F395" s="218" t="s">
        <v>581</v>
      </c>
      <c r="G395" s="40"/>
      <c r="H395" s="40"/>
      <c r="I395" s="219"/>
      <c r="J395" s="40"/>
      <c r="K395" s="40"/>
      <c r="L395" s="44"/>
      <c r="M395" s="220"/>
      <c r="N395" s="221"/>
      <c r="O395" s="84"/>
      <c r="P395" s="84"/>
      <c r="Q395" s="84"/>
      <c r="R395" s="84"/>
      <c r="S395" s="84"/>
      <c r="T395" s="85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142</v>
      </c>
      <c r="AU395" s="17" t="s">
        <v>85</v>
      </c>
    </row>
    <row r="396" s="2" customFormat="1">
      <c r="A396" s="38"/>
      <c r="B396" s="39"/>
      <c r="C396" s="40"/>
      <c r="D396" s="222" t="s">
        <v>144</v>
      </c>
      <c r="E396" s="40"/>
      <c r="F396" s="223" t="s">
        <v>582</v>
      </c>
      <c r="G396" s="40"/>
      <c r="H396" s="40"/>
      <c r="I396" s="219"/>
      <c r="J396" s="40"/>
      <c r="K396" s="40"/>
      <c r="L396" s="44"/>
      <c r="M396" s="220"/>
      <c r="N396" s="221"/>
      <c r="O396" s="84"/>
      <c r="P396" s="84"/>
      <c r="Q396" s="84"/>
      <c r="R396" s="84"/>
      <c r="S396" s="84"/>
      <c r="T396" s="85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144</v>
      </c>
      <c r="AU396" s="17" t="s">
        <v>85</v>
      </c>
    </row>
    <row r="397" s="13" customFormat="1">
      <c r="A397" s="13"/>
      <c r="B397" s="224"/>
      <c r="C397" s="225"/>
      <c r="D397" s="217" t="s">
        <v>146</v>
      </c>
      <c r="E397" s="226" t="s">
        <v>19</v>
      </c>
      <c r="F397" s="227" t="s">
        <v>583</v>
      </c>
      <c r="G397" s="225"/>
      <c r="H397" s="226" t="s">
        <v>19</v>
      </c>
      <c r="I397" s="228"/>
      <c r="J397" s="225"/>
      <c r="K397" s="225"/>
      <c r="L397" s="229"/>
      <c r="M397" s="230"/>
      <c r="N397" s="231"/>
      <c r="O397" s="231"/>
      <c r="P397" s="231"/>
      <c r="Q397" s="231"/>
      <c r="R397" s="231"/>
      <c r="S397" s="231"/>
      <c r="T397" s="23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3" t="s">
        <v>146</v>
      </c>
      <c r="AU397" s="233" t="s">
        <v>85</v>
      </c>
      <c r="AV397" s="13" t="s">
        <v>83</v>
      </c>
      <c r="AW397" s="13" t="s">
        <v>39</v>
      </c>
      <c r="AX397" s="13" t="s">
        <v>12</v>
      </c>
      <c r="AY397" s="233" t="s">
        <v>132</v>
      </c>
    </row>
    <row r="398" s="14" customFormat="1">
      <c r="A398" s="14"/>
      <c r="B398" s="234"/>
      <c r="C398" s="235"/>
      <c r="D398" s="217" t="s">
        <v>146</v>
      </c>
      <c r="E398" s="236" t="s">
        <v>19</v>
      </c>
      <c r="F398" s="237" t="s">
        <v>584</v>
      </c>
      <c r="G398" s="235"/>
      <c r="H398" s="238">
        <v>96.144599999999997</v>
      </c>
      <c r="I398" s="239"/>
      <c r="J398" s="235"/>
      <c r="K398" s="235"/>
      <c r="L398" s="240"/>
      <c r="M398" s="241"/>
      <c r="N398" s="242"/>
      <c r="O398" s="242"/>
      <c r="P398" s="242"/>
      <c r="Q398" s="242"/>
      <c r="R398" s="242"/>
      <c r="S398" s="242"/>
      <c r="T398" s="243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4" t="s">
        <v>146</v>
      </c>
      <c r="AU398" s="244" t="s">
        <v>85</v>
      </c>
      <c r="AV398" s="14" t="s">
        <v>85</v>
      </c>
      <c r="AW398" s="14" t="s">
        <v>39</v>
      </c>
      <c r="AX398" s="14" t="s">
        <v>83</v>
      </c>
      <c r="AY398" s="244" t="s">
        <v>132</v>
      </c>
    </row>
    <row r="399" s="12" customFormat="1" ht="25.92" customHeight="1">
      <c r="A399" s="12"/>
      <c r="B399" s="188"/>
      <c r="C399" s="189"/>
      <c r="D399" s="190" t="s">
        <v>75</v>
      </c>
      <c r="E399" s="191" t="s">
        <v>585</v>
      </c>
      <c r="F399" s="191" t="s">
        <v>586</v>
      </c>
      <c r="G399" s="189"/>
      <c r="H399" s="189"/>
      <c r="I399" s="192"/>
      <c r="J399" s="193">
        <f>BK399</f>
        <v>0</v>
      </c>
      <c r="K399" s="189"/>
      <c r="L399" s="194"/>
      <c r="M399" s="195"/>
      <c r="N399" s="196"/>
      <c r="O399" s="196"/>
      <c r="P399" s="197">
        <f>SUM(P400:P409)</f>
        <v>0</v>
      </c>
      <c r="Q399" s="196"/>
      <c r="R399" s="197">
        <f>SUM(R400:R409)</f>
        <v>0</v>
      </c>
      <c r="S399" s="196"/>
      <c r="T399" s="198">
        <f>SUM(T400:T409)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199" t="s">
        <v>140</v>
      </c>
      <c r="AT399" s="200" t="s">
        <v>75</v>
      </c>
      <c r="AU399" s="200" t="s">
        <v>12</v>
      </c>
      <c r="AY399" s="199" t="s">
        <v>132</v>
      </c>
      <c r="BK399" s="201">
        <f>SUM(BK400:BK409)</f>
        <v>0</v>
      </c>
    </row>
    <row r="400" s="2" customFormat="1" ht="16.5" customHeight="1">
      <c r="A400" s="38"/>
      <c r="B400" s="39"/>
      <c r="C400" s="204" t="s">
        <v>587</v>
      </c>
      <c r="D400" s="204" t="s">
        <v>135</v>
      </c>
      <c r="E400" s="205" t="s">
        <v>588</v>
      </c>
      <c r="F400" s="206" t="s">
        <v>589</v>
      </c>
      <c r="G400" s="207" t="s">
        <v>291</v>
      </c>
      <c r="H400" s="208">
        <v>17</v>
      </c>
      <c r="I400" s="209"/>
      <c r="J400" s="210">
        <f>ROUND(I400*H400,2)</f>
        <v>0</v>
      </c>
      <c r="K400" s="206" t="s">
        <v>139</v>
      </c>
      <c r="L400" s="44"/>
      <c r="M400" s="211" t="s">
        <v>19</v>
      </c>
      <c r="N400" s="212" t="s">
        <v>47</v>
      </c>
      <c r="O400" s="84"/>
      <c r="P400" s="213">
        <f>O400*H400</f>
        <v>0</v>
      </c>
      <c r="Q400" s="213">
        <v>0</v>
      </c>
      <c r="R400" s="213">
        <f>Q400*H400</f>
        <v>0</v>
      </c>
      <c r="S400" s="213">
        <v>0</v>
      </c>
      <c r="T400" s="214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15" t="s">
        <v>590</v>
      </c>
      <c r="AT400" s="215" t="s">
        <v>135</v>
      </c>
      <c r="AU400" s="215" t="s">
        <v>83</v>
      </c>
      <c r="AY400" s="17" t="s">
        <v>132</v>
      </c>
      <c r="BE400" s="216">
        <f>IF(N400="základní",J400,0)</f>
        <v>0</v>
      </c>
      <c r="BF400" s="216">
        <f>IF(N400="snížená",J400,0)</f>
        <v>0</v>
      </c>
      <c r="BG400" s="216">
        <f>IF(N400="zákl. přenesená",J400,0)</f>
        <v>0</v>
      </c>
      <c r="BH400" s="216">
        <f>IF(N400="sníž. přenesená",J400,0)</f>
        <v>0</v>
      </c>
      <c r="BI400" s="216">
        <f>IF(N400="nulová",J400,0)</f>
        <v>0</v>
      </c>
      <c r="BJ400" s="17" t="s">
        <v>83</v>
      </c>
      <c r="BK400" s="216">
        <f>ROUND(I400*H400,2)</f>
        <v>0</v>
      </c>
      <c r="BL400" s="17" t="s">
        <v>590</v>
      </c>
      <c r="BM400" s="215" t="s">
        <v>591</v>
      </c>
    </row>
    <row r="401" s="2" customFormat="1">
      <c r="A401" s="38"/>
      <c r="B401" s="39"/>
      <c r="C401" s="40"/>
      <c r="D401" s="217" t="s">
        <v>142</v>
      </c>
      <c r="E401" s="40"/>
      <c r="F401" s="218" t="s">
        <v>592</v>
      </c>
      <c r="G401" s="40"/>
      <c r="H401" s="40"/>
      <c r="I401" s="219"/>
      <c r="J401" s="40"/>
      <c r="K401" s="40"/>
      <c r="L401" s="44"/>
      <c r="M401" s="220"/>
      <c r="N401" s="221"/>
      <c r="O401" s="84"/>
      <c r="P401" s="84"/>
      <c r="Q401" s="84"/>
      <c r="R401" s="84"/>
      <c r="S401" s="84"/>
      <c r="T401" s="85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142</v>
      </c>
      <c r="AU401" s="17" t="s">
        <v>83</v>
      </c>
    </row>
    <row r="402" s="2" customFormat="1">
      <c r="A402" s="38"/>
      <c r="B402" s="39"/>
      <c r="C402" s="40"/>
      <c r="D402" s="222" t="s">
        <v>144</v>
      </c>
      <c r="E402" s="40"/>
      <c r="F402" s="223" t="s">
        <v>593</v>
      </c>
      <c r="G402" s="40"/>
      <c r="H402" s="40"/>
      <c r="I402" s="219"/>
      <c r="J402" s="40"/>
      <c r="K402" s="40"/>
      <c r="L402" s="44"/>
      <c r="M402" s="220"/>
      <c r="N402" s="221"/>
      <c r="O402" s="84"/>
      <c r="P402" s="84"/>
      <c r="Q402" s="84"/>
      <c r="R402" s="84"/>
      <c r="S402" s="84"/>
      <c r="T402" s="85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144</v>
      </c>
      <c r="AU402" s="17" t="s">
        <v>83</v>
      </c>
    </row>
    <row r="403" s="13" customFormat="1">
      <c r="A403" s="13"/>
      <c r="B403" s="224"/>
      <c r="C403" s="225"/>
      <c r="D403" s="217" t="s">
        <v>146</v>
      </c>
      <c r="E403" s="226" t="s">
        <v>19</v>
      </c>
      <c r="F403" s="227" t="s">
        <v>594</v>
      </c>
      <c r="G403" s="225"/>
      <c r="H403" s="226" t="s">
        <v>19</v>
      </c>
      <c r="I403" s="228"/>
      <c r="J403" s="225"/>
      <c r="K403" s="225"/>
      <c r="L403" s="229"/>
      <c r="M403" s="230"/>
      <c r="N403" s="231"/>
      <c r="O403" s="231"/>
      <c r="P403" s="231"/>
      <c r="Q403" s="231"/>
      <c r="R403" s="231"/>
      <c r="S403" s="231"/>
      <c r="T403" s="23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3" t="s">
        <v>146</v>
      </c>
      <c r="AU403" s="233" t="s">
        <v>83</v>
      </c>
      <c r="AV403" s="13" t="s">
        <v>83</v>
      </c>
      <c r="AW403" s="13" t="s">
        <v>39</v>
      </c>
      <c r="AX403" s="13" t="s">
        <v>12</v>
      </c>
      <c r="AY403" s="233" t="s">
        <v>132</v>
      </c>
    </row>
    <row r="404" s="14" customFormat="1">
      <c r="A404" s="14"/>
      <c r="B404" s="234"/>
      <c r="C404" s="235"/>
      <c r="D404" s="217" t="s">
        <v>146</v>
      </c>
      <c r="E404" s="236" t="s">
        <v>19</v>
      </c>
      <c r="F404" s="237" t="s">
        <v>595</v>
      </c>
      <c r="G404" s="235"/>
      <c r="H404" s="238">
        <v>17</v>
      </c>
      <c r="I404" s="239"/>
      <c r="J404" s="235"/>
      <c r="K404" s="235"/>
      <c r="L404" s="240"/>
      <c r="M404" s="241"/>
      <c r="N404" s="242"/>
      <c r="O404" s="242"/>
      <c r="P404" s="242"/>
      <c r="Q404" s="242"/>
      <c r="R404" s="242"/>
      <c r="S404" s="242"/>
      <c r="T404" s="243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4" t="s">
        <v>146</v>
      </c>
      <c r="AU404" s="244" t="s">
        <v>83</v>
      </c>
      <c r="AV404" s="14" t="s">
        <v>85</v>
      </c>
      <c r="AW404" s="14" t="s">
        <v>39</v>
      </c>
      <c r="AX404" s="14" t="s">
        <v>83</v>
      </c>
      <c r="AY404" s="244" t="s">
        <v>132</v>
      </c>
    </row>
    <row r="405" s="2" customFormat="1" ht="16.5" customHeight="1">
      <c r="A405" s="38"/>
      <c r="B405" s="39"/>
      <c r="C405" s="204" t="s">
        <v>596</v>
      </c>
      <c r="D405" s="204" t="s">
        <v>135</v>
      </c>
      <c r="E405" s="205" t="s">
        <v>597</v>
      </c>
      <c r="F405" s="206" t="s">
        <v>598</v>
      </c>
      <c r="G405" s="207" t="s">
        <v>291</v>
      </c>
      <c r="H405" s="208">
        <v>17</v>
      </c>
      <c r="I405" s="209"/>
      <c r="J405" s="210">
        <f>ROUND(I405*H405,2)</f>
        <v>0</v>
      </c>
      <c r="K405" s="206" t="s">
        <v>139</v>
      </c>
      <c r="L405" s="44"/>
      <c r="M405" s="211" t="s">
        <v>19</v>
      </c>
      <c r="N405" s="212" t="s">
        <v>47</v>
      </c>
      <c r="O405" s="84"/>
      <c r="P405" s="213">
        <f>O405*H405</f>
        <v>0</v>
      </c>
      <c r="Q405" s="213">
        <v>0</v>
      </c>
      <c r="R405" s="213">
        <f>Q405*H405</f>
        <v>0</v>
      </c>
      <c r="S405" s="213">
        <v>0</v>
      </c>
      <c r="T405" s="214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15" t="s">
        <v>590</v>
      </c>
      <c r="AT405" s="215" t="s">
        <v>135</v>
      </c>
      <c r="AU405" s="215" t="s">
        <v>83</v>
      </c>
      <c r="AY405" s="17" t="s">
        <v>132</v>
      </c>
      <c r="BE405" s="216">
        <f>IF(N405="základní",J405,0)</f>
        <v>0</v>
      </c>
      <c r="BF405" s="216">
        <f>IF(N405="snížená",J405,0)</f>
        <v>0</v>
      </c>
      <c r="BG405" s="216">
        <f>IF(N405="zákl. přenesená",J405,0)</f>
        <v>0</v>
      </c>
      <c r="BH405" s="216">
        <f>IF(N405="sníž. přenesená",J405,0)</f>
        <v>0</v>
      </c>
      <c r="BI405" s="216">
        <f>IF(N405="nulová",J405,0)</f>
        <v>0</v>
      </c>
      <c r="BJ405" s="17" t="s">
        <v>83</v>
      </c>
      <c r="BK405" s="216">
        <f>ROUND(I405*H405,2)</f>
        <v>0</v>
      </c>
      <c r="BL405" s="17" t="s">
        <v>590</v>
      </c>
      <c r="BM405" s="215" t="s">
        <v>599</v>
      </c>
    </row>
    <row r="406" s="2" customFormat="1">
      <c r="A406" s="38"/>
      <c r="B406" s="39"/>
      <c r="C406" s="40"/>
      <c r="D406" s="217" t="s">
        <v>142</v>
      </c>
      <c r="E406" s="40"/>
      <c r="F406" s="218" t="s">
        <v>600</v>
      </c>
      <c r="G406" s="40"/>
      <c r="H406" s="40"/>
      <c r="I406" s="219"/>
      <c r="J406" s="40"/>
      <c r="K406" s="40"/>
      <c r="L406" s="44"/>
      <c r="M406" s="220"/>
      <c r="N406" s="221"/>
      <c r="O406" s="84"/>
      <c r="P406" s="84"/>
      <c r="Q406" s="84"/>
      <c r="R406" s="84"/>
      <c r="S406" s="84"/>
      <c r="T406" s="85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142</v>
      </c>
      <c r="AU406" s="17" t="s">
        <v>83</v>
      </c>
    </row>
    <row r="407" s="2" customFormat="1">
      <c r="A407" s="38"/>
      <c r="B407" s="39"/>
      <c r="C407" s="40"/>
      <c r="D407" s="222" t="s">
        <v>144</v>
      </c>
      <c r="E407" s="40"/>
      <c r="F407" s="223" t="s">
        <v>601</v>
      </c>
      <c r="G407" s="40"/>
      <c r="H407" s="40"/>
      <c r="I407" s="219"/>
      <c r="J407" s="40"/>
      <c r="K407" s="40"/>
      <c r="L407" s="44"/>
      <c r="M407" s="220"/>
      <c r="N407" s="221"/>
      <c r="O407" s="84"/>
      <c r="P407" s="84"/>
      <c r="Q407" s="84"/>
      <c r="R407" s="84"/>
      <c r="S407" s="84"/>
      <c r="T407" s="85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144</v>
      </c>
      <c r="AU407" s="17" t="s">
        <v>83</v>
      </c>
    </row>
    <row r="408" s="13" customFormat="1">
      <c r="A408" s="13"/>
      <c r="B408" s="224"/>
      <c r="C408" s="225"/>
      <c r="D408" s="217" t="s">
        <v>146</v>
      </c>
      <c r="E408" s="226" t="s">
        <v>19</v>
      </c>
      <c r="F408" s="227" t="s">
        <v>594</v>
      </c>
      <c r="G408" s="225"/>
      <c r="H408" s="226" t="s">
        <v>19</v>
      </c>
      <c r="I408" s="228"/>
      <c r="J408" s="225"/>
      <c r="K408" s="225"/>
      <c r="L408" s="229"/>
      <c r="M408" s="230"/>
      <c r="N408" s="231"/>
      <c r="O408" s="231"/>
      <c r="P408" s="231"/>
      <c r="Q408" s="231"/>
      <c r="R408" s="231"/>
      <c r="S408" s="231"/>
      <c r="T408" s="23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3" t="s">
        <v>146</v>
      </c>
      <c r="AU408" s="233" t="s">
        <v>83</v>
      </c>
      <c r="AV408" s="13" t="s">
        <v>83</v>
      </c>
      <c r="AW408" s="13" t="s">
        <v>39</v>
      </c>
      <c r="AX408" s="13" t="s">
        <v>12</v>
      </c>
      <c r="AY408" s="233" t="s">
        <v>132</v>
      </c>
    </row>
    <row r="409" s="14" customFormat="1">
      <c r="A409" s="14"/>
      <c r="B409" s="234"/>
      <c r="C409" s="235"/>
      <c r="D409" s="217" t="s">
        <v>146</v>
      </c>
      <c r="E409" s="236" t="s">
        <v>19</v>
      </c>
      <c r="F409" s="237" t="s">
        <v>595</v>
      </c>
      <c r="G409" s="235"/>
      <c r="H409" s="238">
        <v>17</v>
      </c>
      <c r="I409" s="239"/>
      <c r="J409" s="235"/>
      <c r="K409" s="235"/>
      <c r="L409" s="240"/>
      <c r="M409" s="241"/>
      <c r="N409" s="242"/>
      <c r="O409" s="242"/>
      <c r="P409" s="242"/>
      <c r="Q409" s="242"/>
      <c r="R409" s="242"/>
      <c r="S409" s="242"/>
      <c r="T409" s="24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4" t="s">
        <v>146</v>
      </c>
      <c r="AU409" s="244" t="s">
        <v>83</v>
      </c>
      <c r="AV409" s="14" t="s">
        <v>85</v>
      </c>
      <c r="AW409" s="14" t="s">
        <v>39</v>
      </c>
      <c r="AX409" s="14" t="s">
        <v>83</v>
      </c>
      <c r="AY409" s="244" t="s">
        <v>132</v>
      </c>
    </row>
    <row r="410" s="12" customFormat="1" ht="25.92" customHeight="1">
      <c r="A410" s="12"/>
      <c r="B410" s="188"/>
      <c r="C410" s="189"/>
      <c r="D410" s="190" t="s">
        <v>75</v>
      </c>
      <c r="E410" s="191" t="s">
        <v>602</v>
      </c>
      <c r="F410" s="191" t="s">
        <v>603</v>
      </c>
      <c r="G410" s="189"/>
      <c r="H410" s="189"/>
      <c r="I410" s="192"/>
      <c r="J410" s="193">
        <f>BK410</f>
        <v>0</v>
      </c>
      <c r="K410" s="189"/>
      <c r="L410" s="194"/>
      <c r="M410" s="195"/>
      <c r="N410" s="196"/>
      <c r="O410" s="196"/>
      <c r="P410" s="197">
        <f>P411+P415+P419+P424+P428</f>
        <v>0</v>
      </c>
      <c r="Q410" s="196"/>
      <c r="R410" s="197">
        <f>R411+R415+R419+R424+R428</f>
        <v>0</v>
      </c>
      <c r="S410" s="196"/>
      <c r="T410" s="198">
        <f>T411+T415+T419+T424+T428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199" t="s">
        <v>173</v>
      </c>
      <c r="AT410" s="200" t="s">
        <v>75</v>
      </c>
      <c r="AU410" s="200" t="s">
        <v>12</v>
      </c>
      <c r="AY410" s="199" t="s">
        <v>132</v>
      </c>
      <c r="BK410" s="201">
        <f>BK411+BK415+BK419+BK424+BK428</f>
        <v>0</v>
      </c>
    </row>
    <row r="411" s="12" customFormat="1" ht="22.8" customHeight="1">
      <c r="A411" s="12"/>
      <c r="B411" s="188"/>
      <c r="C411" s="189"/>
      <c r="D411" s="190" t="s">
        <v>75</v>
      </c>
      <c r="E411" s="202" t="s">
        <v>604</v>
      </c>
      <c r="F411" s="202" t="s">
        <v>605</v>
      </c>
      <c r="G411" s="189"/>
      <c r="H411" s="189"/>
      <c r="I411" s="192"/>
      <c r="J411" s="203">
        <f>BK411</f>
        <v>0</v>
      </c>
      <c r="K411" s="189"/>
      <c r="L411" s="194"/>
      <c r="M411" s="195"/>
      <c r="N411" s="196"/>
      <c r="O411" s="196"/>
      <c r="P411" s="197">
        <f>SUM(P412:P414)</f>
        <v>0</v>
      </c>
      <c r="Q411" s="196"/>
      <c r="R411" s="197">
        <f>SUM(R412:R414)</f>
        <v>0</v>
      </c>
      <c r="S411" s="196"/>
      <c r="T411" s="198">
        <f>SUM(T412:T414)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199" t="s">
        <v>173</v>
      </c>
      <c r="AT411" s="200" t="s">
        <v>75</v>
      </c>
      <c r="AU411" s="200" t="s">
        <v>83</v>
      </c>
      <c r="AY411" s="199" t="s">
        <v>132</v>
      </c>
      <c r="BK411" s="201">
        <f>SUM(BK412:BK414)</f>
        <v>0</v>
      </c>
    </row>
    <row r="412" s="2" customFormat="1" ht="16.5" customHeight="1">
      <c r="A412" s="38"/>
      <c r="B412" s="39"/>
      <c r="C412" s="204" t="s">
        <v>606</v>
      </c>
      <c r="D412" s="204" t="s">
        <v>135</v>
      </c>
      <c r="E412" s="205" t="s">
        <v>607</v>
      </c>
      <c r="F412" s="206" t="s">
        <v>608</v>
      </c>
      <c r="G412" s="207" t="s">
        <v>305</v>
      </c>
      <c r="H412" s="208">
        <v>1</v>
      </c>
      <c r="I412" s="209"/>
      <c r="J412" s="210">
        <f>ROUND(I412*H412,2)</f>
        <v>0</v>
      </c>
      <c r="K412" s="206" t="s">
        <v>139</v>
      </c>
      <c r="L412" s="44"/>
      <c r="M412" s="211" t="s">
        <v>19</v>
      </c>
      <c r="N412" s="212" t="s">
        <v>47</v>
      </c>
      <c r="O412" s="84"/>
      <c r="P412" s="213">
        <f>O412*H412</f>
        <v>0</v>
      </c>
      <c r="Q412" s="213">
        <v>0</v>
      </c>
      <c r="R412" s="213">
        <f>Q412*H412</f>
        <v>0</v>
      </c>
      <c r="S412" s="213">
        <v>0</v>
      </c>
      <c r="T412" s="214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15" t="s">
        <v>609</v>
      </c>
      <c r="AT412" s="215" t="s">
        <v>135</v>
      </c>
      <c r="AU412" s="215" t="s">
        <v>85</v>
      </c>
      <c r="AY412" s="17" t="s">
        <v>132</v>
      </c>
      <c r="BE412" s="216">
        <f>IF(N412="základní",J412,0)</f>
        <v>0</v>
      </c>
      <c r="BF412" s="216">
        <f>IF(N412="snížená",J412,0)</f>
        <v>0</v>
      </c>
      <c r="BG412" s="216">
        <f>IF(N412="zákl. přenesená",J412,0)</f>
        <v>0</v>
      </c>
      <c r="BH412" s="216">
        <f>IF(N412="sníž. přenesená",J412,0)</f>
        <v>0</v>
      </c>
      <c r="BI412" s="216">
        <f>IF(N412="nulová",J412,0)</f>
        <v>0</v>
      </c>
      <c r="BJ412" s="17" t="s">
        <v>83</v>
      </c>
      <c r="BK412" s="216">
        <f>ROUND(I412*H412,2)</f>
        <v>0</v>
      </c>
      <c r="BL412" s="17" t="s">
        <v>609</v>
      </c>
      <c r="BM412" s="215" t="s">
        <v>610</v>
      </c>
    </row>
    <row r="413" s="2" customFormat="1">
      <c r="A413" s="38"/>
      <c r="B413" s="39"/>
      <c r="C413" s="40"/>
      <c r="D413" s="217" t="s">
        <v>142</v>
      </c>
      <c r="E413" s="40"/>
      <c r="F413" s="218" t="s">
        <v>608</v>
      </c>
      <c r="G413" s="40"/>
      <c r="H413" s="40"/>
      <c r="I413" s="219"/>
      <c r="J413" s="40"/>
      <c r="K413" s="40"/>
      <c r="L413" s="44"/>
      <c r="M413" s="220"/>
      <c r="N413" s="221"/>
      <c r="O413" s="84"/>
      <c r="P413" s="84"/>
      <c r="Q413" s="84"/>
      <c r="R413" s="84"/>
      <c r="S413" s="84"/>
      <c r="T413" s="85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142</v>
      </c>
      <c r="AU413" s="17" t="s">
        <v>85</v>
      </c>
    </row>
    <row r="414" s="2" customFormat="1">
      <c r="A414" s="38"/>
      <c r="B414" s="39"/>
      <c r="C414" s="40"/>
      <c r="D414" s="222" t="s">
        <v>144</v>
      </c>
      <c r="E414" s="40"/>
      <c r="F414" s="223" t="s">
        <v>611</v>
      </c>
      <c r="G414" s="40"/>
      <c r="H414" s="40"/>
      <c r="I414" s="219"/>
      <c r="J414" s="40"/>
      <c r="K414" s="40"/>
      <c r="L414" s="44"/>
      <c r="M414" s="220"/>
      <c r="N414" s="221"/>
      <c r="O414" s="84"/>
      <c r="P414" s="84"/>
      <c r="Q414" s="84"/>
      <c r="R414" s="84"/>
      <c r="S414" s="84"/>
      <c r="T414" s="85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144</v>
      </c>
      <c r="AU414" s="17" t="s">
        <v>85</v>
      </c>
    </row>
    <row r="415" s="12" customFormat="1" ht="22.8" customHeight="1">
      <c r="A415" s="12"/>
      <c r="B415" s="188"/>
      <c r="C415" s="189"/>
      <c r="D415" s="190" t="s">
        <v>75</v>
      </c>
      <c r="E415" s="202" t="s">
        <v>612</v>
      </c>
      <c r="F415" s="202" t="s">
        <v>613</v>
      </c>
      <c r="G415" s="189"/>
      <c r="H415" s="189"/>
      <c r="I415" s="192"/>
      <c r="J415" s="203">
        <f>BK415</f>
        <v>0</v>
      </c>
      <c r="K415" s="189"/>
      <c r="L415" s="194"/>
      <c r="M415" s="195"/>
      <c r="N415" s="196"/>
      <c r="O415" s="196"/>
      <c r="P415" s="197">
        <f>SUM(P416:P418)</f>
        <v>0</v>
      </c>
      <c r="Q415" s="196"/>
      <c r="R415" s="197">
        <f>SUM(R416:R418)</f>
        <v>0</v>
      </c>
      <c r="S415" s="196"/>
      <c r="T415" s="198">
        <f>SUM(T416:T418)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199" t="s">
        <v>173</v>
      </c>
      <c r="AT415" s="200" t="s">
        <v>75</v>
      </c>
      <c r="AU415" s="200" t="s">
        <v>83</v>
      </c>
      <c r="AY415" s="199" t="s">
        <v>132</v>
      </c>
      <c r="BK415" s="201">
        <f>SUM(BK416:BK418)</f>
        <v>0</v>
      </c>
    </row>
    <row r="416" s="2" customFormat="1" ht="16.5" customHeight="1">
      <c r="A416" s="38"/>
      <c r="B416" s="39"/>
      <c r="C416" s="204" t="s">
        <v>614</v>
      </c>
      <c r="D416" s="204" t="s">
        <v>135</v>
      </c>
      <c r="E416" s="205" t="s">
        <v>615</v>
      </c>
      <c r="F416" s="206" t="s">
        <v>613</v>
      </c>
      <c r="G416" s="207" t="s">
        <v>305</v>
      </c>
      <c r="H416" s="208">
        <v>1</v>
      </c>
      <c r="I416" s="209"/>
      <c r="J416" s="210">
        <f>ROUND(I416*H416,2)</f>
        <v>0</v>
      </c>
      <c r="K416" s="206" t="s">
        <v>139</v>
      </c>
      <c r="L416" s="44"/>
      <c r="M416" s="211" t="s">
        <v>19</v>
      </c>
      <c r="N416" s="212" t="s">
        <v>47</v>
      </c>
      <c r="O416" s="84"/>
      <c r="P416" s="213">
        <f>O416*H416</f>
        <v>0</v>
      </c>
      <c r="Q416" s="213">
        <v>0</v>
      </c>
      <c r="R416" s="213">
        <f>Q416*H416</f>
        <v>0</v>
      </c>
      <c r="S416" s="213">
        <v>0</v>
      </c>
      <c r="T416" s="214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15" t="s">
        <v>609</v>
      </c>
      <c r="AT416" s="215" t="s">
        <v>135</v>
      </c>
      <c r="AU416" s="215" t="s">
        <v>85</v>
      </c>
      <c r="AY416" s="17" t="s">
        <v>132</v>
      </c>
      <c r="BE416" s="216">
        <f>IF(N416="základní",J416,0)</f>
        <v>0</v>
      </c>
      <c r="BF416" s="216">
        <f>IF(N416="snížená",J416,0)</f>
        <v>0</v>
      </c>
      <c r="BG416" s="216">
        <f>IF(N416="zákl. přenesená",J416,0)</f>
        <v>0</v>
      </c>
      <c r="BH416" s="216">
        <f>IF(N416="sníž. přenesená",J416,0)</f>
        <v>0</v>
      </c>
      <c r="BI416" s="216">
        <f>IF(N416="nulová",J416,0)</f>
        <v>0</v>
      </c>
      <c r="BJ416" s="17" t="s">
        <v>83</v>
      </c>
      <c r="BK416" s="216">
        <f>ROUND(I416*H416,2)</f>
        <v>0</v>
      </c>
      <c r="BL416" s="17" t="s">
        <v>609</v>
      </c>
      <c r="BM416" s="215" t="s">
        <v>616</v>
      </c>
    </row>
    <row r="417" s="2" customFormat="1">
      <c r="A417" s="38"/>
      <c r="B417" s="39"/>
      <c r="C417" s="40"/>
      <c r="D417" s="217" t="s">
        <v>142</v>
      </c>
      <c r="E417" s="40"/>
      <c r="F417" s="218" t="s">
        <v>613</v>
      </c>
      <c r="G417" s="40"/>
      <c r="H417" s="40"/>
      <c r="I417" s="219"/>
      <c r="J417" s="40"/>
      <c r="K417" s="40"/>
      <c r="L417" s="44"/>
      <c r="M417" s="220"/>
      <c r="N417" s="221"/>
      <c r="O417" s="84"/>
      <c r="P417" s="84"/>
      <c r="Q417" s="84"/>
      <c r="R417" s="84"/>
      <c r="S417" s="84"/>
      <c r="T417" s="85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142</v>
      </c>
      <c r="AU417" s="17" t="s">
        <v>85</v>
      </c>
    </row>
    <row r="418" s="2" customFormat="1">
      <c r="A418" s="38"/>
      <c r="B418" s="39"/>
      <c r="C418" s="40"/>
      <c r="D418" s="222" t="s">
        <v>144</v>
      </c>
      <c r="E418" s="40"/>
      <c r="F418" s="223" t="s">
        <v>617</v>
      </c>
      <c r="G418" s="40"/>
      <c r="H418" s="40"/>
      <c r="I418" s="219"/>
      <c r="J418" s="40"/>
      <c r="K418" s="40"/>
      <c r="L418" s="44"/>
      <c r="M418" s="220"/>
      <c r="N418" s="221"/>
      <c r="O418" s="84"/>
      <c r="P418" s="84"/>
      <c r="Q418" s="84"/>
      <c r="R418" s="84"/>
      <c r="S418" s="84"/>
      <c r="T418" s="85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144</v>
      </c>
      <c r="AU418" s="17" t="s">
        <v>85</v>
      </c>
    </row>
    <row r="419" s="12" customFormat="1" ht="22.8" customHeight="1">
      <c r="A419" s="12"/>
      <c r="B419" s="188"/>
      <c r="C419" s="189"/>
      <c r="D419" s="190" t="s">
        <v>75</v>
      </c>
      <c r="E419" s="202" t="s">
        <v>618</v>
      </c>
      <c r="F419" s="202" t="s">
        <v>619</v>
      </c>
      <c r="G419" s="189"/>
      <c r="H419" s="189"/>
      <c r="I419" s="192"/>
      <c r="J419" s="203">
        <f>BK419</f>
        <v>0</v>
      </c>
      <c r="K419" s="189"/>
      <c r="L419" s="194"/>
      <c r="M419" s="195"/>
      <c r="N419" s="196"/>
      <c r="O419" s="196"/>
      <c r="P419" s="197">
        <f>SUM(P420:P423)</f>
        <v>0</v>
      </c>
      <c r="Q419" s="196"/>
      <c r="R419" s="197">
        <f>SUM(R420:R423)</f>
        <v>0</v>
      </c>
      <c r="S419" s="196"/>
      <c r="T419" s="198">
        <f>SUM(T420:T423)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199" t="s">
        <v>173</v>
      </c>
      <c r="AT419" s="200" t="s">
        <v>75</v>
      </c>
      <c r="AU419" s="200" t="s">
        <v>83</v>
      </c>
      <c r="AY419" s="199" t="s">
        <v>132</v>
      </c>
      <c r="BK419" s="201">
        <f>SUM(BK420:BK423)</f>
        <v>0</v>
      </c>
    </row>
    <row r="420" s="2" customFormat="1" ht="16.5" customHeight="1">
      <c r="A420" s="38"/>
      <c r="B420" s="39"/>
      <c r="C420" s="204" t="s">
        <v>620</v>
      </c>
      <c r="D420" s="204" t="s">
        <v>135</v>
      </c>
      <c r="E420" s="205" t="s">
        <v>621</v>
      </c>
      <c r="F420" s="206" t="s">
        <v>622</v>
      </c>
      <c r="G420" s="207" t="s">
        <v>305</v>
      </c>
      <c r="H420" s="208">
        <v>1</v>
      </c>
      <c r="I420" s="209"/>
      <c r="J420" s="210">
        <f>ROUND(I420*H420,2)</f>
        <v>0</v>
      </c>
      <c r="K420" s="206" t="s">
        <v>139</v>
      </c>
      <c r="L420" s="44"/>
      <c r="M420" s="211" t="s">
        <v>19</v>
      </c>
      <c r="N420" s="212" t="s">
        <v>47</v>
      </c>
      <c r="O420" s="84"/>
      <c r="P420" s="213">
        <f>O420*H420</f>
        <v>0</v>
      </c>
      <c r="Q420" s="213">
        <v>0</v>
      </c>
      <c r="R420" s="213">
        <f>Q420*H420</f>
        <v>0</v>
      </c>
      <c r="S420" s="213">
        <v>0</v>
      </c>
      <c r="T420" s="214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15" t="s">
        <v>609</v>
      </c>
      <c r="AT420" s="215" t="s">
        <v>135</v>
      </c>
      <c r="AU420" s="215" t="s">
        <v>85</v>
      </c>
      <c r="AY420" s="17" t="s">
        <v>132</v>
      </c>
      <c r="BE420" s="216">
        <f>IF(N420="základní",J420,0)</f>
        <v>0</v>
      </c>
      <c r="BF420" s="216">
        <f>IF(N420="snížená",J420,0)</f>
        <v>0</v>
      </c>
      <c r="BG420" s="216">
        <f>IF(N420="zákl. přenesená",J420,0)</f>
        <v>0</v>
      </c>
      <c r="BH420" s="216">
        <f>IF(N420="sníž. přenesená",J420,0)</f>
        <v>0</v>
      </c>
      <c r="BI420" s="216">
        <f>IF(N420="nulová",J420,0)</f>
        <v>0</v>
      </c>
      <c r="BJ420" s="17" t="s">
        <v>83</v>
      </c>
      <c r="BK420" s="216">
        <f>ROUND(I420*H420,2)</f>
        <v>0</v>
      </c>
      <c r="BL420" s="17" t="s">
        <v>609</v>
      </c>
      <c r="BM420" s="215" t="s">
        <v>623</v>
      </c>
    </row>
    <row r="421" s="2" customFormat="1">
      <c r="A421" s="38"/>
      <c r="B421" s="39"/>
      <c r="C421" s="40"/>
      <c r="D421" s="217" t="s">
        <v>142</v>
      </c>
      <c r="E421" s="40"/>
      <c r="F421" s="218" t="s">
        <v>622</v>
      </c>
      <c r="G421" s="40"/>
      <c r="H421" s="40"/>
      <c r="I421" s="219"/>
      <c r="J421" s="40"/>
      <c r="K421" s="40"/>
      <c r="L421" s="44"/>
      <c r="M421" s="220"/>
      <c r="N421" s="221"/>
      <c r="O421" s="84"/>
      <c r="P421" s="84"/>
      <c r="Q421" s="84"/>
      <c r="R421" s="84"/>
      <c r="S421" s="84"/>
      <c r="T421" s="85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142</v>
      </c>
      <c r="AU421" s="17" t="s">
        <v>85</v>
      </c>
    </row>
    <row r="422" s="2" customFormat="1">
      <c r="A422" s="38"/>
      <c r="B422" s="39"/>
      <c r="C422" s="40"/>
      <c r="D422" s="222" t="s">
        <v>144</v>
      </c>
      <c r="E422" s="40"/>
      <c r="F422" s="223" t="s">
        <v>624</v>
      </c>
      <c r="G422" s="40"/>
      <c r="H422" s="40"/>
      <c r="I422" s="219"/>
      <c r="J422" s="40"/>
      <c r="K422" s="40"/>
      <c r="L422" s="44"/>
      <c r="M422" s="220"/>
      <c r="N422" s="221"/>
      <c r="O422" s="84"/>
      <c r="P422" s="84"/>
      <c r="Q422" s="84"/>
      <c r="R422" s="84"/>
      <c r="S422" s="84"/>
      <c r="T422" s="85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144</v>
      </c>
      <c r="AU422" s="17" t="s">
        <v>85</v>
      </c>
    </row>
    <row r="423" s="2" customFormat="1">
      <c r="A423" s="38"/>
      <c r="B423" s="39"/>
      <c r="C423" s="40"/>
      <c r="D423" s="217" t="s">
        <v>625</v>
      </c>
      <c r="E423" s="40"/>
      <c r="F423" s="266" t="s">
        <v>626</v>
      </c>
      <c r="G423" s="40"/>
      <c r="H423" s="40"/>
      <c r="I423" s="219"/>
      <c r="J423" s="40"/>
      <c r="K423" s="40"/>
      <c r="L423" s="44"/>
      <c r="M423" s="220"/>
      <c r="N423" s="221"/>
      <c r="O423" s="84"/>
      <c r="P423" s="84"/>
      <c r="Q423" s="84"/>
      <c r="R423" s="84"/>
      <c r="S423" s="84"/>
      <c r="T423" s="85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625</v>
      </c>
      <c r="AU423" s="17" t="s">
        <v>85</v>
      </c>
    </row>
    <row r="424" s="12" customFormat="1" ht="22.8" customHeight="1">
      <c r="A424" s="12"/>
      <c r="B424" s="188"/>
      <c r="C424" s="189"/>
      <c r="D424" s="190" t="s">
        <v>75</v>
      </c>
      <c r="E424" s="202" t="s">
        <v>627</v>
      </c>
      <c r="F424" s="202" t="s">
        <v>628</v>
      </c>
      <c r="G424" s="189"/>
      <c r="H424" s="189"/>
      <c r="I424" s="192"/>
      <c r="J424" s="203">
        <f>BK424</f>
        <v>0</v>
      </c>
      <c r="K424" s="189"/>
      <c r="L424" s="194"/>
      <c r="M424" s="195"/>
      <c r="N424" s="196"/>
      <c r="O424" s="196"/>
      <c r="P424" s="197">
        <f>SUM(P425:P427)</f>
        <v>0</v>
      </c>
      <c r="Q424" s="196"/>
      <c r="R424" s="197">
        <f>SUM(R425:R427)</f>
        <v>0</v>
      </c>
      <c r="S424" s="196"/>
      <c r="T424" s="198">
        <f>SUM(T425:T427)</f>
        <v>0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199" t="s">
        <v>173</v>
      </c>
      <c r="AT424" s="200" t="s">
        <v>75</v>
      </c>
      <c r="AU424" s="200" t="s">
        <v>83</v>
      </c>
      <c r="AY424" s="199" t="s">
        <v>132</v>
      </c>
      <c r="BK424" s="201">
        <f>SUM(BK425:BK427)</f>
        <v>0</v>
      </c>
    </row>
    <row r="425" s="2" customFormat="1" ht="16.5" customHeight="1">
      <c r="A425" s="38"/>
      <c r="B425" s="39"/>
      <c r="C425" s="204" t="s">
        <v>629</v>
      </c>
      <c r="D425" s="204" t="s">
        <v>135</v>
      </c>
      <c r="E425" s="205" t="s">
        <v>630</v>
      </c>
      <c r="F425" s="206" t="s">
        <v>631</v>
      </c>
      <c r="G425" s="207" t="s">
        <v>305</v>
      </c>
      <c r="H425" s="208">
        <v>1</v>
      </c>
      <c r="I425" s="209"/>
      <c r="J425" s="210">
        <f>ROUND(I425*H425,2)</f>
        <v>0</v>
      </c>
      <c r="K425" s="206" t="s">
        <v>139</v>
      </c>
      <c r="L425" s="44"/>
      <c r="M425" s="211" t="s">
        <v>19</v>
      </c>
      <c r="N425" s="212" t="s">
        <v>47</v>
      </c>
      <c r="O425" s="84"/>
      <c r="P425" s="213">
        <f>O425*H425</f>
        <v>0</v>
      </c>
      <c r="Q425" s="213">
        <v>0</v>
      </c>
      <c r="R425" s="213">
        <f>Q425*H425</f>
        <v>0</v>
      </c>
      <c r="S425" s="213">
        <v>0</v>
      </c>
      <c r="T425" s="214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15" t="s">
        <v>609</v>
      </c>
      <c r="AT425" s="215" t="s">
        <v>135</v>
      </c>
      <c r="AU425" s="215" t="s">
        <v>85</v>
      </c>
      <c r="AY425" s="17" t="s">
        <v>132</v>
      </c>
      <c r="BE425" s="216">
        <f>IF(N425="základní",J425,0)</f>
        <v>0</v>
      </c>
      <c r="BF425" s="216">
        <f>IF(N425="snížená",J425,0)</f>
        <v>0</v>
      </c>
      <c r="BG425" s="216">
        <f>IF(N425="zákl. přenesená",J425,0)</f>
        <v>0</v>
      </c>
      <c r="BH425" s="216">
        <f>IF(N425="sníž. přenesená",J425,0)</f>
        <v>0</v>
      </c>
      <c r="BI425" s="216">
        <f>IF(N425="nulová",J425,0)</f>
        <v>0</v>
      </c>
      <c r="BJ425" s="17" t="s">
        <v>83</v>
      </c>
      <c r="BK425" s="216">
        <f>ROUND(I425*H425,2)</f>
        <v>0</v>
      </c>
      <c r="BL425" s="17" t="s">
        <v>609</v>
      </c>
      <c r="BM425" s="215" t="s">
        <v>632</v>
      </c>
    </row>
    <row r="426" s="2" customFormat="1">
      <c r="A426" s="38"/>
      <c r="B426" s="39"/>
      <c r="C426" s="40"/>
      <c r="D426" s="217" t="s">
        <v>142</v>
      </c>
      <c r="E426" s="40"/>
      <c r="F426" s="218" t="s">
        <v>631</v>
      </c>
      <c r="G426" s="40"/>
      <c r="H426" s="40"/>
      <c r="I426" s="219"/>
      <c r="J426" s="40"/>
      <c r="K426" s="40"/>
      <c r="L426" s="44"/>
      <c r="M426" s="220"/>
      <c r="N426" s="221"/>
      <c r="O426" s="84"/>
      <c r="P426" s="84"/>
      <c r="Q426" s="84"/>
      <c r="R426" s="84"/>
      <c r="S426" s="84"/>
      <c r="T426" s="85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142</v>
      </c>
      <c r="AU426" s="17" t="s">
        <v>85</v>
      </c>
    </row>
    <row r="427" s="2" customFormat="1">
      <c r="A427" s="38"/>
      <c r="B427" s="39"/>
      <c r="C427" s="40"/>
      <c r="D427" s="222" t="s">
        <v>144</v>
      </c>
      <c r="E427" s="40"/>
      <c r="F427" s="223" t="s">
        <v>633</v>
      </c>
      <c r="G427" s="40"/>
      <c r="H427" s="40"/>
      <c r="I427" s="219"/>
      <c r="J427" s="40"/>
      <c r="K427" s="40"/>
      <c r="L427" s="44"/>
      <c r="M427" s="220"/>
      <c r="N427" s="221"/>
      <c r="O427" s="84"/>
      <c r="P427" s="84"/>
      <c r="Q427" s="84"/>
      <c r="R427" s="84"/>
      <c r="S427" s="84"/>
      <c r="T427" s="85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144</v>
      </c>
      <c r="AU427" s="17" t="s">
        <v>85</v>
      </c>
    </row>
    <row r="428" s="12" customFormat="1" ht="22.8" customHeight="1">
      <c r="A428" s="12"/>
      <c r="B428" s="188"/>
      <c r="C428" s="189"/>
      <c r="D428" s="190" t="s">
        <v>75</v>
      </c>
      <c r="E428" s="202" t="s">
        <v>634</v>
      </c>
      <c r="F428" s="202" t="s">
        <v>635</v>
      </c>
      <c r="G428" s="189"/>
      <c r="H428" s="189"/>
      <c r="I428" s="192"/>
      <c r="J428" s="203">
        <f>BK428</f>
        <v>0</v>
      </c>
      <c r="K428" s="189"/>
      <c r="L428" s="194"/>
      <c r="M428" s="195"/>
      <c r="N428" s="196"/>
      <c r="O428" s="196"/>
      <c r="P428" s="197">
        <f>SUM(P429:P433)</f>
        <v>0</v>
      </c>
      <c r="Q428" s="196"/>
      <c r="R428" s="197">
        <f>SUM(R429:R433)</f>
        <v>0</v>
      </c>
      <c r="S428" s="196"/>
      <c r="T428" s="198">
        <f>SUM(T429:T433)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199" t="s">
        <v>173</v>
      </c>
      <c r="AT428" s="200" t="s">
        <v>75</v>
      </c>
      <c r="AU428" s="200" t="s">
        <v>83</v>
      </c>
      <c r="AY428" s="199" t="s">
        <v>132</v>
      </c>
      <c r="BK428" s="201">
        <f>SUM(BK429:BK433)</f>
        <v>0</v>
      </c>
    </row>
    <row r="429" s="2" customFormat="1" ht="16.5" customHeight="1">
      <c r="A429" s="38"/>
      <c r="B429" s="39"/>
      <c r="C429" s="204" t="s">
        <v>636</v>
      </c>
      <c r="D429" s="204" t="s">
        <v>135</v>
      </c>
      <c r="E429" s="205" t="s">
        <v>637</v>
      </c>
      <c r="F429" s="206" t="s">
        <v>638</v>
      </c>
      <c r="G429" s="207" t="s">
        <v>305</v>
      </c>
      <c r="H429" s="208">
        <v>1</v>
      </c>
      <c r="I429" s="209"/>
      <c r="J429" s="210">
        <f>ROUND(I429*H429,2)</f>
        <v>0</v>
      </c>
      <c r="K429" s="206" t="s">
        <v>139</v>
      </c>
      <c r="L429" s="44"/>
      <c r="M429" s="211" t="s">
        <v>19</v>
      </c>
      <c r="N429" s="212" t="s">
        <v>47</v>
      </c>
      <c r="O429" s="84"/>
      <c r="P429" s="213">
        <f>O429*H429</f>
        <v>0</v>
      </c>
      <c r="Q429" s="213">
        <v>0</v>
      </c>
      <c r="R429" s="213">
        <f>Q429*H429</f>
        <v>0</v>
      </c>
      <c r="S429" s="213">
        <v>0</v>
      </c>
      <c r="T429" s="214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15" t="s">
        <v>609</v>
      </c>
      <c r="AT429" s="215" t="s">
        <v>135</v>
      </c>
      <c r="AU429" s="215" t="s">
        <v>85</v>
      </c>
      <c r="AY429" s="17" t="s">
        <v>132</v>
      </c>
      <c r="BE429" s="216">
        <f>IF(N429="základní",J429,0)</f>
        <v>0</v>
      </c>
      <c r="BF429" s="216">
        <f>IF(N429="snížená",J429,0)</f>
        <v>0</v>
      </c>
      <c r="BG429" s="216">
        <f>IF(N429="zákl. přenesená",J429,0)</f>
        <v>0</v>
      </c>
      <c r="BH429" s="216">
        <f>IF(N429="sníž. přenesená",J429,0)</f>
        <v>0</v>
      </c>
      <c r="BI429" s="216">
        <f>IF(N429="nulová",J429,0)</f>
        <v>0</v>
      </c>
      <c r="BJ429" s="17" t="s">
        <v>83</v>
      </c>
      <c r="BK429" s="216">
        <f>ROUND(I429*H429,2)</f>
        <v>0</v>
      </c>
      <c r="BL429" s="17" t="s">
        <v>609</v>
      </c>
      <c r="BM429" s="215" t="s">
        <v>639</v>
      </c>
    </row>
    <row r="430" s="2" customFormat="1">
      <c r="A430" s="38"/>
      <c r="B430" s="39"/>
      <c r="C430" s="40"/>
      <c r="D430" s="217" t="s">
        <v>142</v>
      </c>
      <c r="E430" s="40"/>
      <c r="F430" s="218" t="s">
        <v>638</v>
      </c>
      <c r="G430" s="40"/>
      <c r="H430" s="40"/>
      <c r="I430" s="219"/>
      <c r="J430" s="40"/>
      <c r="K430" s="40"/>
      <c r="L430" s="44"/>
      <c r="M430" s="220"/>
      <c r="N430" s="221"/>
      <c r="O430" s="84"/>
      <c r="P430" s="84"/>
      <c r="Q430" s="84"/>
      <c r="R430" s="84"/>
      <c r="S430" s="84"/>
      <c r="T430" s="85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142</v>
      </c>
      <c r="AU430" s="17" t="s">
        <v>85</v>
      </c>
    </row>
    <row r="431" s="2" customFormat="1">
      <c r="A431" s="38"/>
      <c r="B431" s="39"/>
      <c r="C431" s="40"/>
      <c r="D431" s="222" t="s">
        <v>144</v>
      </c>
      <c r="E431" s="40"/>
      <c r="F431" s="223" t="s">
        <v>640</v>
      </c>
      <c r="G431" s="40"/>
      <c r="H431" s="40"/>
      <c r="I431" s="219"/>
      <c r="J431" s="40"/>
      <c r="K431" s="40"/>
      <c r="L431" s="44"/>
      <c r="M431" s="220"/>
      <c r="N431" s="221"/>
      <c r="O431" s="84"/>
      <c r="P431" s="84"/>
      <c r="Q431" s="84"/>
      <c r="R431" s="84"/>
      <c r="S431" s="84"/>
      <c r="T431" s="85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144</v>
      </c>
      <c r="AU431" s="17" t="s">
        <v>85</v>
      </c>
    </row>
    <row r="432" s="13" customFormat="1">
      <c r="A432" s="13"/>
      <c r="B432" s="224"/>
      <c r="C432" s="225"/>
      <c r="D432" s="217" t="s">
        <v>146</v>
      </c>
      <c r="E432" s="226" t="s">
        <v>19</v>
      </c>
      <c r="F432" s="227" t="s">
        <v>641</v>
      </c>
      <c r="G432" s="225"/>
      <c r="H432" s="226" t="s">
        <v>19</v>
      </c>
      <c r="I432" s="228"/>
      <c r="J432" s="225"/>
      <c r="K432" s="225"/>
      <c r="L432" s="229"/>
      <c r="M432" s="230"/>
      <c r="N432" s="231"/>
      <c r="O432" s="231"/>
      <c r="P432" s="231"/>
      <c r="Q432" s="231"/>
      <c r="R432" s="231"/>
      <c r="S432" s="231"/>
      <c r="T432" s="23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3" t="s">
        <v>146</v>
      </c>
      <c r="AU432" s="233" t="s">
        <v>85</v>
      </c>
      <c r="AV432" s="13" t="s">
        <v>83</v>
      </c>
      <c r="AW432" s="13" t="s">
        <v>39</v>
      </c>
      <c r="AX432" s="13" t="s">
        <v>12</v>
      </c>
      <c r="AY432" s="233" t="s">
        <v>132</v>
      </c>
    </row>
    <row r="433" s="14" customFormat="1">
      <c r="A433" s="14"/>
      <c r="B433" s="234"/>
      <c r="C433" s="235"/>
      <c r="D433" s="217" t="s">
        <v>146</v>
      </c>
      <c r="E433" s="236" t="s">
        <v>19</v>
      </c>
      <c r="F433" s="237" t="s">
        <v>83</v>
      </c>
      <c r="G433" s="235"/>
      <c r="H433" s="238">
        <v>1</v>
      </c>
      <c r="I433" s="239"/>
      <c r="J433" s="235"/>
      <c r="K433" s="235"/>
      <c r="L433" s="240"/>
      <c r="M433" s="267"/>
      <c r="N433" s="268"/>
      <c r="O433" s="268"/>
      <c r="P433" s="268"/>
      <c r="Q433" s="268"/>
      <c r="R433" s="268"/>
      <c r="S433" s="268"/>
      <c r="T433" s="269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4" t="s">
        <v>146</v>
      </c>
      <c r="AU433" s="244" t="s">
        <v>85</v>
      </c>
      <c r="AV433" s="14" t="s">
        <v>85</v>
      </c>
      <c r="AW433" s="14" t="s">
        <v>39</v>
      </c>
      <c r="AX433" s="14" t="s">
        <v>83</v>
      </c>
      <c r="AY433" s="244" t="s">
        <v>132</v>
      </c>
    </row>
    <row r="434" s="2" customFormat="1" ht="6.96" customHeight="1">
      <c r="A434" s="38"/>
      <c r="B434" s="59"/>
      <c r="C434" s="60"/>
      <c r="D434" s="60"/>
      <c r="E434" s="60"/>
      <c r="F434" s="60"/>
      <c r="G434" s="60"/>
      <c r="H434" s="60"/>
      <c r="I434" s="60"/>
      <c r="J434" s="60"/>
      <c r="K434" s="60"/>
      <c r="L434" s="44"/>
      <c r="M434" s="38"/>
      <c r="O434" s="38"/>
      <c r="P434" s="38"/>
      <c r="Q434" s="38"/>
      <c r="R434" s="38"/>
      <c r="S434" s="38"/>
      <c r="T434" s="38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</row>
  </sheetData>
  <sheetProtection sheet="1" autoFilter="0" formatColumns="0" formatRows="0" objects="1" scenarios="1" spinCount="100000" saltValue="x+hjIEozfsb43MTI19SZ2dpclwn+kX6SVQOD3pwxweoFl5Zb8WXRa8e7xK4NRO/0LYYTwbyv2MzVhrGTqeCq8w==" hashValue="wb8WQlo3w/2ONTvU+FyKNK8L4xfT0gdMUZs1Uqdj30WUzr02kL8nqklyFej4IVGmxxK0BJuJrKdGTSPM7o3cZw==" algorithmName="SHA-512" password="CC35"/>
  <autoFilter ref="C99:K433"/>
  <mergeCells count="9">
    <mergeCell ref="E7:H7"/>
    <mergeCell ref="E9:H9"/>
    <mergeCell ref="E18:H18"/>
    <mergeCell ref="E27:H27"/>
    <mergeCell ref="E48:H48"/>
    <mergeCell ref="E50:H50"/>
    <mergeCell ref="E90:H90"/>
    <mergeCell ref="E92:H92"/>
    <mergeCell ref="L2:V2"/>
  </mergeCells>
  <hyperlinks>
    <hyperlink ref="F105" r:id="rId1" display="https://podminky.urs.cz/item/CS_URS_2024_02/346272256"/>
    <hyperlink ref="F111" r:id="rId2" display="https://podminky.urs.cz/item/CS_URS_2024_02/611131121"/>
    <hyperlink ref="F116" r:id="rId3" display="https://podminky.urs.cz/item/CS_URS_2024_02/611325418"/>
    <hyperlink ref="F121" r:id="rId4" display="https://podminky.urs.cz/item/CS_URS_2024_02/612131121"/>
    <hyperlink ref="F129" r:id="rId5" display="https://podminky.urs.cz/item/CS_URS_2024_02/612142001"/>
    <hyperlink ref="F134" r:id="rId6" display="https://podminky.urs.cz/item/CS_URS_2024_02/612321131"/>
    <hyperlink ref="F139" r:id="rId7" display="https://podminky.urs.cz/item/CS_URS_2024_02/612325419"/>
    <hyperlink ref="F144" r:id="rId8" display="https://podminky.urs.cz/item/CS_URS_2024_02/619995001"/>
    <hyperlink ref="F152" r:id="rId9" display="https://podminky.urs.cz/item/CS_URS_2024_02/619996145"/>
    <hyperlink ref="F157" r:id="rId10" display="https://podminky.urs.cz/item/CS_URS_2024_02/624635351"/>
    <hyperlink ref="F162" r:id="rId11" display="https://podminky.urs.cz/item/CS_URS_2024_02/631312141"/>
    <hyperlink ref="F168" r:id="rId12" display="https://podminky.urs.cz/item/CS_URS_2024_02/949101111"/>
    <hyperlink ref="F173" r:id="rId13" display="https://podminky.urs.cz/item/CS_URS_2024_02/952901111"/>
    <hyperlink ref="F178" r:id="rId14" display="https://podminky.urs.cz/item/CS_URS_2024_02/968072456"/>
    <hyperlink ref="F183" r:id="rId15" display="https://podminky.urs.cz/item/CS_URS_2024_02/973031813"/>
    <hyperlink ref="F188" r:id="rId16" display="https://podminky.urs.cz/item/CS_URS_2024_02/974042557"/>
    <hyperlink ref="F193" r:id="rId17" display="https://podminky.urs.cz/item/CS_URS_2024_02/977312112"/>
    <hyperlink ref="F198" r:id="rId18" display="https://podminky.urs.cz/item/CS_URS_2024_02/978011161"/>
    <hyperlink ref="F203" r:id="rId19" display="https://podminky.urs.cz/item/CS_URS_2024_02/978013161"/>
    <hyperlink ref="F219" r:id="rId20" display="https://podminky.urs.cz/item/CS_URS_2024_02/997013212"/>
    <hyperlink ref="F222" r:id="rId21" display="https://podminky.urs.cz/item/CS_URS_2024_02/997013501"/>
    <hyperlink ref="F225" r:id="rId22" display="https://podminky.urs.cz/item/CS_URS_2024_02/997013509"/>
    <hyperlink ref="F230" r:id="rId23" display="https://podminky.urs.cz/item/CS_URS_2024_02/997013602"/>
    <hyperlink ref="F235" r:id="rId24" display="https://podminky.urs.cz/item/CS_URS_2024_02/997013609"/>
    <hyperlink ref="F240" r:id="rId25" display="https://podminky.urs.cz/item/CS_URS_2024_02/997013631"/>
    <hyperlink ref="F246" r:id="rId26" display="https://podminky.urs.cz/item/CS_URS_2024_02/998018002"/>
    <hyperlink ref="F251" r:id="rId27" display="https://podminky.urs.cz/item/CS_URS_2024_02/742430801"/>
    <hyperlink ref="F256" r:id="rId28" display="https://podminky.urs.cz/item/CS_URS_2024_02/742430811"/>
    <hyperlink ref="F266" r:id="rId29" display="https://podminky.urs.cz/item/CS_URS_2024_02/763131411"/>
    <hyperlink ref="F271" r:id="rId30" display="https://podminky.urs.cz/item/CS_URS_2024_02/763131712"/>
    <hyperlink ref="F275" r:id="rId31" display="https://podminky.urs.cz/item/CS_URS_2024_02/763135002"/>
    <hyperlink ref="F283" r:id="rId32" display="https://podminky.urs.cz/item/CS_URS_2024_02/763164631"/>
    <hyperlink ref="F288" r:id="rId33" display="https://podminky.urs.cz/item/CS_URS_2024_02/998763332"/>
    <hyperlink ref="F292" r:id="rId34" display="https://podminky.urs.cz/item/CS_URS_2024_02/766691915"/>
    <hyperlink ref="F314" r:id="rId35" display="https://podminky.urs.cz/item/CS_URS_2024_02/767649191"/>
    <hyperlink ref="F320" r:id="rId36" display="https://podminky.urs.cz/item/CS_URS_2024_02/998767122"/>
    <hyperlink ref="F324" r:id="rId37" display="https://podminky.urs.cz/item/CS_URS_2024_02/776111112"/>
    <hyperlink ref="F329" r:id="rId38" display="https://podminky.urs.cz/item/CS_URS_2024_02/776111117"/>
    <hyperlink ref="F334" r:id="rId39" display="https://podminky.urs.cz/item/CS_URS_2024_02/776111311"/>
    <hyperlink ref="F339" r:id="rId40" display="https://podminky.urs.cz/item/CS_URS_2024_02/776121321"/>
    <hyperlink ref="F344" r:id="rId41" display="https://podminky.urs.cz/item/CS_URS_2024_02/776141112"/>
    <hyperlink ref="F349" r:id="rId42" display="https://podminky.urs.cz/item/CS_URS_2024_02/776201812"/>
    <hyperlink ref="F354" r:id="rId43" display="https://podminky.urs.cz/item/CS_URS_2024_02/776231111"/>
    <hyperlink ref="F362" r:id="rId44" display="https://podminky.urs.cz/item/CS_URS_2024_02/776411111"/>
    <hyperlink ref="F370" r:id="rId45" display="https://podminky.urs.cz/item/CS_URS_2024_02/776421312"/>
    <hyperlink ref="F377" r:id="rId46" display="https://podminky.urs.cz/item/CS_URS_2024_02/776991121"/>
    <hyperlink ref="F382" r:id="rId47" display="https://podminky.urs.cz/item/CS_URS_2024_02/998776122"/>
    <hyperlink ref="F386" r:id="rId48" display="https://podminky.urs.cz/item/CS_URS_2024_02/784181101"/>
    <hyperlink ref="F396" r:id="rId49" display="https://podminky.urs.cz/item/CS_URS_2024_02/784211101"/>
    <hyperlink ref="F402" r:id="rId50" display="https://podminky.urs.cz/item/CS_URS_2024_02/HZS1301"/>
    <hyperlink ref="F407" r:id="rId51" display="https://podminky.urs.cz/item/CS_URS_2024_02/HZS2121"/>
    <hyperlink ref="F414" r:id="rId52" display="https://podminky.urs.cz/item/CS_URS_2024_02/013254000"/>
    <hyperlink ref="F418" r:id="rId53" display="https://podminky.urs.cz/item/CS_URS_2024_02/030001000"/>
    <hyperlink ref="F422" r:id="rId54" display="https://podminky.urs.cz/item/CS_URS_2024_02/045002000"/>
    <hyperlink ref="F427" r:id="rId55" display="https://podminky.urs.cz/item/CS_URS_2024_02/071002000"/>
    <hyperlink ref="F431" r:id="rId56" display="https://podminky.urs.cz/item/CS_URS_2024_02/0941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85</v>
      </c>
    </row>
    <row r="4" s="1" customFormat="1" ht="24.96" customHeight="1">
      <c r="B4" s="20"/>
      <c r="D4" s="130" t="s">
        <v>89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Rekonstrukce jednací místnosti ve 3.NP č.314 - budova rektorátu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642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3. 9. 2024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37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38"/>
      <c r="B27" s="139"/>
      <c r="C27" s="138"/>
      <c r="D27" s="138"/>
      <c r="E27" s="140" t="s">
        <v>41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ROUND((SUM(BE80:BE171)),  2)</f>
        <v>0</v>
      </c>
      <c r="G33" s="38"/>
      <c r="H33" s="38"/>
      <c r="I33" s="148">
        <v>0.20999999999999999</v>
      </c>
      <c r="J33" s="147">
        <f>ROUND(((SUM(BE80:BE171))*I33),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ROUND((SUM(BF80:BF171)),  2)</f>
        <v>0</v>
      </c>
      <c r="G34" s="38"/>
      <c r="H34" s="38"/>
      <c r="I34" s="148">
        <v>0.12</v>
      </c>
      <c r="J34" s="147">
        <f>ROUND(((SUM(BF80:BF171))*I34),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ROUND((SUM(BG80:BG171)),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ROUND((SUM(BH80:BH171)),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ROUND((SUM(BI80:BI171)),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Rekonstrukce jednací místnosti ve 3.NP č.314 - budova rektorátu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D.1.2. - Elektroinstalace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Univerzitní č.p. 2732/8, p.č. 8424/55</v>
      </c>
      <c r="G52" s="40"/>
      <c r="H52" s="40"/>
      <c r="I52" s="32" t="s">
        <v>23</v>
      </c>
      <c r="J52" s="72" t="str">
        <f>IF(J12="","",J12)</f>
        <v>3. 9. 2024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Západočeská univerzita v Plzni, Univerzitní 2732/8</v>
      </c>
      <c r="G54" s="40"/>
      <c r="H54" s="40"/>
      <c r="I54" s="32" t="s">
        <v>33</v>
      </c>
      <c r="J54" s="36" t="str">
        <f>E21</f>
        <v>Arterias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37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93</v>
      </c>
      <c r="D57" s="162"/>
      <c r="E57" s="162"/>
      <c r="F57" s="162"/>
      <c r="G57" s="162"/>
      <c r="H57" s="162"/>
      <c r="I57" s="162"/>
      <c r="J57" s="163" t="s">
        <v>94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hidden="1" s="9" customFormat="1" ht="24.96" customHeight="1">
      <c r="A60" s="9"/>
      <c r="B60" s="165"/>
      <c r="C60" s="166"/>
      <c r="D60" s="167" t="s">
        <v>643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/>
    <row r="64" hidden="1"/>
    <row r="65" hidden="1"/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117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Rekonstrukce jednací místnosti ve 3.NP č.314 - budova rektorátu</v>
      </c>
      <c r="F70" s="32"/>
      <c r="G70" s="32"/>
      <c r="H70" s="32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90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D.1.2. - Elektroinstalace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21</v>
      </c>
      <c r="D74" s="40"/>
      <c r="E74" s="40"/>
      <c r="F74" s="27" t="str">
        <f>F12</f>
        <v>Univerzitní č.p. 2732/8, p.č. 8424/55</v>
      </c>
      <c r="G74" s="40"/>
      <c r="H74" s="40"/>
      <c r="I74" s="32" t="s">
        <v>23</v>
      </c>
      <c r="J74" s="72" t="str">
        <f>IF(J12="","",J12)</f>
        <v>3. 9. 2024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25</v>
      </c>
      <c r="D76" s="40"/>
      <c r="E76" s="40"/>
      <c r="F76" s="27" t="str">
        <f>E15</f>
        <v>Západočeská univerzita v Plzni, Univerzitní 2732/8</v>
      </c>
      <c r="G76" s="40"/>
      <c r="H76" s="40"/>
      <c r="I76" s="32" t="s">
        <v>33</v>
      </c>
      <c r="J76" s="36" t="str">
        <f>E21</f>
        <v>Arterias s.r.o.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31</v>
      </c>
      <c r="D77" s="40"/>
      <c r="E77" s="40"/>
      <c r="F77" s="27" t="str">
        <f>IF(E18="","",E18)</f>
        <v>Vyplň údaj</v>
      </c>
      <c r="G77" s="40"/>
      <c r="H77" s="40"/>
      <c r="I77" s="32" t="s">
        <v>37</v>
      </c>
      <c r="J77" s="36" t="str">
        <f>E24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1" customFormat="1" ht="29.28" customHeight="1">
      <c r="A79" s="177"/>
      <c r="B79" s="178"/>
      <c r="C79" s="179" t="s">
        <v>118</v>
      </c>
      <c r="D79" s="180" t="s">
        <v>61</v>
      </c>
      <c r="E79" s="180" t="s">
        <v>57</v>
      </c>
      <c r="F79" s="180" t="s">
        <v>58</v>
      </c>
      <c r="G79" s="180" t="s">
        <v>119</v>
      </c>
      <c r="H79" s="180" t="s">
        <v>120</v>
      </c>
      <c r="I79" s="180" t="s">
        <v>121</v>
      </c>
      <c r="J79" s="180" t="s">
        <v>94</v>
      </c>
      <c r="K79" s="181" t="s">
        <v>122</v>
      </c>
      <c r="L79" s="182"/>
      <c r="M79" s="92" t="s">
        <v>19</v>
      </c>
      <c r="N79" s="93" t="s">
        <v>46</v>
      </c>
      <c r="O79" s="93" t="s">
        <v>123</v>
      </c>
      <c r="P79" s="93" t="s">
        <v>124</v>
      </c>
      <c r="Q79" s="93" t="s">
        <v>125</v>
      </c>
      <c r="R79" s="93" t="s">
        <v>126</v>
      </c>
      <c r="S79" s="93" t="s">
        <v>127</v>
      </c>
      <c r="T79" s="94" t="s">
        <v>128</v>
      </c>
      <c r="U79" s="177"/>
      <c r="V79" s="177"/>
      <c r="W79" s="177"/>
      <c r="X79" s="177"/>
      <c r="Y79" s="177"/>
      <c r="Z79" s="177"/>
      <c r="AA79" s="177"/>
      <c r="AB79" s="177"/>
      <c r="AC79" s="177"/>
      <c r="AD79" s="177"/>
      <c r="AE79" s="177"/>
    </row>
    <row r="80" s="2" customFormat="1" ht="22.8" customHeight="1">
      <c r="A80" s="38"/>
      <c r="B80" s="39"/>
      <c r="C80" s="99" t="s">
        <v>129</v>
      </c>
      <c r="D80" s="40"/>
      <c r="E80" s="40"/>
      <c r="F80" s="40"/>
      <c r="G80" s="40"/>
      <c r="H80" s="40"/>
      <c r="I80" s="40"/>
      <c r="J80" s="183">
        <f>BK80</f>
        <v>0</v>
      </c>
      <c r="K80" s="40"/>
      <c r="L80" s="44"/>
      <c r="M80" s="95"/>
      <c r="N80" s="184"/>
      <c r="O80" s="96"/>
      <c r="P80" s="185">
        <f>SUM(P81:P171)</f>
        <v>0</v>
      </c>
      <c r="Q80" s="96"/>
      <c r="R80" s="185">
        <f>SUM(R81:R171)</f>
        <v>0</v>
      </c>
      <c r="S80" s="96"/>
      <c r="T80" s="186">
        <f>SUM(T81:T171)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75</v>
      </c>
      <c r="AU80" s="17" t="s">
        <v>95</v>
      </c>
      <c r="BK80" s="187">
        <f>SUM(BK81:BK171)</f>
        <v>0</v>
      </c>
    </row>
    <row r="81" s="12" customFormat="1" ht="25.92" customHeight="1">
      <c r="A81" s="12"/>
      <c r="B81" s="188"/>
      <c r="C81" s="189"/>
      <c r="D81" s="190" t="s">
        <v>75</v>
      </c>
      <c r="E81" s="191" t="s">
        <v>644</v>
      </c>
      <c r="F81" s="191" t="s">
        <v>645</v>
      </c>
      <c r="G81" s="189"/>
      <c r="H81" s="189"/>
      <c r="I81" s="192"/>
      <c r="J81" s="193">
        <f>BK81</f>
        <v>0</v>
      </c>
      <c r="K81" s="189"/>
      <c r="L81" s="194"/>
      <c r="M81" s="195"/>
      <c r="N81" s="196"/>
      <c r="O81" s="196"/>
      <c r="P81" s="197">
        <v>0</v>
      </c>
      <c r="Q81" s="196"/>
      <c r="R81" s="197">
        <v>0</v>
      </c>
      <c r="S81" s="196"/>
      <c r="T81" s="198"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9" t="s">
        <v>85</v>
      </c>
      <c r="AT81" s="200" t="s">
        <v>75</v>
      </c>
      <c r="AU81" s="200" t="s">
        <v>12</v>
      </c>
      <c r="AY81" s="199" t="s">
        <v>132</v>
      </c>
      <c r="BK81" s="201">
        <v>0</v>
      </c>
    </row>
    <row r="82" s="2" customFormat="1" ht="33" customHeight="1">
      <c r="A82" s="38"/>
      <c r="B82" s="39"/>
      <c r="C82" s="204" t="s">
        <v>83</v>
      </c>
      <c r="D82" s="204" t="s">
        <v>135</v>
      </c>
      <c r="E82" s="205" t="s">
        <v>646</v>
      </c>
      <c r="F82" s="206" t="s">
        <v>647</v>
      </c>
      <c r="G82" s="207" t="s">
        <v>648</v>
      </c>
      <c r="H82" s="208">
        <v>5</v>
      </c>
      <c r="I82" s="209"/>
      <c r="J82" s="210">
        <f>ROUND(I82*H82,2)</f>
        <v>0</v>
      </c>
      <c r="K82" s="206" t="s">
        <v>19</v>
      </c>
      <c r="L82" s="44"/>
      <c r="M82" s="211" t="s">
        <v>19</v>
      </c>
      <c r="N82" s="212" t="s">
        <v>47</v>
      </c>
      <c r="O82" s="84"/>
      <c r="P82" s="213">
        <f>O82*H82</f>
        <v>0</v>
      </c>
      <c r="Q82" s="213">
        <v>0</v>
      </c>
      <c r="R82" s="213">
        <f>Q82*H82</f>
        <v>0</v>
      </c>
      <c r="S82" s="213">
        <v>0</v>
      </c>
      <c r="T82" s="214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15" t="s">
        <v>140</v>
      </c>
      <c r="AT82" s="215" t="s">
        <v>135</v>
      </c>
      <c r="AU82" s="215" t="s">
        <v>12</v>
      </c>
      <c r="AY82" s="17" t="s">
        <v>132</v>
      </c>
      <c r="BE82" s="216">
        <f>IF(N82="základní",J82,0)</f>
        <v>0</v>
      </c>
      <c r="BF82" s="216">
        <f>IF(N82="snížená",J82,0)</f>
        <v>0</v>
      </c>
      <c r="BG82" s="216">
        <f>IF(N82="zákl. přenesená",J82,0)</f>
        <v>0</v>
      </c>
      <c r="BH82" s="216">
        <f>IF(N82="sníž. přenesená",J82,0)</f>
        <v>0</v>
      </c>
      <c r="BI82" s="216">
        <f>IF(N82="nulová",J82,0)</f>
        <v>0</v>
      </c>
      <c r="BJ82" s="17" t="s">
        <v>83</v>
      </c>
      <c r="BK82" s="216">
        <f>ROUND(I82*H82,2)</f>
        <v>0</v>
      </c>
      <c r="BL82" s="17" t="s">
        <v>140</v>
      </c>
      <c r="BM82" s="215" t="s">
        <v>85</v>
      </c>
    </row>
    <row r="83" s="2" customFormat="1">
      <c r="A83" s="38"/>
      <c r="B83" s="39"/>
      <c r="C83" s="40"/>
      <c r="D83" s="217" t="s">
        <v>142</v>
      </c>
      <c r="E83" s="40"/>
      <c r="F83" s="218" t="s">
        <v>647</v>
      </c>
      <c r="G83" s="40"/>
      <c r="H83" s="40"/>
      <c r="I83" s="219"/>
      <c r="J83" s="40"/>
      <c r="K83" s="40"/>
      <c r="L83" s="44"/>
      <c r="M83" s="220"/>
      <c r="N83" s="221"/>
      <c r="O83" s="84"/>
      <c r="P83" s="84"/>
      <c r="Q83" s="84"/>
      <c r="R83" s="84"/>
      <c r="S83" s="84"/>
      <c r="T83" s="85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142</v>
      </c>
      <c r="AU83" s="17" t="s">
        <v>12</v>
      </c>
    </row>
    <row r="84" s="2" customFormat="1" ht="16.5" customHeight="1">
      <c r="A84" s="38"/>
      <c r="B84" s="39"/>
      <c r="C84" s="256" t="s">
        <v>85</v>
      </c>
      <c r="D84" s="256" t="s">
        <v>412</v>
      </c>
      <c r="E84" s="257" t="s">
        <v>649</v>
      </c>
      <c r="F84" s="258" t="s">
        <v>650</v>
      </c>
      <c r="G84" s="259" t="s">
        <v>648</v>
      </c>
      <c r="H84" s="260">
        <v>5</v>
      </c>
      <c r="I84" s="261"/>
      <c r="J84" s="262">
        <f>ROUND(I84*H84,2)</f>
        <v>0</v>
      </c>
      <c r="K84" s="258" t="s">
        <v>19</v>
      </c>
      <c r="L84" s="263"/>
      <c r="M84" s="264" t="s">
        <v>19</v>
      </c>
      <c r="N84" s="265" t="s">
        <v>47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190</v>
      </c>
      <c r="AT84" s="215" t="s">
        <v>412</v>
      </c>
      <c r="AU84" s="215" t="s">
        <v>12</v>
      </c>
      <c r="AY84" s="17" t="s">
        <v>132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83</v>
      </c>
      <c r="BK84" s="216">
        <f>ROUND(I84*H84,2)</f>
        <v>0</v>
      </c>
      <c r="BL84" s="17" t="s">
        <v>140</v>
      </c>
      <c r="BM84" s="215" t="s">
        <v>140</v>
      </c>
    </row>
    <row r="85" s="2" customFormat="1">
      <c r="A85" s="38"/>
      <c r="B85" s="39"/>
      <c r="C85" s="40"/>
      <c r="D85" s="217" t="s">
        <v>142</v>
      </c>
      <c r="E85" s="40"/>
      <c r="F85" s="218" t="s">
        <v>650</v>
      </c>
      <c r="G85" s="40"/>
      <c r="H85" s="40"/>
      <c r="I85" s="219"/>
      <c r="J85" s="40"/>
      <c r="K85" s="40"/>
      <c r="L85" s="44"/>
      <c r="M85" s="220"/>
      <c r="N85" s="221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142</v>
      </c>
      <c r="AU85" s="17" t="s">
        <v>12</v>
      </c>
    </row>
    <row r="86" s="2" customFormat="1" ht="16.5" customHeight="1">
      <c r="A86" s="38"/>
      <c r="B86" s="39"/>
      <c r="C86" s="256" t="s">
        <v>133</v>
      </c>
      <c r="D86" s="256" t="s">
        <v>412</v>
      </c>
      <c r="E86" s="257" t="s">
        <v>651</v>
      </c>
      <c r="F86" s="258" t="s">
        <v>652</v>
      </c>
      <c r="G86" s="259" t="s">
        <v>648</v>
      </c>
      <c r="H86" s="260">
        <v>5</v>
      </c>
      <c r="I86" s="261"/>
      <c r="J86" s="262">
        <f>ROUND(I86*H86,2)</f>
        <v>0</v>
      </c>
      <c r="K86" s="258" t="s">
        <v>19</v>
      </c>
      <c r="L86" s="263"/>
      <c r="M86" s="264" t="s">
        <v>19</v>
      </c>
      <c r="N86" s="265" t="s">
        <v>47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190</v>
      </c>
      <c r="AT86" s="215" t="s">
        <v>412</v>
      </c>
      <c r="AU86" s="215" t="s">
        <v>12</v>
      </c>
      <c r="AY86" s="17" t="s">
        <v>132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83</v>
      </c>
      <c r="BK86" s="216">
        <f>ROUND(I86*H86,2)</f>
        <v>0</v>
      </c>
      <c r="BL86" s="17" t="s">
        <v>140</v>
      </c>
      <c r="BM86" s="215" t="s">
        <v>149</v>
      </c>
    </row>
    <row r="87" s="2" customFormat="1">
      <c r="A87" s="38"/>
      <c r="B87" s="39"/>
      <c r="C87" s="40"/>
      <c r="D87" s="217" t="s">
        <v>142</v>
      </c>
      <c r="E87" s="40"/>
      <c r="F87" s="218" t="s">
        <v>652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142</v>
      </c>
      <c r="AU87" s="17" t="s">
        <v>12</v>
      </c>
    </row>
    <row r="88" s="2" customFormat="1" ht="16.5" customHeight="1">
      <c r="A88" s="38"/>
      <c r="B88" s="39"/>
      <c r="C88" s="256" t="s">
        <v>140</v>
      </c>
      <c r="D88" s="256" t="s">
        <v>412</v>
      </c>
      <c r="E88" s="257" t="s">
        <v>653</v>
      </c>
      <c r="F88" s="258" t="s">
        <v>654</v>
      </c>
      <c r="G88" s="259" t="s">
        <v>648</v>
      </c>
      <c r="H88" s="260">
        <v>5</v>
      </c>
      <c r="I88" s="261"/>
      <c r="J88" s="262">
        <f>ROUND(I88*H88,2)</f>
        <v>0</v>
      </c>
      <c r="K88" s="258" t="s">
        <v>19</v>
      </c>
      <c r="L88" s="263"/>
      <c r="M88" s="264" t="s">
        <v>19</v>
      </c>
      <c r="N88" s="265" t="s">
        <v>47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190</v>
      </c>
      <c r="AT88" s="215" t="s">
        <v>412</v>
      </c>
      <c r="AU88" s="215" t="s">
        <v>12</v>
      </c>
      <c r="AY88" s="17" t="s">
        <v>132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83</v>
      </c>
      <c r="BK88" s="216">
        <f>ROUND(I88*H88,2)</f>
        <v>0</v>
      </c>
      <c r="BL88" s="17" t="s">
        <v>140</v>
      </c>
      <c r="BM88" s="215" t="s">
        <v>190</v>
      </c>
    </row>
    <row r="89" s="2" customFormat="1">
      <c r="A89" s="38"/>
      <c r="B89" s="39"/>
      <c r="C89" s="40"/>
      <c r="D89" s="217" t="s">
        <v>142</v>
      </c>
      <c r="E89" s="40"/>
      <c r="F89" s="218" t="s">
        <v>654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142</v>
      </c>
      <c r="AU89" s="17" t="s">
        <v>12</v>
      </c>
    </row>
    <row r="90" s="2" customFormat="1" ht="24.15" customHeight="1">
      <c r="A90" s="38"/>
      <c r="B90" s="39"/>
      <c r="C90" s="204" t="s">
        <v>173</v>
      </c>
      <c r="D90" s="204" t="s">
        <v>135</v>
      </c>
      <c r="E90" s="205" t="s">
        <v>655</v>
      </c>
      <c r="F90" s="206" t="s">
        <v>656</v>
      </c>
      <c r="G90" s="207" t="s">
        <v>648</v>
      </c>
      <c r="H90" s="208">
        <v>6</v>
      </c>
      <c r="I90" s="209"/>
      <c r="J90" s="210">
        <f>ROUND(I90*H90,2)</f>
        <v>0</v>
      </c>
      <c r="K90" s="206" t="s">
        <v>19</v>
      </c>
      <c r="L90" s="44"/>
      <c r="M90" s="211" t="s">
        <v>19</v>
      </c>
      <c r="N90" s="212" t="s">
        <v>47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140</v>
      </c>
      <c r="AT90" s="215" t="s">
        <v>135</v>
      </c>
      <c r="AU90" s="215" t="s">
        <v>12</v>
      </c>
      <c r="AY90" s="17" t="s">
        <v>132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83</v>
      </c>
      <c r="BK90" s="216">
        <f>ROUND(I90*H90,2)</f>
        <v>0</v>
      </c>
      <c r="BL90" s="17" t="s">
        <v>140</v>
      </c>
      <c r="BM90" s="215" t="s">
        <v>209</v>
      </c>
    </row>
    <row r="91" s="2" customFormat="1">
      <c r="A91" s="38"/>
      <c r="B91" s="39"/>
      <c r="C91" s="40"/>
      <c r="D91" s="217" t="s">
        <v>142</v>
      </c>
      <c r="E91" s="40"/>
      <c r="F91" s="218" t="s">
        <v>656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142</v>
      </c>
      <c r="AU91" s="17" t="s">
        <v>12</v>
      </c>
    </row>
    <row r="92" s="2" customFormat="1" ht="16.5" customHeight="1">
      <c r="A92" s="38"/>
      <c r="B92" s="39"/>
      <c r="C92" s="256" t="s">
        <v>149</v>
      </c>
      <c r="D92" s="256" t="s">
        <v>412</v>
      </c>
      <c r="E92" s="257" t="s">
        <v>657</v>
      </c>
      <c r="F92" s="258" t="s">
        <v>658</v>
      </c>
      <c r="G92" s="259" t="s">
        <v>648</v>
      </c>
      <c r="H92" s="260">
        <v>6</v>
      </c>
      <c r="I92" s="261"/>
      <c r="J92" s="262">
        <f>ROUND(I92*H92,2)</f>
        <v>0</v>
      </c>
      <c r="K92" s="258" t="s">
        <v>19</v>
      </c>
      <c r="L92" s="263"/>
      <c r="M92" s="264" t="s">
        <v>19</v>
      </c>
      <c r="N92" s="265" t="s">
        <v>47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190</v>
      </c>
      <c r="AT92" s="215" t="s">
        <v>412</v>
      </c>
      <c r="AU92" s="215" t="s">
        <v>12</v>
      </c>
      <c r="AY92" s="17" t="s">
        <v>132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83</v>
      </c>
      <c r="BK92" s="216">
        <f>ROUND(I92*H92,2)</f>
        <v>0</v>
      </c>
      <c r="BL92" s="17" t="s">
        <v>140</v>
      </c>
      <c r="BM92" s="215" t="s">
        <v>8</v>
      </c>
    </row>
    <row r="93" s="2" customFormat="1">
      <c r="A93" s="38"/>
      <c r="B93" s="39"/>
      <c r="C93" s="40"/>
      <c r="D93" s="217" t="s">
        <v>142</v>
      </c>
      <c r="E93" s="40"/>
      <c r="F93" s="218" t="s">
        <v>658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142</v>
      </c>
      <c r="AU93" s="17" t="s">
        <v>12</v>
      </c>
    </row>
    <row r="94" s="2" customFormat="1" ht="16.5" customHeight="1">
      <c r="A94" s="38"/>
      <c r="B94" s="39"/>
      <c r="C94" s="256" t="s">
        <v>184</v>
      </c>
      <c r="D94" s="256" t="s">
        <v>412</v>
      </c>
      <c r="E94" s="257" t="s">
        <v>659</v>
      </c>
      <c r="F94" s="258" t="s">
        <v>660</v>
      </c>
      <c r="G94" s="259" t="s">
        <v>648</v>
      </c>
      <c r="H94" s="260">
        <v>6</v>
      </c>
      <c r="I94" s="261"/>
      <c r="J94" s="262">
        <f>ROUND(I94*H94,2)</f>
        <v>0</v>
      </c>
      <c r="K94" s="258" t="s">
        <v>19</v>
      </c>
      <c r="L94" s="263"/>
      <c r="M94" s="264" t="s">
        <v>19</v>
      </c>
      <c r="N94" s="265" t="s">
        <v>47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190</v>
      </c>
      <c r="AT94" s="215" t="s">
        <v>412</v>
      </c>
      <c r="AU94" s="215" t="s">
        <v>12</v>
      </c>
      <c r="AY94" s="17" t="s">
        <v>132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83</v>
      </c>
      <c r="BK94" s="216">
        <f>ROUND(I94*H94,2)</f>
        <v>0</v>
      </c>
      <c r="BL94" s="17" t="s">
        <v>140</v>
      </c>
      <c r="BM94" s="215" t="s">
        <v>240</v>
      </c>
    </row>
    <row r="95" s="2" customFormat="1">
      <c r="A95" s="38"/>
      <c r="B95" s="39"/>
      <c r="C95" s="40"/>
      <c r="D95" s="217" t="s">
        <v>142</v>
      </c>
      <c r="E95" s="40"/>
      <c r="F95" s="218" t="s">
        <v>660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142</v>
      </c>
      <c r="AU95" s="17" t="s">
        <v>12</v>
      </c>
    </row>
    <row r="96" s="2" customFormat="1" ht="16.5" customHeight="1">
      <c r="A96" s="38"/>
      <c r="B96" s="39"/>
      <c r="C96" s="256" t="s">
        <v>190</v>
      </c>
      <c r="D96" s="256" t="s">
        <v>412</v>
      </c>
      <c r="E96" s="257" t="s">
        <v>653</v>
      </c>
      <c r="F96" s="258" t="s">
        <v>654</v>
      </c>
      <c r="G96" s="259" t="s">
        <v>648</v>
      </c>
      <c r="H96" s="260">
        <v>6</v>
      </c>
      <c r="I96" s="261"/>
      <c r="J96" s="262">
        <f>ROUND(I96*H96,2)</f>
        <v>0</v>
      </c>
      <c r="K96" s="258" t="s">
        <v>19</v>
      </c>
      <c r="L96" s="263"/>
      <c r="M96" s="264" t="s">
        <v>19</v>
      </c>
      <c r="N96" s="265" t="s">
        <v>47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190</v>
      </c>
      <c r="AT96" s="215" t="s">
        <v>412</v>
      </c>
      <c r="AU96" s="215" t="s">
        <v>12</v>
      </c>
      <c r="AY96" s="17" t="s">
        <v>132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83</v>
      </c>
      <c r="BK96" s="216">
        <f>ROUND(I96*H96,2)</f>
        <v>0</v>
      </c>
      <c r="BL96" s="17" t="s">
        <v>140</v>
      </c>
      <c r="BM96" s="215" t="s">
        <v>256</v>
      </c>
    </row>
    <row r="97" s="2" customFormat="1">
      <c r="A97" s="38"/>
      <c r="B97" s="39"/>
      <c r="C97" s="40"/>
      <c r="D97" s="217" t="s">
        <v>142</v>
      </c>
      <c r="E97" s="40"/>
      <c r="F97" s="218" t="s">
        <v>654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142</v>
      </c>
      <c r="AU97" s="17" t="s">
        <v>12</v>
      </c>
    </row>
    <row r="98" s="2" customFormat="1" ht="33" customHeight="1">
      <c r="A98" s="38"/>
      <c r="B98" s="39"/>
      <c r="C98" s="204" t="s">
        <v>201</v>
      </c>
      <c r="D98" s="204" t="s">
        <v>135</v>
      </c>
      <c r="E98" s="205" t="s">
        <v>661</v>
      </c>
      <c r="F98" s="206" t="s">
        <v>662</v>
      </c>
      <c r="G98" s="207" t="s">
        <v>648</v>
      </c>
      <c r="H98" s="208">
        <v>8</v>
      </c>
      <c r="I98" s="209"/>
      <c r="J98" s="210">
        <f>ROUND(I98*H98,2)</f>
        <v>0</v>
      </c>
      <c r="K98" s="206" t="s">
        <v>19</v>
      </c>
      <c r="L98" s="44"/>
      <c r="M98" s="211" t="s">
        <v>19</v>
      </c>
      <c r="N98" s="212" t="s">
        <v>47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140</v>
      </c>
      <c r="AT98" s="215" t="s">
        <v>135</v>
      </c>
      <c r="AU98" s="215" t="s">
        <v>12</v>
      </c>
      <c r="AY98" s="17" t="s">
        <v>132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83</v>
      </c>
      <c r="BK98" s="216">
        <f>ROUND(I98*H98,2)</f>
        <v>0</v>
      </c>
      <c r="BL98" s="17" t="s">
        <v>140</v>
      </c>
      <c r="BM98" s="215" t="s">
        <v>272</v>
      </c>
    </row>
    <row r="99" s="2" customFormat="1">
      <c r="A99" s="38"/>
      <c r="B99" s="39"/>
      <c r="C99" s="40"/>
      <c r="D99" s="217" t="s">
        <v>142</v>
      </c>
      <c r="E99" s="40"/>
      <c r="F99" s="218" t="s">
        <v>662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142</v>
      </c>
      <c r="AU99" s="17" t="s">
        <v>12</v>
      </c>
    </row>
    <row r="100" s="2" customFormat="1" ht="16.5" customHeight="1">
      <c r="A100" s="38"/>
      <c r="B100" s="39"/>
      <c r="C100" s="256" t="s">
        <v>209</v>
      </c>
      <c r="D100" s="256" t="s">
        <v>412</v>
      </c>
      <c r="E100" s="257" t="s">
        <v>663</v>
      </c>
      <c r="F100" s="258" t="s">
        <v>664</v>
      </c>
      <c r="G100" s="259" t="s">
        <v>648</v>
      </c>
      <c r="H100" s="260">
        <v>8</v>
      </c>
      <c r="I100" s="261"/>
      <c r="J100" s="262">
        <f>ROUND(I100*H100,2)</f>
        <v>0</v>
      </c>
      <c r="K100" s="258" t="s">
        <v>19</v>
      </c>
      <c r="L100" s="263"/>
      <c r="M100" s="264" t="s">
        <v>19</v>
      </c>
      <c r="N100" s="265" t="s">
        <v>47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190</v>
      </c>
      <c r="AT100" s="215" t="s">
        <v>412</v>
      </c>
      <c r="AU100" s="215" t="s">
        <v>12</v>
      </c>
      <c r="AY100" s="17" t="s">
        <v>132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83</v>
      </c>
      <c r="BK100" s="216">
        <f>ROUND(I100*H100,2)</f>
        <v>0</v>
      </c>
      <c r="BL100" s="17" t="s">
        <v>140</v>
      </c>
      <c r="BM100" s="215" t="s">
        <v>288</v>
      </c>
    </row>
    <row r="101" s="2" customFormat="1">
      <c r="A101" s="38"/>
      <c r="B101" s="39"/>
      <c r="C101" s="40"/>
      <c r="D101" s="217" t="s">
        <v>142</v>
      </c>
      <c r="E101" s="40"/>
      <c r="F101" s="218" t="s">
        <v>664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142</v>
      </c>
      <c r="AU101" s="17" t="s">
        <v>12</v>
      </c>
    </row>
    <row r="102" s="2" customFormat="1" ht="37.8" customHeight="1">
      <c r="A102" s="38"/>
      <c r="B102" s="39"/>
      <c r="C102" s="204" t="s">
        <v>216</v>
      </c>
      <c r="D102" s="204" t="s">
        <v>135</v>
      </c>
      <c r="E102" s="205" t="s">
        <v>665</v>
      </c>
      <c r="F102" s="206" t="s">
        <v>666</v>
      </c>
      <c r="G102" s="207" t="s">
        <v>648</v>
      </c>
      <c r="H102" s="208">
        <v>20</v>
      </c>
      <c r="I102" s="209"/>
      <c r="J102" s="210">
        <f>ROUND(I102*H102,2)</f>
        <v>0</v>
      </c>
      <c r="K102" s="206" t="s">
        <v>19</v>
      </c>
      <c r="L102" s="44"/>
      <c r="M102" s="211" t="s">
        <v>19</v>
      </c>
      <c r="N102" s="212" t="s">
        <v>47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140</v>
      </c>
      <c r="AT102" s="215" t="s">
        <v>135</v>
      </c>
      <c r="AU102" s="215" t="s">
        <v>12</v>
      </c>
      <c r="AY102" s="17" t="s">
        <v>132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83</v>
      </c>
      <c r="BK102" s="216">
        <f>ROUND(I102*H102,2)</f>
        <v>0</v>
      </c>
      <c r="BL102" s="17" t="s">
        <v>140</v>
      </c>
      <c r="BM102" s="215" t="s">
        <v>297</v>
      </c>
    </row>
    <row r="103" s="2" customFormat="1">
      <c r="A103" s="38"/>
      <c r="B103" s="39"/>
      <c r="C103" s="40"/>
      <c r="D103" s="217" t="s">
        <v>142</v>
      </c>
      <c r="E103" s="40"/>
      <c r="F103" s="218" t="s">
        <v>666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142</v>
      </c>
      <c r="AU103" s="17" t="s">
        <v>12</v>
      </c>
    </row>
    <row r="104" s="2" customFormat="1" ht="16.5" customHeight="1">
      <c r="A104" s="38"/>
      <c r="B104" s="39"/>
      <c r="C104" s="256" t="s">
        <v>8</v>
      </c>
      <c r="D104" s="256" t="s">
        <v>412</v>
      </c>
      <c r="E104" s="257" t="s">
        <v>667</v>
      </c>
      <c r="F104" s="258" t="s">
        <v>668</v>
      </c>
      <c r="G104" s="259" t="s">
        <v>648</v>
      </c>
      <c r="H104" s="260">
        <v>1</v>
      </c>
      <c r="I104" s="261"/>
      <c r="J104" s="262">
        <f>ROUND(I104*H104,2)</f>
        <v>0</v>
      </c>
      <c r="K104" s="258" t="s">
        <v>19</v>
      </c>
      <c r="L104" s="263"/>
      <c r="M104" s="264" t="s">
        <v>19</v>
      </c>
      <c r="N104" s="265" t="s">
        <v>47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190</v>
      </c>
      <c r="AT104" s="215" t="s">
        <v>412</v>
      </c>
      <c r="AU104" s="215" t="s">
        <v>12</v>
      </c>
      <c r="AY104" s="17" t="s">
        <v>132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83</v>
      </c>
      <c r="BK104" s="216">
        <f>ROUND(I104*H104,2)</f>
        <v>0</v>
      </c>
      <c r="BL104" s="17" t="s">
        <v>140</v>
      </c>
      <c r="BM104" s="215" t="s">
        <v>309</v>
      </c>
    </row>
    <row r="105" s="2" customFormat="1">
      <c r="A105" s="38"/>
      <c r="B105" s="39"/>
      <c r="C105" s="40"/>
      <c r="D105" s="217" t="s">
        <v>142</v>
      </c>
      <c r="E105" s="40"/>
      <c r="F105" s="218" t="s">
        <v>668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142</v>
      </c>
      <c r="AU105" s="17" t="s">
        <v>12</v>
      </c>
    </row>
    <row r="106" s="2" customFormat="1" ht="16.5" customHeight="1">
      <c r="A106" s="38"/>
      <c r="B106" s="39"/>
      <c r="C106" s="256" t="s">
        <v>233</v>
      </c>
      <c r="D106" s="256" t="s">
        <v>412</v>
      </c>
      <c r="E106" s="257" t="s">
        <v>669</v>
      </c>
      <c r="F106" s="258" t="s">
        <v>670</v>
      </c>
      <c r="G106" s="259" t="s">
        <v>648</v>
      </c>
      <c r="H106" s="260">
        <v>17</v>
      </c>
      <c r="I106" s="261"/>
      <c r="J106" s="262">
        <f>ROUND(I106*H106,2)</f>
        <v>0</v>
      </c>
      <c r="K106" s="258" t="s">
        <v>19</v>
      </c>
      <c r="L106" s="263"/>
      <c r="M106" s="264" t="s">
        <v>19</v>
      </c>
      <c r="N106" s="265" t="s">
        <v>47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190</v>
      </c>
      <c r="AT106" s="215" t="s">
        <v>412</v>
      </c>
      <c r="AU106" s="215" t="s">
        <v>12</v>
      </c>
      <c r="AY106" s="17" t="s">
        <v>132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83</v>
      </c>
      <c r="BK106" s="216">
        <f>ROUND(I106*H106,2)</f>
        <v>0</v>
      </c>
      <c r="BL106" s="17" t="s">
        <v>140</v>
      </c>
      <c r="BM106" s="215" t="s">
        <v>322</v>
      </c>
    </row>
    <row r="107" s="2" customFormat="1">
      <c r="A107" s="38"/>
      <c r="B107" s="39"/>
      <c r="C107" s="40"/>
      <c r="D107" s="217" t="s">
        <v>142</v>
      </c>
      <c r="E107" s="40"/>
      <c r="F107" s="218" t="s">
        <v>670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142</v>
      </c>
      <c r="AU107" s="17" t="s">
        <v>12</v>
      </c>
    </row>
    <row r="108" s="2" customFormat="1" ht="16.5" customHeight="1">
      <c r="A108" s="38"/>
      <c r="B108" s="39"/>
      <c r="C108" s="256" t="s">
        <v>240</v>
      </c>
      <c r="D108" s="256" t="s">
        <v>412</v>
      </c>
      <c r="E108" s="257" t="s">
        <v>671</v>
      </c>
      <c r="F108" s="258" t="s">
        <v>672</v>
      </c>
      <c r="G108" s="259" t="s">
        <v>648</v>
      </c>
      <c r="H108" s="260">
        <v>2</v>
      </c>
      <c r="I108" s="261"/>
      <c r="J108" s="262">
        <f>ROUND(I108*H108,2)</f>
        <v>0</v>
      </c>
      <c r="K108" s="258" t="s">
        <v>19</v>
      </c>
      <c r="L108" s="263"/>
      <c r="M108" s="264" t="s">
        <v>19</v>
      </c>
      <c r="N108" s="265" t="s">
        <v>47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190</v>
      </c>
      <c r="AT108" s="215" t="s">
        <v>412</v>
      </c>
      <c r="AU108" s="215" t="s">
        <v>12</v>
      </c>
      <c r="AY108" s="17" t="s">
        <v>132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83</v>
      </c>
      <c r="BK108" s="216">
        <f>ROUND(I108*H108,2)</f>
        <v>0</v>
      </c>
      <c r="BL108" s="17" t="s">
        <v>140</v>
      </c>
      <c r="BM108" s="215" t="s">
        <v>338</v>
      </c>
    </row>
    <row r="109" s="2" customFormat="1">
      <c r="A109" s="38"/>
      <c r="B109" s="39"/>
      <c r="C109" s="40"/>
      <c r="D109" s="217" t="s">
        <v>142</v>
      </c>
      <c r="E109" s="40"/>
      <c r="F109" s="218" t="s">
        <v>672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142</v>
      </c>
      <c r="AU109" s="17" t="s">
        <v>12</v>
      </c>
    </row>
    <row r="110" s="2" customFormat="1" ht="33" customHeight="1">
      <c r="A110" s="38"/>
      <c r="B110" s="39"/>
      <c r="C110" s="204" t="s">
        <v>248</v>
      </c>
      <c r="D110" s="204" t="s">
        <v>135</v>
      </c>
      <c r="E110" s="205" t="s">
        <v>673</v>
      </c>
      <c r="F110" s="206" t="s">
        <v>674</v>
      </c>
      <c r="G110" s="207" t="s">
        <v>648</v>
      </c>
      <c r="H110" s="208">
        <v>4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47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140</v>
      </c>
      <c r="AT110" s="215" t="s">
        <v>135</v>
      </c>
      <c r="AU110" s="215" t="s">
        <v>12</v>
      </c>
      <c r="AY110" s="17" t="s">
        <v>132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83</v>
      </c>
      <c r="BK110" s="216">
        <f>ROUND(I110*H110,2)</f>
        <v>0</v>
      </c>
      <c r="BL110" s="17" t="s">
        <v>140</v>
      </c>
      <c r="BM110" s="215" t="s">
        <v>356</v>
      </c>
    </row>
    <row r="111" s="2" customFormat="1">
      <c r="A111" s="38"/>
      <c r="B111" s="39"/>
      <c r="C111" s="40"/>
      <c r="D111" s="217" t="s">
        <v>142</v>
      </c>
      <c r="E111" s="40"/>
      <c r="F111" s="218" t="s">
        <v>674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142</v>
      </c>
      <c r="AU111" s="17" t="s">
        <v>12</v>
      </c>
    </row>
    <row r="112" s="2" customFormat="1" ht="16.5" customHeight="1">
      <c r="A112" s="38"/>
      <c r="B112" s="39"/>
      <c r="C112" s="256" t="s">
        <v>256</v>
      </c>
      <c r="D112" s="256" t="s">
        <v>412</v>
      </c>
      <c r="E112" s="257" t="s">
        <v>675</v>
      </c>
      <c r="F112" s="258" t="s">
        <v>676</v>
      </c>
      <c r="G112" s="259" t="s">
        <v>648</v>
      </c>
      <c r="H112" s="260">
        <v>4</v>
      </c>
      <c r="I112" s="261"/>
      <c r="J112" s="262">
        <f>ROUND(I112*H112,2)</f>
        <v>0</v>
      </c>
      <c r="K112" s="258" t="s">
        <v>19</v>
      </c>
      <c r="L112" s="263"/>
      <c r="M112" s="264" t="s">
        <v>19</v>
      </c>
      <c r="N112" s="265" t="s">
        <v>47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190</v>
      </c>
      <c r="AT112" s="215" t="s">
        <v>412</v>
      </c>
      <c r="AU112" s="215" t="s">
        <v>12</v>
      </c>
      <c r="AY112" s="17" t="s">
        <v>132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83</v>
      </c>
      <c r="BK112" s="216">
        <f>ROUND(I112*H112,2)</f>
        <v>0</v>
      </c>
      <c r="BL112" s="17" t="s">
        <v>140</v>
      </c>
      <c r="BM112" s="215" t="s">
        <v>373</v>
      </c>
    </row>
    <row r="113" s="2" customFormat="1">
      <c r="A113" s="38"/>
      <c r="B113" s="39"/>
      <c r="C113" s="40"/>
      <c r="D113" s="217" t="s">
        <v>142</v>
      </c>
      <c r="E113" s="40"/>
      <c r="F113" s="218" t="s">
        <v>676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142</v>
      </c>
      <c r="AU113" s="17" t="s">
        <v>12</v>
      </c>
    </row>
    <row r="114" s="2" customFormat="1" ht="16.5" customHeight="1">
      <c r="A114" s="38"/>
      <c r="B114" s="39"/>
      <c r="C114" s="204" t="s">
        <v>264</v>
      </c>
      <c r="D114" s="204" t="s">
        <v>135</v>
      </c>
      <c r="E114" s="205" t="s">
        <v>677</v>
      </c>
      <c r="F114" s="206" t="s">
        <v>678</v>
      </c>
      <c r="G114" s="207" t="s">
        <v>648</v>
      </c>
      <c r="H114" s="208">
        <v>5</v>
      </c>
      <c r="I114" s="209"/>
      <c r="J114" s="210">
        <f>ROUND(I114*H114,2)</f>
        <v>0</v>
      </c>
      <c r="K114" s="206" t="s">
        <v>19</v>
      </c>
      <c r="L114" s="44"/>
      <c r="M114" s="211" t="s">
        <v>19</v>
      </c>
      <c r="N114" s="212" t="s">
        <v>47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140</v>
      </c>
      <c r="AT114" s="215" t="s">
        <v>135</v>
      </c>
      <c r="AU114" s="215" t="s">
        <v>12</v>
      </c>
      <c r="AY114" s="17" t="s">
        <v>132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83</v>
      </c>
      <c r="BK114" s="216">
        <f>ROUND(I114*H114,2)</f>
        <v>0</v>
      </c>
      <c r="BL114" s="17" t="s">
        <v>140</v>
      </c>
      <c r="BM114" s="215" t="s">
        <v>388</v>
      </c>
    </row>
    <row r="115" s="2" customFormat="1">
      <c r="A115" s="38"/>
      <c r="B115" s="39"/>
      <c r="C115" s="40"/>
      <c r="D115" s="217" t="s">
        <v>142</v>
      </c>
      <c r="E115" s="40"/>
      <c r="F115" s="218" t="s">
        <v>678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142</v>
      </c>
      <c r="AU115" s="17" t="s">
        <v>12</v>
      </c>
    </row>
    <row r="116" s="2" customFormat="1" ht="16.5" customHeight="1">
      <c r="A116" s="38"/>
      <c r="B116" s="39"/>
      <c r="C116" s="256" t="s">
        <v>272</v>
      </c>
      <c r="D116" s="256" t="s">
        <v>412</v>
      </c>
      <c r="E116" s="257" t="s">
        <v>679</v>
      </c>
      <c r="F116" s="258" t="s">
        <v>680</v>
      </c>
      <c r="G116" s="259" t="s">
        <v>648</v>
      </c>
      <c r="H116" s="260">
        <v>5</v>
      </c>
      <c r="I116" s="261"/>
      <c r="J116" s="262">
        <f>ROUND(I116*H116,2)</f>
        <v>0</v>
      </c>
      <c r="K116" s="258" t="s">
        <v>19</v>
      </c>
      <c r="L116" s="263"/>
      <c r="M116" s="264" t="s">
        <v>19</v>
      </c>
      <c r="N116" s="265" t="s">
        <v>47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190</v>
      </c>
      <c r="AT116" s="215" t="s">
        <v>412</v>
      </c>
      <c r="AU116" s="215" t="s">
        <v>12</v>
      </c>
      <c r="AY116" s="17" t="s">
        <v>132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83</v>
      </c>
      <c r="BK116" s="216">
        <f>ROUND(I116*H116,2)</f>
        <v>0</v>
      </c>
      <c r="BL116" s="17" t="s">
        <v>140</v>
      </c>
      <c r="BM116" s="215" t="s">
        <v>403</v>
      </c>
    </row>
    <row r="117" s="2" customFormat="1">
      <c r="A117" s="38"/>
      <c r="B117" s="39"/>
      <c r="C117" s="40"/>
      <c r="D117" s="217" t="s">
        <v>142</v>
      </c>
      <c r="E117" s="40"/>
      <c r="F117" s="218" t="s">
        <v>680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142</v>
      </c>
      <c r="AU117" s="17" t="s">
        <v>12</v>
      </c>
    </row>
    <row r="118" s="2" customFormat="1" ht="24.15" customHeight="1">
      <c r="A118" s="38"/>
      <c r="B118" s="39"/>
      <c r="C118" s="204" t="s">
        <v>280</v>
      </c>
      <c r="D118" s="204" t="s">
        <v>135</v>
      </c>
      <c r="E118" s="205" t="s">
        <v>681</v>
      </c>
      <c r="F118" s="206" t="s">
        <v>682</v>
      </c>
      <c r="G118" s="207" t="s">
        <v>648</v>
      </c>
      <c r="H118" s="208">
        <v>11</v>
      </c>
      <c r="I118" s="209"/>
      <c r="J118" s="210">
        <f>ROUND(I118*H118,2)</f>
        <v>0</v>
      </c>
      <c r="K118" s="206" t="s">
        <v>19</v>
      </c>
      <c r="L118" s="44"/>
      <c r="M118" s="211" t="s">
        <v>19</v>
      </c>
      <c r="N118" s="212" t="s">
        <v>47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140</v>
      </c>
      <c r="AT118" s="215" t="s">
        <v>135</v>
      </c>
      <c r="AU118" s="215" t="s">
        <v>12</v>
      </c>
      <c r="AY118" s="17" t="s">
        <v>132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83</v>
      </c>
      <c r="BK118" s="216">
        <f>ROUND(I118*H118,2)</f>
        <v>0</v>
      </c>
      <c r="BL118" s="17" t="s">
        <v>140</v>
      </c>
      <c r="BM118" s="215" t="s">
        <v>417</v>
      </c>
    </row>
    <row r="119" s="2" customFormat="1">
      <c r="A119" s="38"/>
      <c r="B119" s="39"/>
      <c r="C119" s="40"/>
      <c r="D119" s="217" t="s">
        <v>142</v>
      </c>
      <c r="E119" s="40"/>
      <c r="F119" s="218" t="s">
        <v>682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142</v>
      </c>
      <c r="AU119" s="17" t="s">
        <v>12</v>
      </c>
    </row>
    <row r="120" s="2" customFormat="1" ht="16.5" customHeight="1">
      <c r="A120" s="38"/>
      <c r="B120" s="39"/>
      <c r="C120" s="256" t="s">
        <v>288</v>
      </c>
      <c r="D120" s="256" t="s">
        <v>412</v>
      </c>
      <c r="E120" s="257" t="s">
        <v>683</v>
      </c>
      <c r="F120" s="258" t="s">
        <v>684</v>
      </c>
      <c r="G120" s="259" t="s">
        <v>648</v>
      </c>
      <c r="H120" s="260">
        <v>11</v>
      </c>
      <c r="I120" s="261"/>
      <c r="J120" s="262">
        <f>ROUND(I120*H120,2)</f>
        <v>0</v>
      </c>
      <c r="K120" s="258" t="s">
        <v>19</v>
      </c>
      <c r="L120" s="263"/>
      <c r="M120" s="264" t="s">
        <v>19</v>
      </c>
      <c r="N120" s="265" t="s">
        <v>47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190</v>
      </c>
      <c r="AT120" s="215" t="s">
        <v>412</v>
      </c>
      <c r="AU120" s="215" t="s">
        <v>12</v>
      </c>
      <c r="AY120" s="17" t="s">
        <v>132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83</v>
      </c>
      <c r="BK120" s="216">
        <f>ROUND(I120*H120,2)</f>
        <v>0</v>
      </c>
      <c r="BL120" s="17" t="s">
        <v>140</v>
      </c>
      <c r="BM120" s="215" t="s">
        <v>433</v>
      </c>
    </row>
    <row r="121" s="2" customFormat="1">
      <c r="A121" s="38"/>
      <c r="B121" s="39"/>
      <c r="C121" s="40"/>
      <c r="D121" s="217" t="s">
        <v>142</v>
      </c>
      <c r="E121" s="40"/>
      <c r="F121" s="218" t="s">
        <v>684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142</v>
      </c>
      <c r="AU121" s="17" t="s">
        <v>12</v>
      </c>
    </row>
    <row r="122" s="2" customFormat="1" ht="24.15" customHeight="1">
      <c r="A122" s="38"/>
      <c r="B122" s="39"/>
      <c r="C122" s="204" t="s">
        <v>7</v>
      </c>
      <c r="D122" s="204" t="s">
        <v>135</v>
      </c>
      <c r="E122" s="205" t="s">
        <v>685</v>
      </c>
      <c r="F122" s="206" t="s">
        <v>686</v>
      </c>
      <c r="G122" s="207" t="s">
        <v>648</v>
      </c>
      <c r="H122" s="208">
        <v>30</v>
      </c>
      <c r="I122" s="209"/>
      <c r="J122" s="210">
        <f>ROUND(I122*H122,2)</f>
        <v>0</v>
      </c>
      <c r="K122" s="206" t="s">
        <v>19</v>
      </c>
      <c r="L122" s="44"/>
      <c r="M122" s="211" t="s">
        <v>19</v>
      </c>
      <c r="N122" s="212" t="s">
        <v>47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140</v>
      </c>
      <c r="AT122" s="215" t="s">
        <v>135</v>
      </c>
      <c r="AU122" s="215" t="s">
        <v>12</v>
      </c>
      <c r="AY122" s="17" t="s">
        <v>132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83</v>
      </c>
      <c r="BK122" s="216">
        <f>ROUND(I122*H122,2)</f>
        <v>0</v>
      </c>
      <c r="BL122" s="17" t="s">
        <v>140</v>
      </c>
      <c r="BM122" s="215" t="s">
        <v>446</v>
      </c>
    </row>
    <row r="123" s="2" customFormat="1">
      <c r="A123" s="38"/>
      <c r="B123" s="39"/>
      <c r="C123" s="40"/>
      <c r="D123" s="217" t="s">
        <v>142</v>
      </c>
      <c r="E123" s="40"/>
      <c r="F123" s="218" t="s">
        <v>686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142</v>
      </c>
      <c r="AU123" s="17" t="s">
        <v>12</v>
      </c>
    </row>
    <row r="124" s="2" customFormat="1" ht="16.5" customHeight="1">
      <c r="A124" s="38"/>
      <c r="B124" s="39"/>
      <c r="C124" s="256" t="s">
        <v>297</v>
      </c>
      <c r="D124" s="256" t="s">
        <v>412</v>
      </c>
      <c r="E124" s="257" t="s">
        <v>687</v>
      </c>
      <c r="F124" s="258" t="s">
        <v>688</v>
      </c>
      <c r="G124" s="259" t="s">
        <v>648</v>
      </c>
      <c r="H124" s="260">
        <v>30</v>
      </c>
      <c r="I124" s="261"/>
      <c r="J124" s="262">
        <f>ROUND(I124*H124,2)</f>
        <v>0</v>
      </c>
      <c r="K124" s="258" t="s">
        <v>19</v>
      </c>
      <c r="L124" s="263"/>
      <c r="M124" s="264" t="s">
        <v>19</v>
      </c>
      <c r="N124" s="265" t="s">
        <v>47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190</v>
      </c>
      <c r="AT124" s="215" t="s">
        <v>412</v>
      </c>
      <c r="AU124" s="215" t="s">
        <v>12</v>
      </c>
      <c r="AY124" s="17" t="s">
        <v>132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83</v>
      </c>
      <c r="BK124" s="216">
        <f>ROUND(I124*H124,2)</f>
        <v>0</v>
      </c>
      <c r="BL124" s="17" t="s">
        <v>140</v>
      </c>
      <c r="BM124" s="215" t="s">
        <v>458</v>
      </c>
    </row>
    <row r="125" s="2" customFormat="1">
      <c r="A125" s="38"/>
      <c r="B125" s="39"/>
      <c r="C125" s="40"/>
      <c r="D125" s="217" t="s">
        <v>142</v>
      </c>
      <c r="E125" s="40"/>
      <c r="F125" s="218" t="s">
        <v>688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142</v>
      </c>
      <c r="AU125" s="17" t="s">
        <v>12</v>
      </c>
    </row>
    <row r="126" s="2" customFormat="1" ht="16.5" customHeight="1">
      <c r="A126" s="38"/>
      <c r="B126" s="39"/>
      <c r="C126" s="204" t="s">
        <v>302</v>
      </c>
      <c r="D126" s="204" t="s">
        <v>135</v>
      </c>
      <c r="E126" s="205" t="s">
        <v>689</v>
      </c>
      <c r="F126" s="206" t="s">
        <v>690</v>
      </c>
      <c r="G126" s="207" t="s">
        <v>648</v>
      </c>
      <c r="H126" s="208">
        <v>2</v>
      </c>
      <c r="I126" s="209"/>
      <c r="J126" s="210">
        <f>ROUND(I126*H126,2)</f>
        <v>0</v>
      </c>
      <c r="K126" s="206" t="s">
        <v>19</v>
      </c>
      <c r="L126" s="44"/>
      <c r="M126" s="211" t="s">
        <v>19</v>
      </c>
      <c r="N126" s="212" t="s">
        <v>47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140</v>
      </c>
      <c r="AT126" s="215" t="s">
        <v>135</v>
      </c>
      <c r="AU126" s="215" t="s">
        <v>12</v>
      </c>
      <c r="AY126" s="17" t="s">
        <v>132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83</v>
      </c>
      <c r="BK126" s="216">
        <f>ROUND(I126*H126,2)</f>
        <v>0</v>
      </c>
      <c r="BL126" s="17" t="s">
        <v>140</v>
      </c>
      <c r="BM126" s="215" t="s">
        <v>468</v>
      </c>
    </row>
    <row r="127" s="2" customFormat="1">
      <c r="A127" s="38"/>
      <c r="B127" s="39"/>
      <c r="C127" s="40"/>
      <c r="D127" s="217" t="s">
        <v>142</v>
      </c>
      <c r="E127" s="40"/>
      <c r="F127" s="218" t="s">
        <v>690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142</v>
      </c>
      <c r="AU127" s="17" t="s">
        <v>12</v>
      </c>
    </row>
    <row r="128" s="2" customFormat="1" ht="16.5" customHeight="1">
      <c r="A128" s="38"/>
      <c r="B128" s="39"/>
      <c r="C128" s="256" t="s">
        <v>309</v>
      </c>
      <c r="D128" s="256" t="s">
        <v>412</v>
      </c>
      <c r="E128" s="257" t="s">
        <v>691</v>
      </c>
      <c r="F128" s="258" t="s">
        <v>692</v>
      </c>
      <c r="G128" s="259" t="s">
        <v>648</v>
      </c>
      <c r="H128" s="260">
        <v>2</v>
      </c>
      <c r="I128" s="261"/>
      <c r="J128" s="262">
        <f>ROUND(I128*H128,2)</f>
        <v>0</v>
      </c>
      <c r="K128" s="258" t="s">
        <v>19</v>
      </c>
      <c r="L128" s="263"/>
      <c r="M128" s="264" t="s">
        <v>19</v>
      </c>
      <c r="N128" s="265" t="s">
        <v>47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190</v>
      </c>
      <c r="AT128" s="215" t="s">
        <v>412</v>
      </c>
      <c r="AU128" s="215" t="s">
        <v>12</v>
      </c>
      <c r="AY128" s="17" t="s">
        <v>132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83</v>
      </c>
      <c r="BK128" s="216">
        <f>ROUND(I128*H128,2)</f>
        <v>0</v>
      </c>
      <c r="BL128" s="17" t="s">
        <v>140</v>
      </c>
      <c r="BM128" s="215" t="s">
        <v>480</v>
      </c>
    </row>
    <row r="129" s="2" customFormat="1">
      <c r="A129" s="38"/>
      <c r="B129" s="39"/>
      <c r="C129" s="40"/>
      <c r="D129" s="217" t="s">
        <v>142</v>
      </c>
      <c r="E129" s="40"/>
      <c r="F129" s="218" t="s">
        <v>692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142</v>
      </c>
      <c r="AU129" s="17" t="s">
        <v>12</v>
      </c>
    </row>
    <row r="130" s="2" customFormat="1" ht="24.15" customHeight="1">
      <c r="A130" s="38"/>
      <c r="B130" s="39"/>
      <c r="C130" s="204" t="s">
        <v>316</v>
      </c>
      <c r="D130" s="204" t="s">
        <v>135</v>
      </c>
      <c r="E130" s="205" t="s">
        <v>693</v>
      </c>
      <c r="F130" s="206" t="s">
        <v>694</v>
      </c>
      <c r="G130" s="207" t="s">
        <v>193</v>
      </c>
      <c r="H130" s="208">
        <v>20</v>
      </c>
      <c r="I130" s="209"/>
      <c r="J130" s="210">
        <f>ROUND(I130*H130,2)</f>
        <v>0</v>
      </c>
      <c r="K130" s="206" t="s">
        <v>19</v>
      </c>
      <c r="L130" s="44"/>
      <c r="M130" s="211" t="s">
        <v>19</v>
      </c>
      <c r="N130" s="212" t="s">
        <v>47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140</v>
      </c>
      <c r="AT130" s="215" t="s">
        <v>135</v>
      </c>
      <c r="AU130" s="215" t="s">
        <v>12</v>
      </c>
      <c r="AY130" s="17" t="s">
        <v>132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83</v>
      </c>
      <c r="BK130" s="216">
        <f>ROUND(I130*H130,2)</f>
        <v>0</v>
      </c>
      <c r="BL130" s="17" t="s">
        <v>140</v>
      </c>
      <c r="BM130" s="215" t="s">
        <v>494</v>
      </c>
    </row>
    <row r="131" s="2" customFormat="1">
      <c r="A131" s="38"/>
      <c r="B131" s="39"/>
      <c r="C131" s="40"/>
      <c r="D131" s="217" t="s">
        <v>142</v>
      </c>
      <c r="E131" s="40"/>
      <c r="F131" s="218" t="s">
        <v>694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142</v>
      </c>
      <c r="AU131" s="17" t="s">
        <v>12</v>
      </c>
    </row>
    <row r="132" s="2" customFormat="1" ht="16.5" customHeight="1">
      <c r="A132" s="38"/>
      <c r="B132" s="39"/>
      <c r="C132" s="256" t="s">
        <v>322</v>
      </c>
      <c r="D132" s="256" t="s">
        <v>412</v>
      </c>
      <c r="E132" s="257" t="s">
        <v>695</v>
      </c>
      <c r="F132" s="258" t="s">
        <v>696</v>
      </c>
      <c r="G132" s="259" t="s">
        <v>193</v>
      </c>
      <c r="H132" s="260">
        <v>20</v>
      </c>
      <c r="I132" s="261"/>
      <c r="J132" s="262">
        <f>ROUND(I132*H132,2)</f>
        <v>0</v>
      </c>
      <c r="K132" s="258" t="s">
        <v>19</v>
      </c>
      <c r="L132" s="263"/>
      <c r="M132" s="264" t="s">
        <v>19</v>
      </c>
      <c r="N132" s="265" t="s">
        <v>47</v>
      </c>
      <c r="O132" s="84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190</v>
      </c>
      <c r="AT132" s="215" t="s">
        <v>412</v>
      </c>
      <c r="AU132" s="215" t="s">
        <v>12</v>
      </c>
      <c r="AY132" s="17" t="s">
        <v>132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83</v>
      </c>
      <c r="BK132" s="216">
        <f>ROUND(I132*H132,2)</f>
        <v>0</v>
      </c>
      <c r="BL132" s="17" t="s">
        <v>140</v>
      </c>
      <c r="BM132" s="215" t="s">
        <v>506</v>
      </c>
    </row>
    <row r="133" s="2" customFormat="1">
      <c r="A133" s="38"/>
      <c r="B133" s="39"/>
      <c r="C133" s="40"/>
      <c r="D133" s="217" t="s">
        <v>142</v>
      </c>
      <c r="E133" s="40"/>
      <c r="F133" s="218" t="s">
        <v>696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142</v>
      </c>
      <c r="AU133" s="17" t="s">
        <v>12</v>
      </c>
    </row>
    <row r="134" s="2" customFormat="1" ht="24.15" customHeight="1">
      <c r="A134" s="38"/>
      <c r="B134" s="39"/>
      <c r="C134" s="204" t="s">
        <v>330</v>
      </c>
      <c r="D134" s="204" t="s">
        <v>135</v>
      </c>
      <c r="E134" s="205" t="s">
        <v>697</v>
      </c>
      <c r="F134" s="206" t="s">
        <v>698</v>
      </c>
      <c r="G134" s="207" t="s">
        <v>193</v>
      </c>
      <c r="H134" s="208">
        <v>80</v>
      </c>
      <c r="I134" s="209"/>
      <c r="J134" s="210">
        <f>ROUND(I134*H134,2)</f>
        <v>0</v>
      </c>
      <c r="K134" s="206" t="s">
        <v>19</v>
      </c>
      <c r="L134" s="44"/>
      <c r="M134" s="211" t="s">
        <v>19</v>
      </c>
      <c r="N134" s="212" t="s">
        <v>47</v>
      </c>
      <c r="O134" s="84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140</v>
      </c>
      <c r="AT134" s="215" t="s">
        <v>135</v>
      </c>
      <c r="AU134" s="215" t="s">
        <v>12</v>
      </c>
      <c r="AY134" s="17" t="s">
        <v>132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83</v>
      </c>
      <c r="BK134" s="216">
        <f>ROUND(I134*H134,2)</f>
        <v>0</v>
      </c>
      <c r="BL134" s="17" t="s">
        <v>140</v>
      </c>
      <c r="BM134" s="215" t="s">
        <v>519</v>
      </c>
    </row>
    <row r="135" s="2" customFormat="1">
      <c r="A135" s="38"/>
      <c r="B135" s="39"/>
      <c r="C135" s="40"/>
      <c r="D135" s="217" t="s">
        <v>142</v>
      </c>
      <c r="E135" s="40"/>
      <c r="F135" s="218" t="s">
        <v>698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142</v>
      </c>
      <c r="AU135" s="17" t="s">
        <v>12</v>
      </c>
    </row>
    <row r="136" s="2" customFormat="1" ht="16.5" customHeight="1">
      <c r="A136" s="38"/>
      <c r="B136" s="39"/>
      <c r="C136" s="256" t="s">
        <v>338</v>
      </c>
      <c r="D136" s="256" t="s">
        <v>412</v>
      </c>
      <c r="E136" s="257" t="s">
        <v>699</v>
      </c>
      <c r="F136" s="258" t="s">
        <v>700</v>
      </c>
      <c r="G136" s="259" t="s">
        <v>193</v>
      </c>
      <c r="H136" s="260">
        <v>60</v>
      </c>
      <c r="I136" s="261"/>
      <c r="J136" s="262">
        <f>ROUND(I136*H136,2)</f>
        <v>0</v>
      </c>
      <c r="K136" s="258" t="s">
        <v>19</v>
      </c>
      <c r="L136" s="263"/>
      <c r="M136" s="264" t="s">
        <v>19</v>
      </c>
      <c r="N136" s="265" t="s">
        <v>47</v>
      </c>
      <c r="O136" s="84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190</v>
      </c>
      <c r="AT136" s="215" t="s">
        <v>412</v>
      </c>
      <c r="AU136" s="215" t="s">
        <v>12</v>
      </c>
      <c r="AY136" s="17" t="s">
        <v>132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83</v>
      </c>
      <c r="BK136" s="216">
        <f>ROUND(I136*H136,2)</f>
        <v>0</v>
      </c>
      <c r="BL136" s="17" t="s">
        <v>140</v>
      </c>
      <c r="BM136" s="215" t="s">
        <v>530</v>
      </c>
    </row>
    <row r="137" s="2" customFormat="1">
      <c r="A137" s="38"/>
      <c r="B137" s="39"/>
      <c r="C137" s="40"/>
      <c r="D137" s="217" t="s">
        <v>142</v>
      </c>
      <c r="E137" s="40"/>
      <c r="F137" s="218" t="s">
        <v>700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142</v>
      </c>
      <c r="AU137" s="17" t="s">
        <v>12</v>
      </c>
    </row>
    <row r="138" s="2" customFormat="1" ht="16.5" customHeight="1">
      <c r="A138" s="38"/>
      <c r="B138" s="39"/>
      <c r="C138" s="256" t="s">
        <v>346</v>
      </c>
      <c r="D138" s="256" t="s">
        <v>412</v>
      </c>
      <c r="E138" s="257" t="s">
        <v>701</v>
      </c>
      <c r="F138" s="258" t="s">
        <v>702</v>
      </c>
      <c r="G138" s="259" t="s">
        <v>193</v>
      </c>
      <c r="H138" s="260">
        <v>20</v>
      </c>
      <c r="I138" s="261"/>
      <c r="J138" s="262">
        <f>ROUND(I138*H138,2)</f>
        <v>0</v>
      </c>
      <c r="K138" s="258" t="s">
        <v>19</v>
      </c>
      <c r="L138" s="263"/>
      <c r="M138" s="264" t="s">
        <v>19</v>
      </c>
      <c r="N138" s="265" t="s">
        <v>47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190</v>
      </c>
      <c r="AT138" s="215" t="s">
        <v>412</v>
      </c>
      <c r="AU138" s="215" t="s">
        <v>12</v>
      </c>
      <c r="AY138" s="17" t="s">
        <v>132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83</v>
      </c>
      <c r="BK138" s="216">
        <f>ROUND(I138*H138,2)</f>
        <v>0</v>
      </c>
      <c r="BL138" s="17" t="s">
        <v>140</v>
      </c>
      <c r="BM138" s="215" t="s">
        <v>541</v>
      </c>
    </row>
    <row r="139" s="2" customFormat="1">
      <c r="A139" s="38"/>
      <c r="B139" s="39"/>
      <c r="C139" s="40"/>
      <c r="D139" s="217" t="s">
        <v>142</v>
      </c>
      <c r="E139" s="40"/>
      <c r="F139" s="218" t="s">
        <v>702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142</v>
      </c>
      <c r="AU139" s="17" t="s">
        <v>12</v>
      </c>
    </row>
    <row r="140" s="2" customFormat="1" ht="24.15" customHeight="1">
      <c r="A140" s="38"/>
      <c r="B140" s="39"/>
      <c r="C140" s="204" t="s">
        <v>356</v>
      </c>
      <c r="D140" s="204" t="s">
        <v>135</v>
      </c>
      <c r="E140" s="205" t="s">
        <v>703</v>
      </c>
      <c r="F140" s="206" t="s">
        <v>704</v>
      </c>
      <c r="G140" s="207" t="s">
        <v>193</v>
      </c>
      <c r="H140" s="208">
        <v>80</v>
      </c>
      <c r="I140" s="209"/>
      <c r="J140" s="210">
        <f>ROUND(I140*H140,2)</f>
        <v>0</v>
      </c>
      <c r="K140" s="206" t="s">
        <v>19</v>
      </c>
      <c r="L140" s="44"/>
      <c r="M140" s="211" t="s">
        <v>19</v>
      </c>
      <c r="N140" s="212" t="s">
        <v>47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140</v>
      </c>
      <c r="AT140" s="215" t="s">
        <v>135</v>
      </c>
      <c r="AU140" s="215" t="s">
        <v>12</v>
      </c>
      <c r="AY140" s="17" t="s">
        <v>132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83</v>
      </c>
      <c r="BK140" s="216">
        <f>ROUND(I140*H140,2)</f>
        <v>0</v>
      </c>
      <c r="BL140" s="17" t="s">
        <v>140</v>
      </c>
      <c r="BM140" s="215" t="s">
        <v>552</v>
      </c>
    </row>
    <row r="141" s="2" customFormat="1">
      <c r="A141" s="38"/>
      <c r="B141" s="39"/>
      <c r="C141" s="40"/>
      <c r="D141" s="217" t="s">
        <v>142</v>
      </c>
      <c r="E141" s="40"/>
      <c r="F141" s="218" t="s">
        <v>704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142</v>
      </c>
      <c r="AU141" s="17" t="s">
        <v>12</v>
      </c>
    </row>
    <row r="142" s="2" customFormat="1" ht="16.5" customHeight="1">
      <c r="A142" s="38"/>
      <c r="B142" s="39"/>
      <c r="C142" s="256" t="s">
        <v>366</v>
      </c>
      <c r="D142" s="256" t="s">
        <v>412</v>
      </c>
      <c r="E142" s="257" t="s">
        <v>705</v>
      </c>
      <c r="F142" s="258" t="s">
        <v>706</v>
      </c>
      <c r="G142" s="259" t="s">
        <v>193</v>
      </c>
      <c r="H142" s="260">
        <v>50</v>
      </c>
      <c r="I142" s="261"/>
      <c r="J142" s="262">
        <f>ROUND(I142*H142,2)</f>
        <v>0</v>
      </c>
      <c r="K142" s="258" t="s">
        <v>19</v>
      </c>
      <c r="L142" s="263"/>
      <c r="M142" s="264" t="s">
        <v>19</v>
      </c>
      <c r="N142" s="265" t="s">
        <v>47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190</v>
      </c>
      <c r="AT142" s="215" t="s">
        <v>412</v>
      </c>
      <c r="AU142" s="215" t="s">
        <v>12</v>
      </c>
      <c r="AY142" s="17" t="s">
        <v>132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83</v>
      </c>
      <c r="BK142" s="216">
        <f>ROUND(I142*H142,2)</f>
        <v>0</v>
      </c>
      <c r="BL142" s="17" t="s">
        <v>140</v>
      </c>
      <c r="BM142" s="215" t="s">
        <v>566</v>
      </c>
    </row>
    <row r="143" s="2" customFormat="1">
      <c r="A143" s="38"/>
      <c r="B143" s="39"/>
      <c r="C143" s="40"/>
      <c r="D143" s="217" t="s">
        <v>142</v>
      </c>
      <c r="E143" s="40"/>
      <c r="F143" s="218" t="s">
        <v>706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142</v>
      </c>
      <c r="AU143" s="17" t="s">
        <v>12</v>
      </c>
    </row>
    <row r="144" s="2" customFormat="1" ht="16.5" customHeight="1">
      <c r="A144" s="38"/>
      <c r="B144" s="39"/>
      <c r="C144" s="256" t="s">
        <v>373</v>
      </c>
      <c r="D144" s="256" t="s">
        <v>412</v>
      </c>
      <c r="E144" s="257" t="s">
        <v>707</v>
      </c>
      <c r="F144" s="258" t="s">
        <v>708</v>
      </c>
      <c r="G144" s="259" t="s">
        <v>193</v>
      </c>
      <c r="H144" s="260">
        <v>30</v>
      </c>
      <c r="I144" s="261"/>
      <c r="J144" s="262">
        <f>ROUND(I144*H144,2)</f>
        <v>0</v>
      </c>
      <c r="K144" s="258" t="s">
        <v>19</v>
      </c>
      <c r="L144" s="263"/>
      <c r="M144" s="264" t="s">
        <v>19</v>
      </c>
      <c r="N144" s="265" t="s">
        <v>47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190</v>
      </c>
      <c r="AT144" s="215" t="s">
        <v>412</v>
      </c>
      <c r="AU144" s="215" t="s">
        <v>12</v>
      </c>
      <c r="AY144" s="17" t="s">
        <v>132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83</v>
      </c>
      <c r="BK144" s="216">
        <f>ROUND(I144*H144,2)</f>
        <v>0</v>
      </c>
      <c r="BL144" s="17" t="s">
        <v>140</v>
      </c>
      <c r="BM144" s="215" t="s">
        <v>587</v>
      </c>
    </row>
    <row r="145" s="2" customFormat="1">
      <c r="A145" s="38"/>
      <c r="B145" s="39"/>
      <c r="C145" s="40"/>
      <c r="D145" s="217" t="s">
        <v>142</v>
      </c>
      <c r="E145" s="40"/>
      <c r="F145" s="218" t="s">
        <v>708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142</v>
      </c>
      <c r="AU145" s="17" t="s">
        <v>12</v>
      </c>
    </row>
    <row r="146" s="2" customFormat="1" ht="24.15" customHeight="1">
      <c r="A146" s="38"/>
      <c r="B146" s="39"/>
      <c r="C146" s="204" t="s">
        <v>382</v>
      </c>
      <c r="D146" s="204" t="s">
        <v>135</v>
      </c>
      <c r="E146" s="205" t="s">
        <v>709</v>
      </c>
      <c r="F146" s="206" t="s">
        <v>710</v>
      </c>
      <c r="G146" s="207" t="s">
        <v>193</v>
      </c>
      <c r="H146" s="208">
        <v>85</v>
      </c>
      <c r="I146" s="209"/>
      <c r="J146" s="210">
        <f>ROUND(I146*H146,2)</f>
        <v>0</v>
      </c>
      <c r="K146" s="206" t="s">
        <v>19</v>
      </c>
      <c r="L146" s="44"/>
      <c r="M146" s="211" t="s">
        <v>19</v>
      </c>
      <c r="N146" s="212" t="s">
        <v>47</v>
      </c>
      <c r="O146" s="84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140</v>
      </c>
      <c r="AT146" s="215" t="s">
        <v>135</v>
      </c>
      <c r="AU146" s="215" t="s">
        <v>12</v>
      </c>
      <c r="AY146" s="17" t="s">
        <v>132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83</v>
      </c>
      <c r="BK146" s="216">
        <f>ROUND(I146*H146,2)</f>
        <v>0</v>
      </c>
      <c r="BL146" s="17" t="s">
        <v>140</v>
      </c>
      <c r="BM146" s="215" t="s">
        <v>606</v>
      </c>
    </row>
    <row r="147" s="2" customFormat="1">
      <c r="A147" s="38"/>
      <c r="B147" s="39"/>
      <c r="C147" s="40"/>
      <c r="D147" s="217" t="s">
        <v>142</v>
      </c>
      <c r="E147" s="40"/>
      <c r="F147" s="218" t="s">
        <v>710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142</v>
      </c>
      <c r="AU147" s="17" t="s">
        <v>12</v>
      </c>
    </row>
    <row r="148" s="2" customFormat="1" ht="16.5" customHeight="1">
      <c r="A148" s="38"/>
      <c r="B148" s="39"/>
      <c r="C148" s="256" t="s">
        <v>388</v>
      </c>
      <c r="D148" s="256" t="s">
        <v>412</v>
      </c>
      <c r="E148" s="257" t="s">
        <v>711</v>
      </c>
      <c r="F148" s="258" t="s">
        <v>712</v>
      </c>
      <c r="G148" s="259" t="s">
        <v>193</v>
      </c>
      <c r="H148" s="260">
        <v>85</v>
      </c>
      <c r="I148" s="261"/>
      <c r="J148" s="262">
        <f>ROUND(I148*H148,2)</f>
        <v>0</v>
      </c>
      <c r="K148" s="258" t="s">
        <v>19</v>
      </c>
      <c r="L148" s="263"/>
      <c r="M148" s="264" t="s">
        <v>19</v>
      </c>
      <c r="N148" s="265" t="s">
        <v>47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190</v>
      </c>
      <c r="AT148" s="215" t="s">
        <v>412</v>
      </c>
      <c r="AU148" s="215" t="s">
        <v>12</v>
      </c>
      <c r="AY148" s="17" t="s">
        <v>132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83</v>
      </c>
      <c r="BK148" s="216">
        <f>ROUND(I148*H148,2)</f>
        <v>0</v>
      </c>
      <c r="BL148" s="17" t="s">
        <v>140</v>
      </c>
      <c r="BM148" s="215" t="s">
        <v>620</v>
      </c>
    </row>
    <row r="149" s="2" customFormat="1">
      <c r="A149" s="38"/>
      <c r="B149" s="39"/>
      <c r="C149" s="40"/>
      <c r="D149" s="217" t="s">
        <v>142</v>
      </c>
      <c r="E149" s="40"/>
      <c r="F149" s="218" t="s">
        <v>712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142</v>
      </c>
      <c r="AU149" s="17" t="s">
        <v>12</v>
      </c>
    </row>
    <row r="150" s="2" customFormat="1" ht="24.15" customHeight="1">
      <c r="A150" s="38"/>
      <c r="B150" s="39"/>
      <c r="C150" s="204" t="s">
        <v>396</v>
      </c>
      <c r="D150" s="204" t="s">
        <v>135</v>
      </c>
      <c r="E150" s="205" t="s">
        <v>713</v>
      </c>
      <c r="F150" s="206" t="s">
        <v>714</v>
      </c>
      <c r="G150" s="207" t="s">
        <v>193</v>
      </c>
      <c r="H150" s="208">
        <v>255</v>
      </c>
      <c r="I150" s="209"/>
      <c r="J150" s="210">
        <f>ROUND(I150*H150,2)</f>
        <v>0</v>
      </c>
      <c r="K150" s="206" t="s">
        <v>19</v>
      </c>
      <c r="L150" s="44"/>
      <c r="M150" s="211" t="s">
        <v>19</v>
      </c>
      <c r="N150" s="212" t="s">
        <v>47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140</v>
      </c>
      <c r="AT150" s="215" t="s">
        <v>135</v>
      </c>
      <c r="AU150" s="215" t="s">
        <v>12</v>
      </c>
      <c r="AY150" s="17" t="s">
        <v>132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83</v>
      </c>
      <c r="BK150" s="216">
        <f>ROUND(I150*H150,2)</f>
        <v>0</v>
      </c>
      <c r="BL150" s="17" t="s">
        <v>140</v>
      </c>
      <c r="BM150" s="215" t="s">
        <v>636</v>
      </c>
    </row>
    <row r="151" s="2" customFormat="1">
      <c r="A151" s="38"/>
      <c r="B151" s="39"/>
      <c r="C151" s="40"/>
      <c r="D151" s="217" t="s">
        <v>142</v>
      </c>
      <c r="E151" s="40"/>
      <c r="F151" s="218" t="s">
        <v>714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142</v>
      </c>
      <c r="AU151" s="17" t="s">
        <v>12</v>
      </c>
    </row>
    <row r="152" s="2" customFormat="1" ht="16.5" customHeight="1">
      <c r="A152" s="38"/>
      <c r="B152" s="39"/>
      <c r="C152" s="256" t="s">
        <v>403</v>
      </c>
      <c r="D152" s="256" t="s">
        <v>412</v>
      </c>
      <c r="E152" s="257" t="s">
        <v>715</v>
      </c>
      <c r="F152" s="258" t="s">
        <v>716</v>
      </c>
      <c r="G152" s="259" t="s">
        <v>193</v>
      </c>
      <c r="H152" s="260">
        <v>75</v>
      </c>
      <c r="I152" s="261"/>
      <c r="J152" s="262">
        <f>ROUND(I152*H152,2)</f>
        <v>0</v>
      </c>
      <c r="K152" s="258" t="s">
        <v>19</v>
      </c>
      <c r="L152" s="263"/>
      <c r="M152" s="264" t="s">
        <v>19</v>
      </c>
      <c r="N152" s="265" t="s">
        <v>47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190</v>
      </c>
      <c r="AT152" s="215" t="s">
        <v>412</v>
      </c>
      <c r="AU152" s="215" t="s">
        <v>12</v>
      </c>
      <c r="AY152" s="17" t="s">
        <v>132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83</v>
      </c>
      <c r="BK152" s="216">
        <f>ROUND(I152*H152,2)</f>
        <v>0</v>
      </c>
      <c r="BL152" s="17" t="s">
        <v>140</v>
      </c>
      <c r="BM152" s="215" t="s">
        <v>717</v>
      </c>
    </row>
    <row r="153" s="2" customFormat="1">
      <c r="A153" s="38"/>
      <c r="B153" s="39"/>
      <c r="C153" s="40"/>
      <c r="D153" s="217" t="s">
        <v>142</v>
      </c>
      <c r="E153" s="40"/>
      <c r="F153" s="218" t="s">
        <v>716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142</v>
      </c>
      <c r="AU153" s="17" t="s">
        <v>12</v>
      </c>
    </row>
    <row r="154" s="2" customFormat="1" ht="16.5" customHeight="1">
      <c r="A154" s="38"/>
      <c r="B154" s="39"/>
      <c r="C154" s="256" t="s">
        <v>411</v>
      </c>
      <c r="D154" s="256" t="s">
        <v>412</v>
      </c>
      <c r="E154" s="257" t="s">
        <v>718</v>
      </c>
      <c r="F154" s="258" t="s">
        <v>719</v>
      </c>
      <c r="G154" s="259" t="s">
        <v>193</v>
      </c>
      <c r="H154" s="260">
        <v>150</v>
      </c>
      <c r="I154" s="261"/>
      <c r="J154" s="262">
        <f>ROUND(I154*H154,2)</f>
        <v>0</v>
      </c>
      <c r="K154" s="258" t="s">
        <v>19</v>
      </c>
      <c r="L154" s="263"/>
      <c r="M154" s="264" t="s">
        <v>19</v>
      </c>
      <c r="N154" s="265" t="s">
        <v>47</v>
      </c>
      <c r="O154" s="84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190</v>
      </c>
      <c r="AT154" s="215" t="s">
        <v>412</v>
      </c>
      <c r="AU154" s="215" t="s">
        <v>12</v>
      </c>
      <c r="AY154" s="17" t="s">
        <v>132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83</v>
      </c>
      <c r="BK154" s="216">
        <f>ROUND(I154*H154,2)</f>
        <v>0</v>
      </c>
      <c r="BL154" s="17" t="s">
        <v>140</v>
      </c>
      <c r="BM154" s="215" t="s">
        <v>720</v>
      </c>
    </row>
    <row r="155" s="2" customFormat="1">
      <c r="A155" s="38"/>
      <c r="B155" s="39"/>
      <c r="C155" s="40"/>
      <c r="D155" s="217" t="s">
        <v>142</v>
      </c>
      <c r="E155" s="40"/>
      <c r="F155" s="218" t="s">
        <v>719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142</v>
      </c>
      <c r="AU155" s="17" t="s">
        <v>12</v>
      </c>
    </row>
    <row r="156" s="2" customFormat="1" ht="16.5" customHeight="1">
      <c r="A156" s="38"/>
      <c r="B156" s="39"/>
      <c r="C156" s="256" t="s">
        <v>417</v>
      </c>
      <c r="D156" s="256" t="s">
        <v>412</v>
      </c>
      <c r="E156" s="257" t="s">
        <v>721</v>
      </c>
      <c r="F156" s="258" t="s">
        <v>722</v>
      </c>
      <c r="G156" s="259" t="s">
        <v>193</v>
      </c>
      <c r="H156" s="260">
        <v>30</v>
      </c>
      <c r="I156" s="261"/>
      <c r="J156" s="262">
        <f>ROUND(I156*H156,2)</f>
        <v>0</v>
      </c>
      <c r="K156" s="258" t="s">
        <v>19</v>
      </c>
      <c r="L156" s="263"/>
      <c r="M156" s="264" t="s">
        <v>19</v>
      </c>
      <c r="N156" s="265" t="s">
        <v>47</v>
      </c>
      <c r="O156" s="84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190</v>
      </c>
      <c r="AT156" s="215" t="s">
        <v>412</v>
      </c>
      <c r="AU156" s="215" t="s">
        <v>12</v>
      </c>
      <c r="AY156" s="17" t="s">
        <v>132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83</v>
      </c>
      <c r="BK156" s="216">
        <f>ROUND(I156*H156,2)</f>
        <v>0</v>
      </c>
      <c r="BL156" s="17" t="s">
        <v>140</v>
      </c>
      <c r="BM156" s="215" t="s">
        <v>723</v>
      </c>
    </row>
    <row r="157" s="2" customFormat="1">
      <c r="A157" s="38"/>
      <c r="B157" s="39"/>
      <c r="C157" s="40"/>
      <c r="D157" s="217" t="s">
        <v>142</v>
      </c>
      <c r="E157" s="40"/>
      <c r="F157" s="218" t="s">
        <v>722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142</v>
      </c>
      <c r="AU157" s="17" t="s">
        <v>12</v>
      </c>
    </row>
    <row r="158" s="2" customFormat="1" ht="21.75" customHeight="1">
      <c r="A158" s="38"/>
      <c r="B158" s="39"/>
      <c r="C158" s="204" t="s">
        <v>425</v>
      </c>
      <c r="D158" s="204" t="s">
        <v>135</v>
      </c>
      <c r="E158" s="205" t="s">
        <v>724</v>
      </c>
      <c r="F158" s="206" t="s">
        <v>725</v>
      </c>
      <c r="G158" s="207" t="s">
        <v>291</v>
      </c>
      <c r="H158" s="208">
        <v>16</v>
      </c>
      <c r="I158" s="209"/>
      <c r="J158" s="210">
        <f>ROUND(I158*H158,2)</f>
        <v>0</v>
      </c>
      <c r="K158" s="206" t="s">
        <v>19</v>
      </c>
      <c r="L158" s="44"/>
      <c r="M158" s="211" t="s">
        <v>19</v>
      </c>
      <c r="N158" s="212" t="s">
        <v>47</v>
      </c>
      <c r="O158" s="84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140</v>
      </c>
      <c r="AT158" s="215" t="s">
        <v>135</v>
      </c>
      <c r="AU158" s="215" t="s">
        <v>12</v>
      </c>
      <c r="AY158" s="17" t="s">
        <v>132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83</v>
      </c>
      <c r="BK158" s="216">
        <f>ROUND(I158*H158,2)</f>
        <v>0</v>
      </c>
      <c r="BL158" s="17" t="s">
        <v>140</v>
      </c>
      <c r="BM158" s="215" t="s">
        <v>726</v>
      </c>
    </row>
    <row r="159" s="2" customFormat="1">
      <c r="A159" s="38"/>
      <c r="B159" s="39"/>
      <c r="C159" s="40"/>
      <c r="D159" s="217" t="s">
        <v>142</v>
      </c>
      <c r="E159" s="40"/>
      <c r="F159" s="218" t="s">
        <v>727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142</v>
      </c>
      <c r="AU159" s="17" t="s">
        <v>12</v>
      </c>
    </row>
    <row r="160" s="2" customFormat="1" ht="21.75" customHeight="1">
      <c r="A160" s="38"/>
      <c r="B160" s="39"/>
      <c r="C160" s="204" t="s">
        <v>433</v>
      </c>
      <c r="D160" s="204" t="s">
        <v>135</v>
      </c>
      <c r="E160" s="205" t="s">
        <v>728</v>
      </c>
      <c r="F160" s="206" t="s">
        <v>729</v>
      </c>
      <c r="G160" s="207" t="s">
        <v>291</v>
      </c>
      <c r="H160" s="208">
        <v>40</v>
      </c>
      <c r="I160" s="209"/>
      <c r="J160" s="210">
        <f>ROUND(I160*H160,2)</f>
        <v>0</v>
      </c>
      <c r="K160" s="206" t="s">
        <v>19</v>
      </c>
      <c r="L160" s="44"/>
      <c r="M160" s="211" t="s">
        <v>19</v>
      </c>
      <c r="N160" s="212" t="s">
        <v>47</v>
      </c>
      <c r="O160" s="84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140</v>
      </c>
      <c r="AT160" s="215" t="s">
        <v>135</v>
      </c>
      <c r="AU160" s="215" t="s">
        <v>12</v>
      </c>
      <c r="AY160" s="17" t="s">
        <v>132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83</v>
      </c>
      <c r="BK160" s="216">
        <f>ROUND(I160*H160,2)</f>
        <v>0</v>
      </c>
      <c r="BL160" s="17" t="s">
        <v>140</v>
      </c>
      <c r="BM160" s="215" t="s">
        <v>730</v>
      </c>
    </row>
    <row r="161" s="2" customFormat="1">
      <c r="A161" s="38"/>
      <c r="B161" s="39"/>
      <c r="C161" s="40"/>
      <c r="D161" s="217" t="s">
        <v>142</v>
      </c>
      <c r="E161" s="40"/>
      <c r="F161" s="218" t="s">
        <v>729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142</v>
      </c>
      <c r="AU161" s="17" t="s">
        <v>12</v>
      </c>
    </row>
    <row r="162" s="2" customFormat="1" ht="16.5" customHeight="1">
      <c r="A162" s="38"/>
      <c r="B162" s="39"/>
      <c r="C162" s="204" t="s">
        <v>440</v>
      </c>
      <c r="D162" s="204" t="s">
        <v>135</v>
      </c>
      <c r="E162" s="205" t="s">
        <v>731</v>
      </c>
      <c r="F162" s="206" t="s">
        <v>732</v>
      </c>
      <c r="G162" s="207" t="s">
        <v>648</v>
      </c>
      <c r="H162" s="208">
        <v>1</v>
      </c>
      <c r="I162" s="209"/>
      <c r="J162" s="210">
        <f>ROUND(I162*H162,2)</f>
        <v>0</v>
      </c>
      <c r="K162" s="206" t="s">
        <v>19</v>
      </c>
      <c r="L162" s="44"/>
      <c r="M162" s="211" t="s">
        <v>19</v>
      </c>
      <c r="N162" s="212" t="s">
        <v>47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140</v>
      </c>
      <c r="AT162" s="215" t="s">
        <v>135</v>
      </c>
      <c r="AU162" s="215" t="s">
        <v>12</v>
      </c>
      <c r="AY162" s="17" t="s">
        <v>132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83</v>
      </c>
      <c r="BK162" s="216">
        <f>ROUND(I162*H162,2)</f>
        <v>0</v>
      </c>
      <c r="BL162" s="17" t="s">
        <v>140</v>
      </c>
      <c r="BM162" s="215" t="s">
        <v>733</v>
      </c>
    </row>
    <row r="163" s="2" customFormat="1">
      <c r="A163" s="38"/>
      <c r="B163" s="39"/>
      <c r="C163" s="40"/>
      <c r="D163" s="217" t="s">
        <v>142</v>
      </c>
      <c r="E163" s="40"/>
      <c r="F163" s="218" t="s">
        <v>732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142</v>
      </c>
      <c r="AU163" s="17" t="s">
        <v>12</v>
      </c>
    </row>
    <row r="164" s="2" customFormat="1" ht="16.5" customHeight="1">
      <c r="A164" s="38"/>
      <c r="B164" s="39"/>
      <c r="C164" s="204" t="s">
        <v>446</v>
      </c>
      <c r="D164" s="204" t="s">
        <v>135</v>
      </c>
      <c r="E164" s="205" t="s">
        <v>734</v>
      </c>
      <c r="F164" s="206" t="s">
        <v>735</v>
      </c>
      <c r="G164" s="207" t="s">
        <v>291</v>
      </c>
      <c r="H164" s="208">
        <v>20</v>
      </c>
      <c r="I164" s="209"/>
      <c r="J164" s="210">
        <f>ROUND(I164*H164,2)</f>
        <v>0</v>
      </c>
      <c r="K164" s="206" t="s">
        <v>19</v>
      </c>
      <c r="L164" s="44"/>
      <c r="M164" s="211" t="s">
        <v>19</v>
      </c>
      <c r="N164" s="212" t="s">
        <v>47</v>
      </c>
      <c r="O164" s="84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140</v>
      </c>
      <c r="AT164" s="215" t="s">
        <v>135</v>
      </c>
      <c r="AU164" s="215" t="s">
        <v>12</v>
      </c>
      <c r="AY164" s="17" t="s">
        <v>132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83</v>
      </c>
      <c r="BK164" s="216">
        <f>ROUND(I164*H164,2)</f>
        <v>0</v>
      </c>
      <c r="BL164" s="17" t="s">
        <v>140</v>
      </c>
      <c r="BM164" s="215" t="s">
        <v>736</v>
      </c>
    </row>
    <row r="165" s="2" customFormat="1">
      <c r="A165" s="38"/>
      <c r="B165" s="39"/>
      <c r="C165" s="40"/>
      <c r="D165" s="217" t="s">
        <v>142</v>
      </c>
      <c r="E165" s="40"/>
      <c r="F165" s="218" t="s">
        <v>735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142</v>
      </c>
      <c r="AU165" s="17" t="s">
        <v>12</v>
      </c>
    </row>
    <row r="166" s="2" customFormat="1" ht="24.15" customHeight="1">
      <c r="A166" s="38"/>
      <c r="B166" s="39"/>
      <c r="C166" s="204" t="s">
        <v>451</v>
      </c>
      <c r="D166" s="204" t="s">
        <v>135</v>
      </c>
      <c r="E166" s="205" t="s">
        <v>737</v>
      </c>
      <c r="F166" s="206" t="s">
        <v>738</v>
      </c>
      <c r="G166" s="207" t="s">
        <v>193</v>
      </c>
      <c r="H166" s="208">
        <v>5</v>
      </c>
      <c r="I166" s="209"/>
      <c r="J166" s="210">
        <f>ROUND(I166*H166,2)</f>
        <v>0</v>
      </c>
      <c r="K166" s="206" t="s">
        <v>19</v>
      </c>
      <c r="L166" s="44"/>
      <c r="M166" s="211" t="s">
        <v>19</v>
      </c>
      <c r="N166" s="212" t="s">
        <v>47</v>
      </c>
      <c r="O166" s="84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140</v>
      </c>
      <c r="AT166" s="215" t="s">
        <v>135</v>
      </c>
      <c r="AU166" s="215" t="s">
        <v>12</v>
      </c>
      <c r="AY166" s="17" t="s">
        <v>132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83</v>
      </c>
      <c r="BK166" s="216">
        <f>ROUND(I166*H166,2)</f>
        <v>0</v>
      </c>
      <c r="BL166" s="17" t="s">
        <v>140</v>
      </c>
      <c r="BM166" s="215" t="s">
        <v>739</v>
      </c>
    </row>
    <row r="167" s="2" customFormat="1">
      <c r="A167" s="38"/>
      <c r="B167" s="39"/>
      <c r="C167" s="40"/>
      <c r="D167" s="217" t="s">
        <v>142</v>
      </c>
      <c r="E167" s="40"/>
      <c r="F167" s="218" t="s">
        <v>738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142</v>
      </c>
      <c r="AU167" s="17" t="s">
        <v>12</v>
      </c>
    </row>
    <row r="168" s="2" customFormat="1" ht="24.15" customHeight="1">
      <c r="A168" s="38"/>
      <c r="B168" s="39"/>
      <c r="C168" s="204" t="s">
        <v>458</v>
      </c>
      <c r="D168" s="204" t="s">
        <v>135</v>
      </c>
      <c r="E168" s="205" t="s">
        <v>740</v>
      </c>
      <c r="F168" s="206" t="s">
        <v>741</v>
      </c>
      <c r="G168" s="207" t="s">
        <v>193</v>
      </c>
      <c r="H168" s="208">
        <v>5</v>
      </c>
      <c r="I168" s="209"/>
      <c r="J168" s="210">
        <f>ROUND(I168*H168,2)</f>
        <v>0</v>
      </c>
      <c r="K168" s="206" t="s">
        <v>19</v>
      </c>
      <c r="L168" s="44"/>
      <c r="M168" s="211" t="s">
        <v>19</v>
      </c>
      <c r="N168" s="212" t="s">
        <v>47</v>
      </c>
      <c r="O168" s="84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140</v>
      </c>
      <c r="AT168" s="215" t="s">
        <v>135</v>
      </c>
      <c r="AU168" s="215" t="s">
        <v>12</v>
      </c>
      <c r="AY168" s="17" t="s">
        <v>132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83</v>
      </c>
      <c r="BK168" s="216">
        <f>ROUND(I168*H168,2)</f>
        <v>0</v>
      </c>
      <c r="BL168" s="17" t="s">
        <v>140</v>
      </c>
      <c r="BM168" s="215" t="s">
        <v>742</v>
      </c>
    </row>
    <row r="169" s="2" customFormat="1">
      <c r="A169" s="38"/>
      <c r="B169" s="39"/>
      <c r="C169" s="40"/>
      <c r="D169" s="217" t="s">
        <v>142</v>
      </c>
      <c r="E169" s="40"/>
      <c r="F169" s="218" t="s">
        <v>741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142</v>
      </c>
      <c r="AU169" s="17" t="s">
        <v>12</v>
      </c>
    </row>
    <row r="170" s="2" customFormat="1" ht="24.15" customHeight="1">
      <c r="A170" s="38"/>
      <c r="B170" s="39"/>
      <c r="C170" s="204" t="s">
        <v>462</v>
      </c>
      <c r="D170" s="204" t="s">
        <v>135</v>
      </c>
      <c r="E170" s="205" t="s">
        <v>743</v>
      </c>
      <c r="F170" s="206" t="s">
        <v>744</v>
      </c>
      <c r="G170" s="207" t="s">
        <v>648</v>
      </c>
      <c r="H170" s="208">
        <v>1</v>
      </c>
      <c r="I170" s="209"/>
      <c r="J170" s="210">
        <f>ROUND(I170*H170,2)</f>
        <v>0</v>
      </c>
      <c r="K170" s="206" t="s">
        <v>19</v>
      </c>
      <c r="L170" s="44"/>
      <c r="M170" s="211" t="s">
        <v>19</v>
      </c>
      <c r="N170" s="212" t="s">
        <v>47</v>
      </c>
      <c r="O170" s="84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140</v>
      </c>
      <c r="AT170" s="215" t="s">
        <v>135</v>
      </c>
      <c r="AU170" s="215" t="s">
        <v>12</v>
      </c>
      <c r="AY170" s="17" t="s">
        <v>132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83</v>
      </c>
      <c r="BK170" s="216">
        <f>ROUND(I170*H170,2)</f>
        <v>0</v>
      </c>
      <c r="BL170" s="17" t="s">
        <v>140</v>
      </c>
      <c r="BM170" s="215" t="s">
        <v>745</v>
      </c>
    </row>
    <row r="171" s="2" customFormat="1">
      <c r="A171" s="38"/>
      <c r="B171" s="39"/>
      <c r="C171" s="40"/>
      <c r="D171" s="217" t="s">
        <v>142</v>
      </c>
      <c r="E171" s="40"/>
      <c r="F171" s="218" t="s">
        <v>744</v>
      </c>
      <c r="G171" s="40"/>
      <c r="H171" s="40"/>
      <c r="I171" s="219"/>
      <c r="J171" s="40"/>
      <c r="K171" s="40"/>
      <c r="L171" s="44"/>
      <c r="M171" s="270"/>
      <c r="N171" s="271"/>
      <c r="O171" s="272"/>
      <c r="P171" s="272"/>
      <c r="Q171" s="272"/>
      <c r="R171" s="272"/>
      <c r="S171" s="272"/>
      <c r="T171" s="273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142</v>
      </c>
      <c r="AU171" s="17" t="s">
        <v>12</v>
      </c>
    </row>
    <row r="172" s="2" customFormat="1" ht="6.96" customHeight="1">
      <c r="A172" s="38"/>
      <c r="B172" s="59"/>
      <c r="C172" s="60"/>
      <c r="D172" s="60"/>
      <c r="E172" s="60"/>
      <c r="F172" s="60"/>
      <c r="G172" s="60"/>
      <c r="H172" s="60"/>
      <c r="I172" s="60"/>
      <c r="J172" s="60"/>
      <c r="K172" s="60"/>
      <c r="L172" s="44"/>
      <c r="M172" s="38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</row>
  </sheetData>
  <sheetProtection sheet="1" autoFilter="0" formatColumns="0" formatRows="0" objects="1" scenarios="1" spinCount="100000" saltValue="yG0iLSXQwSuFefh0oEGIdi1pqJpX6lVZbFU3PS0gVj7j4wumQHDntQmSrVZ/qRI3O7pzmtzhel6E72OTQWBBOg==" hashValue="MocKmchTgSQ2LgvyoIOUUYnKEWVGgiH+jLl2J4pJKBtOdxHyXcylKXQFQltB75pA6Cba4H11AlTBgnS803n77w==" algorithmName="SHA-512" password="CC35"/>
  <autoFilter ref="C79:K17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2024-09-06T12:18:21Z</dcterms:created>
  <dcterms:modified xsi:type="dcterms:W3CDTF">2024-09-06T12:18:24Z</dcterms:modified>
</cp:coreProperties>
</file>