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53\1 výzva\"/>
    </mc:Choice>
  </mc:AlternateContent>
  <xr:revisionPtr revIDLastSave="0" documentId="13_ncr:1_{FCE013C3-1B56-44BC-A43E-CF574C0C70B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S15" i="1"/>
  <c r="T12" i="1"/>
  <c r="S13" i="1"/>
  <c r="P14" i="1"/>
  <c r="P16" i="1"/>
  <c r="P17" i="1"/>
  <c r="P18" i="1"/>
  <c r="P19" i="1"/>
  <c r="P20" i="1"/>
  <c r="S14" i="1"/>
  <c r="S16" i="1"/>
  <c r="T16" i="1"/>
  <c r="S17" i="1"/>
  <c r="T17" i="1"/>
  <c r="S18" i="1"/>
  <c r="T18" i="1"/>
  <c r="S19" i="1"/>
  <c r="T19" i="1"/>
  <c r="S20" i="1"/>
  <c r="T20" i="1"/>
  <c r="T7" i="1"/>
  <c r="S8" i="1"/>
  <c r="P11" i="1" l="1"/>
  <c r="P12" i="1"/>
  <c r="P21" i="1"/>
  <c r="S11" i="1"/>
  <c r="T11" i="1"/>
  <c r="S12" i="1"/>
  <c r="S21" i="1"/>
  <c r="T21" i="1"/>
  <c r="S9" i="1" l="1"/>
  <c r="T9" i="1"/>
  <c r="P9" i="1"/>
  <c r="T10" i="1" l="1"/>
  <c r="S22" i="1"/>
  <c r="P22" i="1"/>
  <c r="S7" i="1"/>
  <c r="S10" i="1"/>
  <c r="P7" i="1"/>
  <c r="P10" i="1"/>
  <c r="T22" i="1" l="1"/>
  <c r="R25" i="1"/>
  <c r="Q25" i="1" l="1"/>
</calcChain>
</file>

<file path=xl/sharedStrings.xml><?xml version="1.0" encoding="utf-8"?>
<sst xmlns="http://schemas.openxmlformats.org/spreadsheetml/2006/main" count="108" uniqueCount="76">
  <si>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</si>
  <si>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</si>
  <si>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</si>
  <si>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</si>
  <si>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</si>
  <si>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</si>
  <si>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</si>
  <si>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</si>
  <si>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</si>
  <si>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</si>
  <si>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</si>
  <si>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</si>
  <si>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30213200-7 - Tablety (PC) </t>
  </si>
  <si>
    <t>30231310-3 - Ploché monitory</t>
  </si>
  <si>
    <t xml:space="preserve">30233132-5 - Diskové jednotky </t>
  </si>
  <si>
    <t>30234600-4 - Flash paměť</t>
  </si>
  <si>
    <t>30236110-6 - Paměť RAM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</si>
  <si>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</si>
  <si>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</si>
  <si>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</si>
  <si>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</si>
  <si>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</si>
  <si>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</si>
  <si>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</si>
  <si>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</si>
  <si>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</si>
  <si>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</si>
  <si>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</si>
  <si>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</si>
  <si>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</si>
  <si>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</si>
  <si>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</si>
  <si>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</si>
  <si>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</si>
  <si>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</si>
  <si>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</si>
  <si>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 xml:space="preserve">30200000-1 - Počítače </t>
  </si>
  <si>
    <t>Obchodní název + typ, příp. i druh poskytnuté licence (tj. „nová“ nebo „druhotná“) operačního systému + délka záruky</t>
  </si>
  <si>
    <t>NE</t>
  </si>
  <si>
    <t>21 dní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</si>
  <si>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</si>
  <si>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</si>
  <si>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Samostatná faktura</t>
  </si>
  <si>
    <t xml:space="preserve">Příloha č. 2 Kupní smlouvy - technická specifikace
Výpočetní technika (III.) 153 - 2024 </t>
  </si>
  <si>
    <t>Tablet PC</t>
  </si>
  <si>
    <t>Záložní zdroj</t>
  </si>
  <si>
    <t>RACK</t>
  </si>
  <si>
    <t>ZČU PPSŘ</t>
  </si>
  <si>
    <t>PhDr. Petr Simbartl, Ph.D.,
Tel.: 37763 3712,
735 713 978,
E-mail: simbartl@fzs.zcu.cz</t>
  </si>
  <si>
    <t>Husova 11,
301 00 Plzeň,
Fakulta zdravotnických studií - Děkanát,
místnost HJ 206</t>
  </si>
  <si>
    <t>CPU: Passmark min. 5 000 bodů.
Dotykový IPS displej min. 10,5", 10 bodový vícedotykový a odolné sklo, min. rozlišení 1920 x 1280.
Min. RAM 8GB LPDDR5.
Disk SSD min. 128 GB,.
Maximálně 600 g hmotnost.
Webkamera, USB-C, Wifi 6.
Podpora stylusu, podpora klávesnice. 
Součástí je odolné ochranné pouzdro přesně kompatibilní s produktem s držákem na ruku, aby mohl být tablet držen pohodlně v ruce.</t>
  </si>
  <si>
    <t>Operační systém Windows 11 Pro, předinstalovaný (nesmí to být licence typu K12 (EDU)).
OS Windows požadujeme z důvodu kompatibility s interními aplikacemi ZČU (Stag, Magion,...).</t>
  </si>
  <si>
    <t>Záložní zdroj - klasická racková UPS, záložní doba při 100% zátěži min. 3 min, záložní doba při 50% zátěži min. 10 min, 
skutečný a zdánlivý výkon min. 2000 W / 2000 VA, výška pozice max. 2U, on-line s dvojitou konverzí, 1x IEC 320 C19, min. 4x IEC 320 C13, USB a RS-232.
Rozměry šířka 438 × hloubka max. 800 mm.
Hmotnost max. 20 kg.
Nízká provozní hlučnost.</t>
  </si>
  <si>
    <t>RACK - racková skříň - Datový rozvaděč - rozměry: 19“, 15U š. 600 mm x hl. 1000 mm.
Součástí rozvaděče je 6 posuvných vertikálních lišt k instalaci zařízení.
Tyto rozvaděče jsou určeny k instalaci datových a telekomunikačních zařízení a jejich distribučních systémů - např. server.
Kabelové vstupy kryté vylamovacími záslepkami.
Nastavitelné vertikální lišty: 19“ vertikální lišty mohou být plynule nastaveny v libovolné hloubce rozvaděče. 
Nosnost min. 300 kg.
Vepředu, otevírací dvířka opatřena uzamykatelnou klikou, kalené sklo - dvířka jsou prosklená.
Součástí je police do racku - 19" s uchycením na přední lišty.</t>
  </si>
  <si>
    <t>Bezdrátová myš</t>
  </si>
  <si>
    <t>Brašna na notebook</t>
  </si>
  <si>
    <t>RAM</t>
  </si>
  <si>
    <t>Switch</t>
  </si>
  <si>
    <t>M.2 SSD</t>
  </si>
  <si>
    <t>M.2 SSD, M.2 2280, 480-512GB, rychlost zápisu čtení min. 1100 MB/s.</t>
  </si>
  <si>
    <t>mini PC včetně klávesnice a myši</t>
  </si>
  <si>
    <t>Operační systém Windows 64-bit, předinstalovaný (Windows 11 Pro a vyšší verze, nesmí to být licence typu K12 (EDU)).
Existence ovladačů použitého HW ve Windows 11 a vyšší verze Windows.
OS Windows požadujeme z důvodu kompatibility s interními aplikacemi ZČU (Stag, Magion,...).</t>
  </si>
  <si>
    <t>Notebook 14"</t>
  </si>
  <si>
    <t>Min. 8GB DDR4-3200MT/s RAM (1x 8GB).</t>
  </si>
  <si>
    <t>Flashdisk</t>
  </si>
  <si>
    <t>Kapacita minimálně 64 GB, teoretická rychlost čtení min. 150 MB/s, rozhraní min. USB 3.0 a vyšší.</t>
  </si>
  <si>
    <t>Cestovní router</t>
  </si>
  <si>
    <t>WiFi router - WiFi 5, standard 802.11s/b/g/n/ac,  dual-band,, 1× WAN 100 Mbit, 1× LAN 100 Mbit, VPN, WPA2 a WPA3, antény, maximální počet SSID 2, napájeno přes USB C.</t>
  </si>
  <si>
    <r>
      <t xml:space="preserve">Počítač, provedení mini PC.
Procesor: Passmark score: CPU Score: min. 10 000 bodů.
Interní uložište: min. 250 GB technologie: PCIe, NVMe.
Bez optické mechaniky.
Paměť RAM: min. 8 GB technologie: DDR4 , 2 sloty, 1 zůstane volný.
Lan: minimálně 1 Gb/s Ethernet s podporou PXE s výstupem (konektorem) přímo na těle PC, Wake-on-lan.
</t>
    </r>
    <r>
      <rPr>
        <sz val="11"/>
        <rFont val="Calibri"/>
        <family val="2"/>
        <charset val="238"/>
        <scheme val="minor"/>
      </rPr>
      <t xml:space="preserve">Minimálně tyto porty: 1x RJ-45, 3x SuperSpeed USB Type-A s přenosovou rychlostí signálu 5Gb/s, 1x HDMI,  3x USB Type-A, 1x DisplayPort,
1x kombinovaný konektor pro sluchátka/mikrofon, 1x SuperSpeed USB Type-C.
</t>
    </r>
    <r>
      <rPr>
        <sz val="11"/>
        <color theme="1"/>
        <rFont val="Calibri"/>
        <family val="2"/>
        <charset val="238"/>
        <scheme val="minor"/>
      </rPr>
      <t>Barva se preferuje černá.
Maximální hmotnost 1,5 kg, rozměry maximálně 20 x 20 x 5 cm.
Klávesnice a myš kabelová je součástí.
Skříň nesmí být plombovaná.
Externí napájecí adaptér je součástí kompatibilní se zařízením.</t>
    </r>
  </si>
  <si>
    <r>
      <t>Operační systém Windows 11 Home nebo Pro, předinstalovaný (nesmí to být licence typu K12 (EDU)).
Existence ovladačů použitého HW ve Windows 11 a vyšší verze</t>
    </r>
    <r>
      <rPr>
        <sz val="11"/>
        <rFont val="Calibri"/>
        <family val="2"/>
        <charset val="238"/>
        <scheme val="minor"/>
      </rPr>
      <t xml:space="preserve"> Windows. </t>
    </r>
    <r>
      <rPr>
        <sz val="11"/>
        <color theme="1"/>
        <rFont val="Calibri"/>
        <family val="2"/>
        <charset val="238"/>
        <scheme val="minor"/>
      </rPr>
      <t xml:space="preserve">
OS Windows požadujeme z důvodu kompatibility s interními aplikacemi ZČU (Stag, Magion,...).</t>
    </r>
  </si>
  <si>
    <t xml:space="preserve">Notebook celokovový, konstrukce klasická.
Barva se preferuje černá nebo stříbrná.
Výkon CPU: min. 14 jádrový, dle Passmark: minimálně 22 000 bodů. 
Displej 14" OLED antireflexní, min. rozlišení 2880 x 1800, svítivost min. 400 nitů, obnovovací frekvence min. 90 Hz.
Grafická karta minimálně integrovaná.
RAM minimálně 16GB DDR4.
Disk minimálně: SSD 1000GB, přes rozhraní PCIe - NVMe.
Další specifika: podsvícená klávesnice, webkamera, dva porty USB-A 3.2 Gen 2 a dva porty typu USB-C, čtečka otisků prstů, WiFi 6E, Bluetooth, HDMI výstup. (vyšší počet USB může být).
Lze nabíjet přes USB-C, kapacita baterie minimálně 50 Wh.
Hmotnost maximálně 1,4 kg (včetně), rozměry maximálně (šířka, výška, hloubka): 320 x 19 x 230 mm.
</t>
  </si>
  <si>
    <r>
      <t>Myš - bezdrátová, technologie: BlueTrack, tvarově: symetrická, připojení skrze bluetooth a bezdrátový USB přijímač, na 1 AA baterii, citlivost min. 1600 DPI, 3 tlačítka, klasické kolečko,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přijímač a baterie součástí balení, hmotnost max 80 g.</t>
    </r>
  </si>
  <si>
    <t>Taška na notebook - unisex (tmavé barvy), do velikosti 14,2", uzavírání na zip, materiál polyester, rukojeť, úložný prostor pro notebook a zvlášť kapsu např. pro příslušenství, plně odnímatelný a nastavitelný polstrovaný popruh přes rameno. 
Max. hmotnost 500 g.</t>
  </si>
  <si>
    <t>Monitor 23,8"-24"</t>
  </si>
  <si>
    <t>Monitor o velikosti úhlopříčky 23,8 až 24 palců.
IPS, minimálně Full HD 1920 x 1080 (16:9), min. 100 Hz, antireflexní displej, min. 8 bit, odezva max. včetně 5 ms, nastavitelná výška, pivot, HDMI, DisplayPort, VESA.</t>
  </si>
  <si>
    <t>5-Port 10/100/1000Mbps Stolní Switch. 
Auto-Negotiation, Auto-MDI/MDIX Porty.
Bez větráků.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</si>
</sst>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2" fillId="0" borderId="0"/>
    <xf numFmtId="0" fontId="13" fillId="0" borderId="0"/>
  </cellStyleXfs>
  <cellXfs count="194">
    <xf numFmtId="0" fontId="0" fillId="0" borderId="0" xfId="0"/>
    <xf numFmtId="0" fontId="0" fillId="0" borderId="0" xfId="0" applyProtection="1"/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9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textRotation="90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9" xfId="0" applyNumberForma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left" vertical="center" wrapText="1" indent="1"/>
    </xf>
    <xf numFmtId="0" fontId="5" fillId="3" borderId="20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7" fillId="6" borderId="20" xfId="0" applyFont="1" applyFill="1" applyBorder="1" applyAlignment="1" applyProtection="1">
      <alignment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14" fillId="3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 indent="1"/>
    </xf>
    <xf numFmtId="0" fontId="28" fillId="4" borderId="18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28" fillId="4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left" vertical="center" wrapText="1" indent="1"/>
    </xf>
    <xf numFmtId="0" fontId="28" fillId="4" borderId="24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17" fillId="6" borderId="25" xfId="0" applyFont="1" applyFill="1" applyBorder="1" applyAlignment="1" applyProtection="1">
      <alignment horizontal="center" vertical="center" wrapText="1"/>
    </xf>
    <xf numFmtId="0" fontId="6" fillId="6" borderId="25" xfId="0" applyFont="1" applyFill="1" applyBorder="1" applyAlignment="1" applyProtection="1">
      <alignment horizontal="center" vertical="center" wrapText="1"/>
    </xf>
    <xf numFmtId="0" fontId="14" fillId="3" borderId="25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left" vertical="center" wrapText="1" indent="1"/>
    </xf>
    <xf numFmtId="0" fontId="4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3" fontId="0" fillId="2" borderId="27" xfId="0" applyNumberForma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left" vertical="center" wrapText="1" indent="1"/>
    </xf>
    <xf numFmtId="0" fontId="28" fillId="4" borderId="2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26" fillId="3" borderId="21" xfId="0" applyNumberFormat="1" applyFont="1" applyFill="1" applyBorder="1" applyAlignment="1" applyProtection="1">
      <alignment horizontal="right" vertical="center" indent="1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164" fontId="26" fillId="3" borderId="18" xfId="0" applyNumberFormat="1" applyFont="1" applyFill="1" applyBorder="1" applyAlignment="1" applyProtection="1">
      <alignment horizontal="right" vertical="center" indent="1"/>
    </xf>
    <xf numFmtId="0" fontId="4" fillId="3" borderId="21" xfId="0" applyFont="1" applyFill="1" applyBorder="1" applyAlignment="1" applyProtection="1">
      <alignment horizontal="center" vertical="center" wrapText="1"/>
    </xf>
    <xf numFmtId="164" fontId="0" fillId="3" borderId="21" xfId="0" applyNumberFormat="1" applyFill="1" applyBorder="1" applyAlignment="1" applyProtection="1">
      <alignment horizontal="right" vertical="center" indent="1"/>
    </xf>
    <xf numFmtId="0" fontId="4" fillId="3" borderId="18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left" vertical="center" wrapText="1" inden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12" fillId="3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28" fillId="4" borderId="16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17" fillId="6" borderId="26" xfId="0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8" fillId="6" borderId="26" xfId="0" applyFont="1" applyFill="1" applyBorder="1" applyAlignment="1" applyProtection="1">
      <alignment horizontal="center" vertical="center" wrapText="1"/>
    </xf>
    <xf numFmtId="0" fontId="14" fillId="3" borderId="2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 wrapText="1"/>
    </xf>
    <xf numFmtId="0" fontId="12" fillId="3" borderId="26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7" fillId="0" borderId="0" xfId="2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164" fontId="16" fillId="0" borderId="9" xfId="0" applyNumberFormat="1" applyFont="1" applyBorder="1" applyAlignment="1" applyProtection="1">
      <alignment horizontal="center" vertical="center"/>
    </xf>
    <xf numFmtId="164" fontId="16" fillId="0" borderId="10" xfId="0" applyNumberFormat="1" applyFont="1" applyBorder="1" applyAlignment="1" applyProtection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26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0" borderId="0" xfId="0" applyFont="1" applyAlignment="1" applyProtection="1">
      <alignment horizontal="left" vertical="center" wrapText="1"/>
    </xf>
    <xf numFmtId="0" fontId="18" fillId="4" borderId="22" xfId="0" applyFont="1" applyFill="1" applyBorder="1" applyAlignment="1" applyProtection="1">
      <alignment horizontal="left" vertical="center" wrapText="1" indent="1"/>
      <protection locked="0"/>
    </xf>
    <xf numFmtId="0" fontId="18" fillId="4" borderId="18" xfId="0" applyFont="1" applyFill="1" applyBorder="1" applyAlignment="1" applyProtection="1">
      <alignment horizontal="left" vertical="center" wrapText="1" indent="1"/>
      <protection locked="0"/>
    </xf>
    <xf numFmtId="0" fontId="18" fillId="4" borderId="13" xfId="0" applyFont="1" applyFill="1" applyBorder="1" applyAlignment="1" applyProtection="1">
      <alignment horizontal="left" vertical="center" wrapText="1" indent="1"/>
      <protection locked="0"/>
    </xf>
    <xf numFmtId="0" fontId="18" fillId="4" borderId="24" xfId="0" applyFont="1" applyFill="1" applyBorder="1" applyAlignment="1" applyProtection="1">
      <alignment horizontal="left" vertical="center" wrapText="1" indent="1"/>
      <protection locked="0"/>
    </xf>
    <xf numFmtId="0" fontId="28" fillId="4" borderId="28" xfId="0" applyFont="1" applyFill="1" applyBorder="1" applyAlignment="1" applyProtection="1">
      <alignment horizontal="left" vertical="center" wrapText="1" indent="1"/>
      <protection locked="0"/>
    </xf>
    <xf numFmtId="0" fontId="18" fillId="4" borderId="28" xfId="0" applyFont="1" applyFill="1" applyBorder="1" applyAlignment="1" applyProtection="1">
      <alignment horizontal="left" vertical="center" wrapText="1" indent="1"/>
      <protection locked="0"/>
    </xf>
    <xf numFmtId="0" fontId="18" fillId="4" borderId="16" xfId="0" applyFont="1" applyFill="1" applyBorder="1" applyAlignment="1" applyProtection="1">
      <alignment horizontal="left" vertical="center" wrapText="1" indent="1"/>
      <protection locked="0"/>
    </xf>
    <xf numFmtId="164" fontId="18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2"/>
  <sheetViews>
    <sheetView tabSelected="1" zoomScale="57" zoomScaleNormal="57" workbookViewId="0">
      <selection activeCell="I36" sqref="I36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79" customWidth="1"/>
    <col min="5" max="5" width="10.5703125" style="22" customWidth="1"/>
    <col min="6" max="6" width="128.85546875" style="4" customWidth="1"/>
    <col min="7" max="7" width="38.42578125" style="6" customWidth="1"/>
    <col min="8" max="8" width="23.42578125" style="6" customWidth="1"/>
    <col min="9" max="9" width="24" style="6" customWidth="1"/>
    <col min="10" max="10" width="16.140625" style="4" customWidth="1"/>
    <col min="11" max="11" width="32.140625" style="1" customWidth="1"/>
    <col min="12" max="12" width="27.7109375" style="1" customWidth="1"/>
    <col min="13" max="13" width="31.5703125" style="1" customWidth="1"/>
    <col min="14" max="14" width="32.42578125" style="6" customWidth="1"/>
    <col min="15" max="15" width="27.28515625" style="6" customWidth="1"/>
    <col min="16" max="16" width="19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43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19</v>
      </c>
      <c r="D6" s="29" t="s">
        <v>4</v>
      </c>
      <c r="E6" s="29" t="s">
        <v>20</v>
      </c>
      <c r="F6" s="29" t="s">
        <v>21</v>
      </c>
      <c r="G6" s="30" t="s">
        <v>37</v>
      </c>
      <c r="H6" s="30" t="s">
        <v>30</v>
      </c>
      <c r="I6" s="31" t="s">
        <v>22</v>
      </c>
      <c r="J6" s="29" t="s">
        <v>23</v>
      </c>
      <c r="K6" s="29" t="s">
        <v>41</v>
      </c>
      <c r="L6" s="32" t="s">
        <v>24</v>
      </c>
      <c r="M6" s="33" t="s">
        <v>25</v>
      </c>
      <c r="N6" s="32" t="s">
        <v>26</v>
      </c>
      <c r="O6" s="29" t="s">
        <v>34</v>
      </c>
      <c r="P6" s="32" t="s">
        <v>27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28</v>
      </c>
      <c r="V6" s="32" t="s">
        <v>29</v>
      </c>
    </row>
    <row r="7" spans="1:22" ht="156.75" customHeight="1" thickTop="1" x14ac:dyDescent="0.25">
      <c r="A7" s="36"/>
      <c r="B7" s="37">
        <v>1</v>
      </c>
      <c r="C7" s="38" t="s">
        <v>44</v>
      </c>
      <c r="D7" s="39">
        <v>3</v>
      </c>
      <c r="E7" s="40" t="s">
        <v>33</v>
      </c>
      <c r="F7" s="41" t="s">
        <v>50</v>
      </c>
      <c r="G7" s="181"/>
      <c r="H7" s="181"/>
      <c r="I7" s="42" t="s">
        <v>42</v>
      </c>
      <c r="J7" s="43" t="s">
        <v>40</v>
      </c>
      <c r="K7" s="44" t="s">
        <v>47</v>
      </c>
      <c r="L7" s="45"/>
      <c r="M7" s="46" t="s">
        <v>48</v>
      </c>
      <c r="N7" s="46" t="s">
        <v>49</v>
      </c>
      <c r="O7" s="47" t="s">
        <v>39</v>
      </c>
      <c r="P7" s="48">
        <f>D7*Q7</f>
        <v>57000</v>
      </c>
      <c r="Q7" s="49">
        <v>19000</v>
      </c>
      <c r="R7" s="188"/>
      <c r="S7" s="50">
        <f>D7*R7</f>
        <v>0</v>
      </c>
      <c r="T7" s="51" t="str">
        <f>IF(ISNUMBER(R7+R8), IF(R7+R8&gt;Q7,"NEVYHOVUJE","VYHOVUJE")," ")</f>
        <v>VYHOVUJE</v>
      </c>
      <c r="U7" s="52"/>
      <c r="V7" s="53" t="s">
        <v>12</v>
      </c>
    </row>
    <row r="8" spans="1:22" ht="50.25" customHeight="1" x14ac:dyDescent="0.25">
      <c r="A8" s="36"/>
      <c r="B8" s="54"/>
      <c r="C8" s="55"/>
      <c r="D8" s="56"/>
      <c r="E8" s="57"/>
      <c r="F8" s="58" t="s">
        <v>51</v>
      </c>
      <c r="G8" s="182"/>
      <c r="H8" s="59" t="s">
        <v>38</v>
      </c>
      <c r="I8" s="60"/>
      <c r="J8" s="61"/>
      <c r="K8" s="62"/>
      <c r="L8" s="63"/>
      <c r="M8" s="64"/>
      <c r="N8" s="64"/>
      <c r="O8" s="65"/>
      <c r="P8" s="66"/>
      <c r="Q8" s="67"/>
      <c r="R8" s="189"/>
      <c r="S8" s="68">
        <f>D7*R8</f>
        <v>0</v>
      </c>
      <c r="T8" s="69"/>
      <c r="U8" s="70"/>
      <c r="V8" s="71"/>
    </row>
    <row r="9" spans="1:22" ht="116.25" customHeight="1" x14ac:dyDescent="0.25">
      <c r="A9" s="36"/>
      <c r="B9" s="72">
        <v>2</v>
      </c>
      <c r="C9" s="73" t="s">
        <v>45</v>
      </c>
      <c r="D9" s="74">
        <v>2</v>
      </c>
      <c r="E9" s="75" t="s">
        <v>33</v>
      </c>
      <c r="F9" s="76" t="s">
        <v>52</v>
      </c>
      <c r="G9" s="183"/>
      <c r="H9" s="77" t="s">
        <v>38</v>
      </c>
      <c r="I9" s="60"/>
      <c r="J9" s="61"/>
      <c r="K9" s="62"/>
      <c r="L9" s="63"/>
      <c r="M9" s="64"/>
      <c r="N9" s="64"/>
      <c r="O9" s="65"/>
      <c r="P9" s="78">
        <f>D9*Q9</f>
        <v>30000</v>
      </c>
      <c r="Q9" s="79">
        <v>15000</v>
      </c>
      <c r="R9" s="190"/>
      <c r="S9" s="80">
        <f>D9*R9</f>
        <v>0</v>
      </c>
      <c r="T9" s="81" t="str">
        <f t="shared" ref="T9" si="0">IF(ISNUMBER(R9), IF(R9&gt;Q9,"NEVYHOVUJE","VYHOVUJE")," ")</f>
        <v xml:space="preserve"> </v>
      </c>
      <c r="U9" s="70"/>
      <c r="V9" s="82" t="s">
        <v>17</v>
      </c>
    </row>
    <row r="10" spans="1:22" ht="147" customHeight="1" thickBot="1" x14ac:dyDescent="0.3">
      <c r="A10" s="36"/>
      <c r="B10" s="83">
        <v>3</v>
      </c>
      <c r="C10" s="84" t="s">
        <v>46</v>
      </c>
      <c r="D10" s="85">
        <v>1</v>
      </c>
      <c r="E10" s="86" t="s">
        <v>33</v>
      </c>
      <c r="F10" s="87" t="s">
        <v>53</v>
      </c>
      <c r="G10" s="184"/>
      <c r="H10" s="88" t="s">
        <v>38</v>
      </c>
      <c r="I10" s="89"/>
      <c r="J10" s="90"/>
      <c r="K10" s="91"/>
      <c r="L10" s="92"/>
      <c r="M10" s="93"/>
      <c r="N10" s="93"/>
      <c r="O10" s="94"/>
      <c r="P10" s="95">
        <f>D10*Q10</f>
        <v>13000</v>
      </c>
      <c r="Q10" s="96">
        <v>13000</v>
      </c>
      <c r="R10" s="191"/>
      <c r="S10" s="97">
        <f>D10*R10</f>
        <v>0</v>
      </c>
      <c r="T10" s="98" t="str">
        <f t="shared" ref="T10" si="1">IF(ISNUMBER(R10), IF(R10&gt;Q10,"NEVYHOVUJE","VYHOVUJE")," ")</f>
        <v xml:space="preserve"> </v>
      </c>
      <c r="U10" s="99"/>
      <c r="V10" s="100"/>
    </row>
    <row r="11" spans="1:22" ht="61.5" customHeight="1" x14ac:dyDescent="0.25">
      <c r="A11" s="36"/>
      <c r="B11" s="101">
        <v>4</v>
      </c>
      <c r="C11" s="102" t="s">
        <v>58</v>
      </c>
      <c r="D11" s="103">
        <v>1</v>
      </c>
      <c r="E11" s="104" t="s">
        <v>33</v>
      </c>
      <c r="F11" s="105" t="s">
        <v>59</v>
      </c>
      <c r="G11" s="182"/>
      <c r="H11" s="59" t="s">
        <v>38</v>
      </c>
      <c r="I11" s="106" t="s">
        <v>42</v>
      </c>
      <c r="J11" s="107" t="s">
        <v>38</v>
      </c>
      <c r="K11" s="108"/>
      <c r="L11" s="109"/>
      <c r="M11" s="110" t="s">
        <v>48</v>
      </c>
      <c r="N11" s="111" t="s">
        <v>49</v>
      </c>
      <c r="O11" s="112" t="s">
        <v>39</v>
      </c>
      <c r="P11" s="113">
        <f>D11*Q11</f>
        <v>900</v>
      </c>
      <c r="Q11" s="114">
        <v>900</v>
      </c>
      <c r="R11" s="189"/>
      <c r="S11" s="68">
        <f>D11*R11</f>
        <v>0</v>
      </c>
      <c r="T11" s="115" t="str">
        <f t="shared" ref="T11:T21" si="2">IF(ISNUMBER(R11), IF(R11&gt;Q11,"NEVYHOVUJE","VYHOVUJE")," ")</f>
        <v xml:space="preserve"> </v>
      </c>
      <c r="U11" s="116"/>
      <c r="V11" s="117" t="s">
        <v>14</v>
      </c>
    </row>
    <row r="12" spans="1:22" ht="232.5" customHeight="1" x14ac:dyDescent="0.25">
      <c r="A12" s="36"/>
      <c r="B12" s="118">
        <v>5</v>
      </c>
      <c r="C12" s="119" t="s">
        <v>60</v>
      </c>
      <c r="D12" s="120">
        <v>2</v>
      </c>
      <c r="E12" s="121" t="s">
        <v>33</v>
      </c>
      <c r="F12" s="122" t="s">
        <v>68</v>
      </c>
      <c r="G12" s="185"/>
      <c r="H12" s="123" t="s">
        <v>38</v>
      </c>
      <c r="I12" s="124"/>
      <c r="J12" s="61"/>
      <c r="K12" s="62"/>
      <c r="L12" s="63"/>
      <c r="M12" s="64"/>
      <c r="N12" s="125"/>
      <c r="O12" s="65"/>
      <c r="P12" s="126">
        <f>D12*Q12</f>
        <v>28000</v>
      </c>
      <c r="Q12" s="127">
        <v>14000</v>
      </c>
      <c r="R12" s="192"/>
      <c r="S12" s="128">
        <f>D12*R12</f>
        <v>0</v>
      </c>
      <c r="T12" s="129" t="str">
        <f>IF(ISNUMBER(R12+R13), IF(R12+R13&gt;Q12,"NEVYHOVUJE","VYHOVUJE")," ")</f>
        <v>VYHOVUJE</v>
      </c>
      <c r="U12" s="70"/>
      <c r="V12" s="82" t="s">
        <v>36</v>
      </c>
    </row>
    <row r="13" spans="1:22" ht="79.5" customHeight="1" x14ac:dyDescent="0.25">
      <c r="A13" s="36"/>
      <c r="B13" s="54"/>
      <c r="C13" s="55"/>
      <c r="D13" s="56"/>
      <c r="E13" s="57"/>
      <c r="F13" s="105" t="s">
        <v>61</v>
      </c>
      <c r="G13" s="182"/>
      <c r="H13" s="59" t="s">
        <v>38</v>
      </c>
      <c r="I13" s="124"/>
      <c r="J13" s="61"/>
      <c r="K13" s="62"/>
      <c r="L13" s="63"/>
      <c r="M13" s="64"/>
      <c r="N13" s="125"/>
      <c r="O13" s="65"/>
      <c r="P13" s="66"/>
      <c r="Q13" s="130"/>
      <c r="R13" s="189"/>
      <c r="S13" s="68">
        <f>D12*R13</f>
        <v>0</v>
      </c>
      <c r="T13" s="69"/>
      <c r="U13" s="70"/>
      <c r="V13" s="71"/>
    </row>
    <row r="14" spans="1:22" ht="200.25" customHeight="1" x14ac:dyDescent="0.25">
      <c r="A14" s="36"/>
      <c r="B14" s="118">
        <v>6</v>
      </c>
      <c r="C14" s="131" t="s">
        <v>62</v>
      </c>
      <c r="D14" s="120">
        <v>1</v>
      </c>
      <c r="E14" s="121" t="s">
        <v>33</v>
      </c>
      <c r="F14" s="122" t="s">
        <v>70</v>
      </c>
      <c r="G14" s="186"/>
      <c r="H14" s="186"/>
      <c r="I14" s="124"/>
      <c r="J14" s="61"/>
      <c r="K14" s="62"/>
      <c r="L14" s="63"/>
      <c r="M14" s="64"/>
      <c r="N14" s="125"/>
      <c r="O14" s="65"/>
      <c r="P14" s="126">
        <f>D14*Q14</f>
        <v>22000</v>
      </c>
      <c r="Q14" s="132">
        <v>22000</v>
      </c>
      <c r="R14" s="192"/>
      <c r="S14" s="128">
        <f>D14*R14</f>
        <v>0</v>
      </c>
      <c r="T14" s="129" t="str">
        <f>IF(ISNUMBER(R14+R15), IF(R14+R15&gt;Q14,"NEVYHOVUJE","VYHOVUJE")," ")</f>
        <v>VYHOVUJE</v>
      </c>
      <c r="U14" s="70"/>
      <c r="V14" s="82" t="s">
        <v>11</v>
      </c>
    </row>
    <row r="15" spans="1:22" ht="75" customHeight="1" x14ac:dyDescent="0.25">
      <c r="A15" s="36"/>
      <c r="B15" s="54"/>
      <c r="C15" s="133"/>
      <c r="D15" s="56"/>
      <c r="E15" s="57"/>
      <c r="F15" s="134" t="s">
        <v>69</v>
      </c>
      <c r="G15" s="182"/>
      <c r="H15" s="59" t="s">
        <v>38</v>
      </c>
      <c r="I15" s="124"/>
      <c r="J15" s="61"/>
      <c r="K15" s="62"/>
      <c r="L15" s="63"/>
      <c r="M15" s="64"/>
      <c r="N15" s="125"/>
      <c r="O15" s="65"/>
      <c r="P15" s="66"/>
      <c r="Q15" s="67"/>
      <c r="R15" s="189"/>
      <c r="S15" s="68">
        <f>D14*R15</f>
        <v>0</v>
      </c>
      <c r="T15" s="69"/>
      <c r="U15" s="70"/>
      <c r="V15" s="71"/>
    </row>
    <row r="16" spans="1:22" ht="61.5" customHeight="1" x14ac:dyDescent="0.25">
      <c r="A16" s="36"/>
      <c r="B16" s="72">
        <v>7</v>
      </c>
      <c r="C16" s="73" t="s">
        <v>54</v>
      </c>
      <c r="D16" s="74">
        <v>1</v>
      </c>
      <c r="E16" s="75" t="s">
        <v>33</v>
      </c>
      <c r="F16" s="135" t="s">
        <v>71</v>
      </c>
      <c r="G16" s="183"/>
      <c r="H16" s="77" t="s">
        <v>38</v>
      </c>
      <c r="I16" s="124"/>
      <c r="J16" s="61"/>
      <c r="K16" s="62"/>
      <c r="L16" s="63"/>
      <c r="M16" s="64"/>
      <c r="N16" s="125"/>
      <c r="O16" s="65"/>
      <c r="P16" s="78">
        <f>D16*Q16</f>
        <v>500</v>
      </c>
      <c r="Q16" s="79">
        <v>500</v>
      </c>
      <c r="R16" s="190"/>
      <c r="S16" s="80">
        <f>D16*R16</f>
        <v>0</v>
      </c>
      <c r="T16" s="81" t="str">
        <f t="shared" ref="T16:T20" si="3">IF(ISNUMBER(R16), IF(R16&gt;Q16,"NEVYHOVUJE","VYHOVUJE")," ")</f>
        <v xml:space="preserve"> </v>
      </c>
      <c r="U16" s="70"/>
      <c r="V16" s="136" t="s">
        <v>18</v>
      </c>
    </row>
    <row r="17" spans="1:22" ht="66.75" customHeight="1" x14ac:dyDescent="0.25">
      <c r="A17" s="36"/>
      <c r="B17" s="72">
        <v>8</v>
      </c>
      <c r="C17" s="73" t="s">
        <v>55</v>
      </c>
      <c r="D17" s="74">
        <v>1</v>
      </c>
      <c r="E17" s="75" t="s">
        <v>33</v>
      </c>
      <c r="F17" s="135" t="s">
        <v>72</v>
      </c>
      <c r="G17" s="183"/>
      <c r="H17" s="77" t="s">
        <v>38</v>
      </c>
      <c r="I17" s="124"/>
      <c r="J17" s="61"/>
      <c r="K17" s="62"/>
      <c r="L17" s="63"/>
      <c r="M17" s="64"/>
      <c r="N17" s="125"/>
      <c r="O17" s="65"/>
      <c r="P17" s="78">
        <f>D17*Q17</f>
        <v>900</v>
      </c>
      <c r="Q17" s="79">
        <v>900</v>
      </c>
      <c r="R17" s="190"/>
      <c r="S17" s="80">
        <f>D17*R17</f>
        <v>0</v>
      </c>
      <c r="T17" s="81" t="str">
        <f t="shared" si="3"/>
        <v xml:space="preserve"> </v>
      </c>
      <c r="U17" s="70"/>
      <c r="V17" s="136" t="s">
        <v>17</v>
      </c>
    </row>
    <row r="18" spans="1:22" ht="47.25" customHeight="1" x14ac:dyDescent="0.25">
      <c r="A18" s="36"/>
      <c r="B18" s="72">
        <v>9</v>
      </c>
      <c r="C18" s="73" t="s">
        <v>56</v>
      </c>
      <c r="D18" s="74">
        <v>4</v>
      </c>
      <c r="E18" s="75" t="s">
        <v>33</v>
      </c>
      <c r="F18" s="137" t="s">
        <v>63</v>
      </c>
      <c r="G18" s="183"/>
      <c r="H18" s="77" t="s">
        <v>38</v>
      </c>
      <c r="I18" s="124"/>
      <c r="J18" s="61"/>
      <c r="K18" s="62"/>
      <c r="L18" s="63"/>
      <c r="M18" s="64"/>
      <c r="N18" s="125"/>
      <c r="O18" s="65"/>
      <c r="P18" s="78">
        <f>D18*Q18</f>
        <v>2000</v>
      </c>
      <c r="Q18" s="79">
        <v>500</v>
      </c>
      <c r="R18" s="190"/>
      <c r="S18" s="80">
        <f>D18*R18</f>
        <v>0</v>
      </c>
      <c r="T18" s="81" t="str">
        <f t="shared" si="3"/>
        <v xml:space="preserve"> </v>
      </c>
      <c r="U18" s="70"/>
      <c r="V18" s="136" t="s">
        <v>16</v>
      </c>
    </row>
    <row r="19" spans="1:22" ht="47.25" customHeight="1" x14ac:dyDescent="0.25">
      <c r="A19" s="36"/>
      <c r="B19" s="72">
        <v>10</v>
      </c>
      <c r="C19" s="138" t="s">
        <v>64</v>
      </c>
      <c r="D19" s="74">
        <v>4</v>
      </c>
      <c r="E19" s="75" t="s">
        <v>33</v>
      </c>
      <c r="F19" s="137" t="s">
        <v>65</v>
      </c>
      <c r="G19" s="183"/>
      <c r="H19" s="77" t="s">
        <v>38</v>
      </c>
      <c r="I19" s="124"/>
      <c r="J19" s="61"/>
      <c r="K19" s="62"/>
      <c r="L19" s="63"/>
      <c r="M19" s="64"/>
      <c r="N19" s="125"/>
      <c r="O19" s="65"/>
      <c r="P19" s="78">
        <f>D19*Q19</f>
        <v>1200</v>
      </c>
      <c r="Q19" s="79">
        <v>300</v>
      </c>
      <c r="R19" s="190"/>
      <c r="S19" s="80">
        <f>D19*R19</f>
        <v>0</v>
      </c>
      <c r="T19" s="81" t="str">
        <f t="shared" si="3"/>
        <v xml:space="preserve"> </v>
      </c>
      <c r="U19" s="70"/>
      <c r="V19" s="136" t="s">
        <v>15</v>
      </c>
    </row>
    <row r="20" spans="1:22" ht="81.75" customHeight="1" x14ac:dyDescent="0.25">
      <c r="A20" s="36"/>
      <c r="B20" s="72">
        <v>11</v>
      </c>
      <c r="C20" s="139" t="s">
        <v>73</v>
      </c>
      <c r="D20" s="74">
        <v>2</v>
      </c>
      <c r="E20" s="75" t="s">
        <v>33</v>
      </c>
      <c r="F20" s="135" t="s">
        <v>74</v>
      </c>
      <c r="G20" s="183"/>
      <c r="H20" s="183"/>
      <c r="I20" s="124"/>
      <c r="J20" s="61"/>
      <c r="K20" s="62"/>
      <c r="L20" s="63"/>
      <c r="M20" s="64"/>
      <c r="N20" s="125"/>
      <c r="O20" s="65"/>
      <c r="P20" s="78">
        <f>D20*Q20</f>
        <v>6000</v>
      </c>
      <c r="Q20" s="79">
        <v>3000</v>
      </c>
      <c r="R20" s="190"/>
      <c r="S20" s="80">
        <f>D20*R20</f>
        <v>0</v>
      </c>
      <c r="T20" s="81" t="str">
        <f t="shared" si="3"/>
        <v xml:space="preserve"> </v>
      </c>
      <c r="U20" s="70"/>
      <c r="V20" s="136" t="s">
        <v>13</v>
      </c>
    </row>
    <row r="21" spans="1:22" ht="61.5" customHeight="1" x14ac:dyDescent="0.25">
      <c r="A21" s="36"/>
      <c r="B21" s="72">
        <v>12</v>
      </c>
      <c r="C21" s="138" t="s">
        <v>66</v>
      </c>
      <c r="D21" s="74">
        <v>2</v>
      </c>
      <c r="E21" s="75" t="s">
        <v>33</v>
      </c>
      <c r="F21" s="137" t="s">
        <v>67</v>
      </c>
      <c r="G21" s="183"/>
      <c r="H21" s="77" t="s">
        <v>38</v>
      </c>
      <c r="I21" s="124"/>
      <c r="J21" s="61"/>
      <c r="K21" s="62"/>
      <c r="L21" s="63"/>
      <c r="M21" s="64"/>
      <c r="N21" s="125"/>
      <c r="O21" s="65"/>
      <c r="P21" s="78">
        <f>D21*Q21</f>
        <v>1600</v>
      </c>
      <c r="Q21" s="79">
        <v>800</v>
      </c>
      <c r="R21" s="190"/>
      <c r="S21" s="80">
        <f>D21*R21</f>
        <v>0</v>
      </c>
      <c r="T21" s="81" t="str">
        <f t="shared" si="2"/>
        <v xml:space="preserve"> </v>
      </c>
      <c r="U21" s="70"/>
      <c r="V21" s="82" t="s">
        <v>17</v>
      </c>
    </row>
    <row r="22" spans="1:22" ht="89.25" customHeight="1" thickBot="1" x14ac:dyDescent="0.3">
      <c r="A22" s="36"/>
      <c r="B22" s="140">
        <v>13</v>
      </c>
      <c r="C22" s="141" t="s">
        <v>57</v>
      </c>
      <c r="D22" s="142">
        <v>2</v>
      </c>
      <c r="E22" s="143" t="s">
        <v>33</v>
      </c>
      <c r="F22" s="144" t="s">
        <v>75</v>
      </c>
      <c r="G22" s="187"/>
      <c r="H22" s="145" t="s">
        <v>38</v>
      </c>
      <c r="I22" s="146"/>
      <c r="J22" s="147"/>
      <c r="K22" s="148"/>
      <c r="L22" s="149"/>
      <c r="M22" s="150"/>
      <c r="N22" s="151"/>
      <c r="O22" s="152"/>
      <c r="P22" s="153">
        <f>D22*Q22</f>
        <v>700</v>
      </c>
      <c r="Q22" s="154">
        <v>350</v>
      </c>
      <c r="R22" s="193"/>
      <c r="S22" s="155">
        <f>D22*R22</f>
        <v>0</v>
      </c>
      <c r="T22" s="156" t="str">
        <f t="shared" ref="T22" si="4">IF(ISNUMBER(R22), IF(R22&gt;Q22,"NEVYHOVUJE","VYHOVUJE")," ")</f>
        <v xml:space="preserve"> </v>
      </c>
      <c r="U22" s="157"/>
      <c r="V22" s="158"/>
    </row>
    <row r="23" spans="1:22" ht="17.45" customHeight="1" thickTop="1" thickBot="1" x14ac:dyDescent="0.3">
      <c r="C23" s="1"/>
      <c r="D23" s="1"/>
      <c r="E23" s="1"/>
      <c r="F23" s="1"/>
      <c r="G23" s="1"/>
      <c r="H23" s="1"/>
      <c r="I23" s="1"/>
      <c r="J23" s="1"/>
      <c r="N23" s="1"/>
      <c r="O23" s="1"/>
      <c r="P23" s="1"/>
    </row>
    <row r="24" spans="1:22" ht="51.75" customHeight="1" thickTop="1" thickBot="1" x14ac:dyDescent="0.3">
      <c r="B24" s="159" t="s">
        <v>32</v>
      </c>
      <c r="C24" s="159"/>
      <c r="D24" s="159"/>
      <c r="E24" s="159"/>
      <c r="F24" s="159"/>
      <c r="G24" s="159"/>
      <c r="H24" s="160"/>
      <c r="I24" s="160"/>
      <c r="J24" s="161"/>
      <c r="K24" s="161"/>
      <c r="L24" s="27"/>
      <c r="M24" s="27"/>
      <c r="N24" s="27"/>
      <c r="O24" s="162"/>
      <c r="P24" s="162"/>
      <c r="Q24" s="163" t="s">
        <v>9</v>
      </c>
      <c r="R24" s="164" t="s">
        <v>10</v>
      </c>
      <c r="S24" s="165"/>
      <c r="T24" s="166"/>
      <c r="U24" s="167"/>
      <c r="V24" s="168"/>
    </row>
    <row r="25" spans="1:22" ht="50.45" customHeight="1" thickTop="1" thickBot="1" x14ac:dyDescent="0.3">
      <c r="B25" s="169" t="s">
        <v>31</v>
      </c>
      <c r="C25" s="169"/>
      <c r="D25" s="169"/>
      <c r="E25" s="169"/>
      <c r="F25" s="169"/>
      <c r="G25" s="169"/>
      <c r="H25" s="169"/>
      <c r="I25" s="170"/>
      <c r="L25" s="7"/>
      <c r="M25" s="7"/>
      <c r="N25" s="7"/>
      <c r="O25" s="171"/>
      <c r="P25" s="171"/>
      <c r="Q25" s="172">
        <f>SUM(P7:P22)</f>
        <v>163800</v>
      </c>
      <c r="R25" s="173">
        <f>SUM(S7:S22)</f>
        <v>0</v>
      </c>
      <c r="S25" s="174"/>
      <c r="T25" s="175"/>
    </row>
    <row r="26" spans="1:22" ht="15.75" thickTop="1" x14ac:dyDescent="0.25">
      <c r="B26" s="176" t="s">
        <v>35</v>
      </c>
      <c r="C26" s="176"/>
      <c r="D26" s="176"/>
      <c r="E26" s="176"/>
      <c r="F26" s="176"/>
      <c r="G26" s="17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x14ac:dyDescent="0.25">
      <c r="B27" s="177"/>
      <c r="C27" s="177"/>
      <c r="D27" s="177"/>
      <c r="E27" s="177"/>
      <c r="F27" s="17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x14ac:dyDescent="0.25">
      <c r="B28" s="177"/>
      <c r="C28" s="177"/>
      <c r="D28" s="177"/>
      <c r="E28" s="177"/>
      <c r="F28" s="17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x14ac:dyDescent="0.25">
      <c r="B29" s="177"/>
      <c r="C29" s="177"/>
      <c r="D29" s="177"/>
      <c r="E29" s="177"/>
      <c r="F29" s="17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C30" s="161"/>
      <c r="D30" s="178"/>
      <c r="E30" s="161"/>
      <c r="F30" s="161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H31" s="180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61"/>
      <c r="D32" s="178"/>
      <c r="E32" s="161"/>
      <c r="F32" s="161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61"/>
      <c r="D33" s="178"/>
      <c r="E33" s="161"/>
      <c r="F33" s="161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61"/>
      <c r="D34" s="178"/>
      <c r="E34" s="161"/>
      <c r="F34" s="161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61"/>
      <c r="D35" s="178"/>
      <c r="E35" s="161"/>
      <c r="F35" s="161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61"/>
      <c r="D36" s="178"/>
      <c r="E36" s="161"/>
      <c r="F36" s="161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61"/>
      <c r="D37" s="178"/>
      <c r="E37" s="161"/>
      <c r="F37" s="161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61"/>
      <c r="D38" s="178"/>
      <c r="E38" s="161"/>
      <c r="F38" s="161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61"/>
      <c r="D39" s="178"/>
      <c r="E39" s="161"/>
      <c r="F39" s="161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61"/>
      <c r="D40" s="178"/>
      <c r="E40" s="161"/>
      <c r="F40" s="161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61"/>
      <c r="D41" s="178"/>
      <c r="E41" s="161"/>
      <c r="F41" s="161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61"/>
      <c r="D42" s="178"/>
      <c r="E42" s="161"/>
      <c r="F42" s="161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61"/>
      <c r="D43" s="178"/>
      <c r="E43" s="161"/>
      <c r="F43" s="161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61"/>
      <c r="D44" s="178"/>
      <c r="E44" s="161"/>
      <c r="F44" s="161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61"/>
      <c r="D45" s="178"/>
      <c r="E45" s="161"/>
      <c r="F45" s="161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61"/>
      <c r="D46" s="178"/>
      <c r="E46" s="161"/>
      <c r="F46" s="161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61"/>
      <c r="D47" s="178"/>
      <c r="E47" s="161"/>
      <c r="F47" s="161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61"/>
      <c r="D48" s="178"/>
      <c r="E48" s="161"/>
      <c r="F48" s="161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61"/>
      <c r="D49" s="178"/>
      <c r="E49" s="161"/>
      <c r="F49" s="161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61"/>
      <c r="D50" s="178"/>
      <c r="E50" s="161"/>
      <c r="F50" s="161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61"/>
      <c r="D51" s="178"/>
      <c r="E51" s="161"/>
      <c r="F51" s="161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61"/>
      <c r="D52" s="178"/>
      <c r="E52" s="161"/>
      <c r="F52" s="161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61"/>
      <c r="D53" s="178"/>
      <c r="E53" s="161"/>
      <c r="F53" s="161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61"/>
      <c r="D54" s="178"/>
      <c r="E54" s="161"/>
      <c r="F54" s="161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61"/>
      <c r="D55" s="178"/>
      <c r="E55" s="161"/>
      <c r="F55" s="161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61"/>
      <c r="D56" s="178"/>
      <c r="E56" s="161"/>
      <c r="F56" s="161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61"/>
      <c r="D57" s="178"/>
      <c r="E57" s="161"/>
      <c r="F57" s="161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61"/>
      <c r="D58" s="178"/>
      <c r="E58" s="161"/>
      <c r="F58" s="161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61"/>
      <c r="D59" s="178"/>
      <c r="E59" s="161"/>
      <c r="F59" s="161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61"/>
      <c r="D60" s="178"/>
      <c r="E60" s="161"/>
      <c r="F60" s="161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61"/>
      <c r="D61" s="178"/>
      <c r="E61" s="161"/>
      <c r="F61" s="161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61"/>
      <c r="D62" s="178"/>
      <c r="E62" s="161"/>
      <c r="F62" s="161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61"/>
      <c r="D63" s="178"/>
      <c r="E63" s="161"/>
      <c r="F63" s="161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61"/>
      <c r="D64" s="178"/>
      <c r="E64" s="161"/>
      <c r="F64" s="161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61"/>
      <c r="D65" s="178"/>
      <c r="E65" s="161"/>
      <c r="F65" s="161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61"/>
      <c r="D66" s="178"/>
      <c r="E66" s="161"/>
      <c r="F66" s="161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61"/>
      <c r="D67" s="178"/>
      <c r="E67" s="161"/>
      <c r="F67" s="161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61"/>
      <c r="D68" s="178"/>
      <c r="E68" s="161"/>
      <c r="F68" s="161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61"/>
      <c r="D69" s="178"/>
      <c r="E69" s="161"/>
      <c r="F69" s="161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61"/>
      <c r="D70" s="178"/>
      <c r="E70" s="161"/>
      <c r="F70" s="161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61"/>
      <c r="D71" s="178"/>
      <c r="E71" s="161"/>
      <c r="F71" s="161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61"/>
      <c r="D72" s="178"/>
      <c r="E72" s="161"/>
      <c r="F72" s="161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61"/>
      <c r="D73" s="178"/>
      <c r="E73" s="161"/>
      <c r="F73" s="161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61"/>
      <c r="D74" s="178"/>
      <c r="E74" s="161"/>
      <c r="F74" s="161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61"/>
      <c r="D75" s="178"/>
      <c r="E75" s="161"/>
      <c r="F75" s="161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61"/>
      <c r="D76" s="178"/>
      <c r="E76" s="161"/>
      <c r="F76" s="161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61"/>
      <c r="D77" s="178"/>
      <c r="E77" s="161"/>
      <c r="F77" s="161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61"/>
      <c r="D78" s="178"/>
      <c r="E78" s="161"/>
      <c r="F78" s="161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61"/>
      <c r="D79" s="178"/>
      <c r="E79" s="161"/>
      <c r="F79" s="161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61"/>
      <c r="D80" s="178"/>
      <c r="E80" s="161"/>
      <c r="F80" s="161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61"/>
      <c r="D81" s="178"/>
      <c r="E81" s="161"/>
      <c r="F81" s="161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61"/>
      <c r="D82" s="178"/>
      <c r="E82" s="161"/>
      <c r="F82" s="161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61"/>
      <c r="D83" s="178"/>
      <c r="E83" s="161"/>
      <c r="F83" s="161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61"/>
      <c r="D84" s="178"/>
      <c r="E84" s="161"/>
      <c r="F84" s="161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61"/>
      <c r="D85" s="178"/>
      <c r="E85" s="161"/>
      <c r="F85" s="161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61"/>
      <c r="D86" s="178"/>
      <c r="E86" s="161"/>
      <c r="F86" s="161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61"/>
      <c r="D87" s="178"/>
      <c r="E87" s="161"/>
      <c r="F87" s="161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61"/>
      <c r="D88" s="178"/>
      <c r="E88" s="161"/>
      <c r="F88" s="161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61"/>
      <c r="D89" s="178"/>
      <c r="E89" s="161"/>
      <c r="F89" s="161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61"/>
      <c r="D90" s="178"/>
      <c r="E90" s="161"/>
      <c r="F90" s="161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61"/>
      <c r="D91" s="178"/>
      <c r="E91" s="161"/>
      <c r="F91" s="161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61"/>
      <c r="D92" s="178"/>
      <c r="E92" s="161"/>
      <c r="F92" s="161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61"/>
      <c r="D93" s="178"/>
      <c r="E93" s="161"/>
      <c r="F93" s="161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61"/>
      <c r="D94" s="178"/>
      <c r="E94" s="161"/>
      <c r="F94" s="161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61"/>
      <c r="D95" s="178"/>
      <c r="E95" s="161"/>
      <c r="F95" s="161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61"/>
      <c r="D96" s="178"/>
      <c r="E96" s="161"/>
      <c r="F96" s="161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61"/>
      <c r="D97" s="178"/>
      <c r="E97" s="161"/>
      <c r="F97" s="161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61"/>
      <c r="D98" s="178"/>
      <c r="E98" s="161"/>
      <c r="F98" s="161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61"/>
      <c r="D99" s="178"/>
      <c r="E99" s="161"/>
      <c r="F99" s="161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61"/>
      <c r="D100" s="178"/>
      <c r="E100" s="161"/>
      <c r="F100" s="161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61"/>
      <c r="D101" s="178"/>
      <c r="E101" s="161"/>
      <c r="F101" s="161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61"/>
      <c r="D102" s="178"/>
      <c r="E102" s="161"/>
      <c r="F102" s="161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61"/>
      <c r="D103" s="178"/>
      <c r="E103" s="161"/>
      <c r="F103" s="161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61"/>
      <c r="D104" s="178"/>
      <c r="E104" s="161"/>
      <c r="F104" s="161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61"/>
      <c r="D105" s="178"/>
      <c r="E105" s="161"/>
      <c r="F105" s="161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61"/>
      <c r="D106" s="178"/>
      <c r="E106" s="161"/>
      <c r="F106" s="161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61"/>
      <c r="D107" s="178"/>
      <c r="E107" s="161"/>
      <c r="F107" s="161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61"/>
      <c r="D108" s="178"/>
      <c r="E108" s="161"/>
      <c r="F108" s="161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899999999999999" customHeight="1" x14ac:dyDescent="0.25">
      <c r="C109" s="161"/>
      <c r="D109" s="178"/>
      <c r="E109" s="161"/>
      <c r="F109" s="161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899999999999999" customHeight="1" x14ac:dyDescent="0.25">
      <c r="C110" s="161"/>
      <c r="D110" s="178"/>
      <c r="E110" s="161"/>
      <c r="F110" s="161"/>
      <c r="G110" s="16"/>
      <c r="H110" s="16"/>
      <c r="I110" s="11"/>
      <c r="J110" s="11"/>
      <c r="K110" s="11"/>
      <c r="L110" s="11"/>
      <c r="M110" s="11"/>
      <c r="N110" s="17"/>
      <c r="O110" s="17"/>
      <c r="P110" s="17"/>
      <c r="Q110" s="11"/>
      <c r="R110" s="11"/>
      <c r="S110" s="11"/>
    </row>
    <row r="111" spans="3:19" ht="19.899999999999999" customHeight="1" x14ac:dyDescent="0.25">
      <c r="C111" s="161"/>
      <c r="D111" s="178"/>
      <c r="E111" s="161"/>
      <c r="F111" s="161"/>
      <c r="G111" s="16"/>
      <c r="H111" s="16"/>
      <c r="I111" s="11"/>
      <c r="J111" s="11"/>
      <c r="K111" s="11"/>
      <c r="L111" s="11"/>
      <c r="M111" s="11"/>
      <c r="N111" s="17"/>
      <c r="O111" s="17"/>
      <c r="P111" s="17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ht="19.899999999999999" customHeight="1" x14ac:dyDescent="0.25">
      <c r="C115" s="1"/>
      <c r="E115" s="1"/>
      <c r="F115" s="1"/>
      <c r="J115" s="1"/>
    </row>
    <row r="116" spans="3:10" ht="19.899999999999999" customHeight="1" x14ac:dyDescent="0.25">
      <c r="C116" s="1"/>
      <c r="E116" s="1"/>
      <c r="F116" s="1"/>
      <c r="J116" s="1"/>
    </row>
    <row r="117" spans="3:10" ht="19.899999999999999" customHeight="1" x14ac:dyDescent="0.25">
      <c r="C117" s="1"/>
      <c r="E117" s="1"/>
      <c r="F117" s="1"/>
      <c r="J117" s="1"/>
    </row>
    <row r="118" spans="3:10" ht="19.899999999999999" customHeight="1" x14ac:dyDescent="0.25">
      <c r="C118" s="1"/>
      <c r="E118" s="1"/>
      <c r="F118" s="1"/>
      <c r="J118" s="1"/>
    </row>
    <row r="119" spans="3:10" ht="19.899999999999999" customHeight="1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  <row r="242" spans="3:10" x14ac:dyDescent="0.25">
      <c r="C242" s="1"/>
      <c r="E242" s="1"/>
      <c r="F242" s="1"/>
      <c r="J242" s="1"/>
    </row>
  </sheetData>
  <sheetProtection algorithmName="SHA-512" hashValue="0zLcf+Y4/3ObybA3O26mDvbU4S9MV+X6Jcvku32jNewg2DE8jMYWNLikD/Eo8QGyqfVp5iqhGL93vQNBx+4KTA==" saltValue="ItfX/nWfnrfmnaO4aK3P5A==" spinCount="100000" sheet="1" objects="1" scenarios="1"/>
  <mergeCells count="49">
    <mergeCell ref="T7:T8"/>
    <mergeCell ref="V7:V8"/>
    <mergeCell ref="L8:L10"/>
    <mergeCell ref="U7:U10"/>
    <mergeCell ref="B7:B8"/>
    <mergeCell ref="D7:D8"/>
    <mergeCell ref="E7:E8"/>
    <mergeCell ref="P7:P8"/>
    <mergeCell ref="B26:G26"/>
    <mergeCell ref="E12:E13"/>
    <mergeCell ref="P12:P13"/>
    <mergeCell ref="L11:L22"/>
    <mergeCell ref="R25:T25"/>
    <mergeCell ref="R24:T24"/>
    <mergeCell ref="B24:G24"/>
    <mergeCell ref="B25:H25"/>
    <mergeCell ref="B1:D1"/>
    <mergeCell ref="G5:H5"/>
    <mergeCell ref="I7:I10"/>
    <mergeCell ref="J7:J10"/>
    <mergeCell ref="K7:K10"/>
    <mergeCell ref="M7:M10"/>
    <mergeCell ref="N7:N10"/>
    <mergeCell ref="O7:O10"/>
    <mergeCell ref="B12:B13"/>
    <mergeCell ref="C12:C13"/>
    <mergeCell ref="D12:D13"/>
    <mergeCell ref="V9:V10"/>
    <mergeCell ref="C7:C8"/>
    <mergeCell ref="I11:I22"/>
    <mergeCell ref="J11:J22"/>
    <mergeCell ref="K11:K22"/>
    <mergeCell ref="M11:M22"/>
    <mergeCell ref="N11:N22"/>
    <mergeCell ref="O11:O22"/>
    <mergeCell ref="U11:U22"/>
    <mergeCell ref="V21:V22"/>
    <mergeCell ref="Q7:Q8"/>
    <mergeCell ref="Q12:Q13"/>
    <mergeCell ref="T12:T13"/>
    <mergeCell ref="V12:V13"/>
    <mergeCell ref="B14:B15"/>
    <mergeCell ref="C14:C15"/>
    <mergeCell ref="D14:D15"/>
    <mergeCell ref="E14:E15"/>
    <mergeCell ref="P14:P15"/>
    <mergeCell ref="Q14:Q15"/>
    <mergeCell ref="T14:T15"/>
    <mergeCell ref="V14:V15"/>
  </mergeCells>
  <conditionalFormatting sqref="R7:R22 G7:H22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22">
    <cfRule type="notContainsBlanks" dxfId="2" priority="78">
      <formula>LEN(TRIM(G7))&gt;0</formula>
    </cfRule>
  </conditionalFormatting>
  <conditionalFormatting sqref="T7 T9:T12 T14 T16:T22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 E9:E12 E14 E16:E22" xr:uid="{349A6282-9232-40B5-B155-0C95E3B5B228}">
      <formula1>"ks,bal,sada,m,"</formula1>
    </dataValidation>
    <dataValidation type="list" allowBlank="1" showInputMessage="1" showErrorMessage="1" sqref="J7:J8 J11" xr:uid="{48B94206-EA09-4AFD-A5BF-F09088D45189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8 S13:S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V9 V7 V21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2024-10-24T05:43:16Z</cp:lastPrinted>
  <dcterms:created xsi:type="dcterms:W3CDTF">2014-03-05T12:43:32Z</dcterms:created>
  <dcterms:modified xsi:type="dcterms:W3CDTF">2024-11-07T13:55:02Z</dcterms:modified>
</cp:coreProperties>
</file>