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 - Stavební úpravy pro..." sheetId="2" r:id="rId2"/>
    <sheet name="011 - D.1.4.1 Zdroj chladu" sheetId="3" r:id="rId3"/>
    <sheet name="012 - D.1.4.2 Zdravotně t..." sheetId="4" r:id="rId4"/>
    <sheet name="013 - D.1.4.3 ROZVODY CHLADU" sheetId="5" r:id="rId5"/>
    <sheet name="014 - D.1.4.4 ELEKTOINSTA..." sheetId="6" r:id="rId6"/>
    <sheet name="015 - D.1.4.5 MaR" sheetId="7" r:id="rId7"/>
    <sheet name="040 - Vedlejší a ostatní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'001 - Stavební úpravy pro...'!$C$123:$K$197</definedName>
    <definedName name="_xlnm.Print_Area" localSheetId="1">'001 - Stavební úpravy pro...'!$C$4:$J$76,'001 - Stavební úpravy pro...'!$C$82:$J$105,'001 - Stavební úpravy pro...'!$C$111:$K$197</definedName>
    <definedName name="_xlnm.Print_Titles" localSheetId="1">'001 - Stavební úpravy pro...'!$123:$123</definedName>
    <definedName name="_xlnm._FilterDatabase" localSheetId="2" hidden="1">'011 - D.1.4.1 Zdroj chladu'!$C$119:$K$147</definedName>
    <definedName name="_xlnm.Print_Area" localSheetId="2">'011 - D.1.4.1 Zdroj chladu'!$C$4:$J$76,'011 - D.1.4.1 Zdroj chladu'!$C$82:$J$101,'011 - D.1.4.1 Zdroj chladu'!$C$107:$K$147</definedName>
    <definedName name="_xlnm.Print_Titles" localSheetId="2">'011 - D.1.4.1 Zdroj chladu'!$119:$119</definedName>
    <definedName name="_xlnm._FilterDatabase" localSheetId="3" hidden="1">'012 - D.1.4.2 Zdravotně t...'!$C$118:$K$206</definedName>
    <definedName name="_xlnm.Print_Area" localSheetId="3">'012 - D.1.4.2 Zdravotně t...'!$C$4:$J$76,'012 - D.1.4.2 Zdravotně t...'!$C$82:$J$100,'012 - D.1.4.2 Zdravotně t...'!$C$106:$K$206</definedName>
    <definedName name="_xlnm.Print_Titles" localSheetId="3">'012 - D.1.4.2 Zdravotně t...'!$118:$118</definedName>
    <definedName name="_xlnm._FilterDatabase" localSheetId="4" hidden="1">'013 - D.1.4.3 ROZVODY CHLADU'!$C$125:$K$296</definedName>
    <definedName name="_xlnm.Print_Area" localSheetId="4">'013 - D.1.4.3 ROZVODY CHLADU'!$C$4:$J$76,'013 - D.1.4.3 ROZVODY CHLADU'!$C$82:$J$107,'013 - D.1.4.3 ROZVODY CHLADU'!$C$113:$K$296</definedName>
    <definedName name="_xlnm.Print_Titles" localSheetId="4">'013 - D.1.4.3 ROZVODY CHLADU'!$125:$125</definedName>
    <definedName name="_xlnm._FilterDatabase" localSheetId="5" hidden="1">'014 - D.1.4.4 ELEKTOINSTA...'!$C$121:$K$238</definedName>
    <definedName name="_xlnm.Print_Area" localSheetId="5">'014 - D.1.4.4 ELEKTOINSTA...'!$C$4:$J$76,'014 - D.1.4.4 ELEKTOINSTA...'!$C$82:$J$103,'014 - D.1.4.4 ELEKTOINSTA...'!$C$109:$K$238</definedName>
    <definedName name="_xlnm.Print_Titles" localSheetId="5">'014 - D.1.4.4 ELEKTOINSTA...'!$121:$121</definedName>
    <definedName name="_xlnm._FilterDatabase" localSheetId="6" hidden="1">'015 - D.1.4.5 MaR'!$C$119:$K$169</definedName>
    <definedName name="_xlnm.Print_Area" localSheetId="6">'015 - D.1.4.5 MaR'!$C$4:$J$76,'015 - D.1.4.5 MaR'!$C$82:$J$101,'015 - D.1.4.5 MaR'!$C$107:$K$169</definedName>
    <definedName name="_xlnm.Print_Titles" localSheetId="6">'015 - D.1.4.5 MaR'!$119:$119</definedName>
    <definedName name="_xlnm._FilterDatabase" localSheetId="7" hidden="1">'040 - Vedlejší a ostatní ...'!$C$119:$K$129</definedName>
    <definedName name="_xlnm.Print_Area" localSheetId="7">'040 - Vedlejší a ostatní ...'!$C$4:$J$76,'040 - Vedlejší a ostatní ...'!$C$82:$J$101,'040 - Vedlejší a ostatní ...'!$C$107:$K$129</definedName>
    <definedName name="_xlnm.Print_Titles" localSheetId="7">'040 - Vedlejší a ostatní ...'!$119:$119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29"/>
  <c r="BH129"/>
  <c r="BG129"/>
  <c r="BF129"/>
  <c r="T129"/>
  <c r="T128"/>
  <c r="R129"/>
  <c r="R128"/>
  <c r="P129"/>
  <c r="P128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89"/>
  <c r="E7"/>
  <c r="E110"/>
  <c i="7" r="J37"/>
  <c r="J36"/>
  <c i="1" r="AY100"/>
  <c i="7" r="J35"/>
  <c i="1" r="AX100"/>
  <c i="7"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89"/>
  <c r="E7"/>
  <c r="E110"/>
  <c i="6" r="J37"/>
  <c r="J36"/>
  <c i="1" r="AY99"/>
  <c i="6" r="J35"/>
  <c i="1" r="AX99"/>
  <c i="6"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J119"/>
  <c r="J118"/>
  <c r="F118"/>
  <c r="F116"/>
  <c r="E114"/>
  <c r="J92"/>
  <c r="J91"/>
  <c r="F91"/>
  <c r="F89"/>
  <c r="E87"/>
  <c r="J18"/>
  <c r="E18"/>
  <c r="F119"/>
  <c r="J17"/>
  <c r="J12"/>
  <c r="J89"/>
  <c r="E7"/>
  <c r="E85"/>
  <c i="5" r="J37"/>
  <c r="J36"/>
  <c i="1" r="AY98"/>
  <c i="5" r="J35"/>
  <c i="1" r="AX98"/>
  <c i="5" r="BI294"/>
  <c r="BH294"/>
  <c r="BG294"/>
  <c r="BF294"/>
  <c r="T294"/>
  <c r="R294"/>
  <c r="P294"/>
  <c r="BI291"/>
  <c r="BH291"/>
  <c r="BG291"/>
  <c r="BF291"/>
  <c r="T291"/>
  <c r="R291"/>
  <c r="P291"/>
  <c r="BI280"/>
  <c r="BH280"/>
  <c r="BG280"/>
  <c r="BF280"/>
  <c r="T280"/>
  <c r="T263"/>
  <c r="R280"/>
  <c r="R263"/>
  <c r="P280"/>
  <c r="P263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R144"/>
  <c r="P144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122"/>
  <c r="J14"/>
  <c r="J12"/>
  <c r="J89"/>
  <c r="E7"/>
  <c r="E85"/>
  <c i="4" r="J37"/>
  <c r="J36"/>
  <c i="1" r="AY97"/>
  <c i="4" r="J35"/>
  <c i="1" r="AX97"/>
  <c i="4"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89"/>
  <c r="E7"/>
  <c r="E109"/>
  <c i="3" r="J37"/>
  <c r="J36"/>
  <c i="1" r="AY96"/>
  <c i="3" r="J35"/>
  <c i="1" r="AX96"/>
  <c i="3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114"/>
  <c r="E7"/>
  <c r="E85"/>
  <c i="2" r="J37"/>
  <c r="J36"/>
  <c i="1" r="AY95"/>
  <c i="2" r="J35"/>
  <c i="1" r="AX95"/>
  <c i="2"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T129"/>
  <c r="R130"/>
  <c r="R129"/>
  <c r="P130"/>
  <c r="P129"/>
  <c r="BI127"/>
  <c r="BH127"/>
  <c r="BG127"/>
  <c r="BF127"/>
  <c r="T127"/>
  <c r="T126"/>
  <c r="R127"/>
  <c r="R126"/>
  <c r="P127"/>
  <c r="P126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120"/>
  <c r="J14"/>
  <c r="J12"/>
  <c r="J118"/>
  <c r="E7"/>
  <c r="E114"/>
  <c i="1" r="L90"/>
  <c r="AM90"/>
  <c r="AM89"/>
  <c r="L89"/>
  <c r="AM87"/>
  <c r="L87"/>
  <c r="L85"/>
  <c r="L84"/>
  <c i="2" r="J158"/>
  <c r="BK176"/>
  <c r="BK145"/>
  <c r="J136"/>
  <c r="J196"/>
  <c r="J191"/>
  <c r="J184"/>
  <c r="BK166"/>
  <c i="1" r="AS94"/>
  <c i="3" r="BK129"/>
  <c r="J141"/>
  <c r="J127"/>
  <c r="BK144"/>
  <c i="4" r="J185"/>
  <c r="BK141"/>
  <c r="J126"/>
  <c r="J181"/>
  <c r="BK161"/>
  <c r="BK134"/>
  <c r="BK157"/>
  <c r="J134"/>
  <c r="J197"/>
  <c r="BK177"/>
  <c r="BK130"/>
  <c i="5" r="BK261"/>
  <c r="BK234"/>
  <c r="J230"/>
  <c r="J220"/>
  <c r="BK210"/>
  <c r="BK197"/>
  <c r="J180"/>
  <c r="BK144"/>
  <c r="BK291"/>
  <c r="J261"/>
  <c r="J250"/>
  <c r="BK230"/>
  <c r="J215"/>
  <c r="BK201"/>
  <c r="J183"/>
  <c r="BK294"/>
  <c r="BK259"/>
  <c r="J222"/>
  <c r="J205"/>
  <c r="J170"/>
  <c r="J144"/>
  <c r="BK203"/>
  <c r="J195"/>
  <c r="BK180"/>
  <c r="J149"/>
  <c i="6" r="J231"/>
  <c r="BK223"/>
  <c r="BK194"/>
  <c r="BK186"/>
  <c r="BK172"/>
  <c r="BK164"/>
  <c r="J142"/>
  <c r="J237"/>
  <c r="BK221"/>
  <c r="J200"/>
  <c r="J192"/>
  <c r="J162"/>
  <c r="BK146"/>
  <c r="BK227"/>
  <c r="J212"/>
  <c r="BK206"/>
  <c r="J184"/>
  <c r="J160"/>
  <c r="J146"/>
  <c r="J130"/>
  <c r="J223"/>
  <c r="J206"/>
  <c r="J190"/>
  <c r="BK178"/>
  <c r="J166"/>
  <c r="J156"/>
  <c r="J132"/>
  <c i="7" r="J150"/>
  <c r="J129"/>
  <c r="J152"/>
  <c r="BK131"/>
  <c r="J159"/>
  <c r="BK146"/>
  <c r="J133"/>
  <c r="BK167"/>
  <c r="BK157"/>
  <c r="BK148"/>
  <c r="BK133"/>
  <c i="8" r="BK129"/>
  <c r="J127"/>
  <c r="J124"/>
  <c i="2" r="J160"/>
  <c r="J148"/>
  <c r="BK158"/>
  <c r="J145"/>
  <c r="BK136"/>
  <c r="J127"/>
  <c r="BK191"/>
  <c r="BK184"/>
  <c r="J170"/>
  <c r="J163"/>
  <c i="3" r="BK139"/>
  <c r="BK125"/>
  <c r="J136"/>
  <c r="BK146"/>
  <c r="J139"/>
  <c r="J122"/>
  <c i="4" r="J201"/>
  <c r="BK149"/>
  <c r="BK197"/>
  <c r="J177"/>
  <c r="J157"/>
  <c r="BK201"/>
  <c r="J153"/>
  <c r="J130"/>
  <c r="BK185"/>
  <c r="J169"/>
  <c r="J145"/>
  <c r="J122"/>
  <c i="5" r="BK250"/>
  <c r="J232"/>
  <c r="BK222"/>
  <c r="BK215"/>
  <c r="BK208"/>
  <c r="BK191"/>
  <c r="BK161"/>
  <c r="J138"/>
  <c r="J280"/>
  <c r="BK257"/>
  <c r="J237"/>
  <c r="BK218"/>
  <c r="BK205"/>
  <c r="BK189"/>
  <c r="J152"/>
  <c r="BK280"/>
  <c r="BK232"/>
  <c r="BK213"/>
  <c r="J201"/>
  <c r="J166"/>
  <c r="J135"/>
  <c r="J197"/>
  <c r="J186"/>
  <c r="J156"/>
  <c i="6" r="BK237"/>
  <c r="J225"/>
  <c r="BK200"/>
  <c r="BK190"/>
  <c r="BK174"/>
  <c r="BK166"/>
  <c r="BK148"/>
  <c r="BK134"/>
  <c r="BK225"/>
  <c r="J217"/>
  <c r="J194"/>
  <c r="J178"/>
  <c r="BK154"/>
  <c r="J134"/>
  <c r="BK233"/>
  <c r="J221"/>
  <c r="BK196"/>
  <c r="BK182"/>
  <c r="BK152"/>
  <c r="J144"/>
  <c r="J235"/>
  <c r="J215"/>
  <c r="J204"/>
  <c r="J182"/>
  <c r="J174"/>
  <c r="BK158"/>
  <c r="J140"/>
  <c r="BK126"/>
  <c i="7" r="J137"/>
  <c r="J124"/>
  <c r="J148"/>
  <c r="BK127"/>
  <c r="J161"/>
  <c r="J157"/>
  <c r="BK144"/>
  <c r="BK124"/>
  <c r="J163"/>
  <c r="J155"/>
  <c r="J140"/>
  <c i="8" r="J123"/>
  <c i="2" r="BK163"/>
  <c r="J156"/>
  <c r="BK127"/>
  <c r="BK156"/>
  <c r="BK142"/>
  <c r="BK130"/>
  <c r="BK194"/>
  <c r="BK187"/>
  <c r="BK182"/>
  <c r="J166"/>
  <c i="3" r="BK141"/>
  <c r="J133"/>
  <c r="BK122"/>
  <c r="J131"/>
  <c r="J144"/>
  <c r="J125"/>
  <c i="4" r="BK205"/>
  <c r="BK165"/>
  <c r="J193"/>
  <c r="J165"/>
  <c r="J149"/>
  <c r="J173"/>
  <c r="BK138"/>
  <c r="BK189"/>
  <c r="BK173"/>
  <c r="J141"/>
  <c i="5" r="BK264"/>
  <c r="J247"/>
  <c r="J228"/>
  <c r="J213"/>
  <c r="BK195"/>
  <c r="BK170"/>
  <c r="BK135"/>
  <c r="J259"/>
  <c r="BK247"/>
  <c r="J225"/>
  <c r="J210"/>
  <c r="J191"/>
  <c r="BK156"/>
  <c r="J291"/>
  <c r="BK228"/>
  <c r="J208"/>
  <c r="BK175"/>
  <c r="BK152"/>
  <c r="J129"/>
  <c r="BK193"/>
  <c r="J175"/>
  <c r="J132"/>
  <c i="6" r="BK235"/>
  <c r="BK219"/>
  <c r="BK212"/>
  <c r="BK210"/>
  <c r="J198"/>
  <c r="BK188"/>
  <c r="BK170"/>
  <c r="J154"/>
  <c r="J126"/>
  <c r="BK231"/>
  <c r="BK204"/>
  <c r="J196"/>
  <c r="J168"/>
  <c r="J158"/>
  <c r="BK142"/>
  <c r="BK132"/>
  <c r="BK217"/>
  <c r="J188"/>
  <c r="J170"/>
  <c r="J148"/>
  <c r="BK140"/>
  <c r="BK229"/>
  <c r="J210"/>
  <c r="J202"/>
  <c r="BK180"/>
  <c r="BK162"/>
  <c r="BK150"/>
  <c r="J136"/>
  <c r="J124"/>
  <c i="7" r="J146"/>
  <c r="J127"/>
  <c r="J165"/>
  <c r="J135"/>
  <c r="J167"/>
  <c r="BK150"/>
  <c r="J142"/>
  <c r="J122"/>
  <c r="BK159"/>
  <c r="J144"/>
  <c r="J131"/>
  <c i="8" r="BK127"/>
  <c r="J129"/>
  <c i="2" r="BK196"/>
  <c r="BK170"/>
  <c r="J176"/>
  <c r="BK148"/>
  <c r="J142"/>
  <c r="J130"/>
  <c r="J194"/>
  <c r="J187"/>
  <c r="J182"/>
  <c r="BK160"/>
  <c i="3" r="BK136"/>
  <c r="J129"/>
  <c r="J146"/>
  <c r="BK127"/>
  <c r="BK131"/>
  <c r="BK133"/>
  <c i="4" r="J189"/>
  <c r="BK153"/>
  <c r="BK122"/>
  <c r="BK169"/>
  <c r="J138"/>
  <c r="BK193"/>
  <c r="BK145"/>
  <c r="J205"/>
  <c r="BK181"/>
  <c r="J161"/>
  <c r="BK126"/>
  <c i="5" r="J257"/>
  <c r="BK237"/>
  <c r="BK225"/>
  <c r="J218"/>
  <c r="J203"/>
  <c r="BK183"/>
  <c r="BK149"/>
  <c r="J294"/>
  <c r="J264"/>
  <c r="BK253"/>
  <c r="J234"/>
  <c r="J199"/>
  <c r="BK186"/>
  <c r="BK132"/>
  <c r="J253"/>
  <c r="BK220"/>
  <c r="J193"/>
  <c r="J161"/>
  <c r="BK138"/>
  <c r="BK199"/>
  <c r="J189"/>
  <c r="BK166"/>
  <c r="BK129"/>
  <c i="6" r="J227"/>
  <c r="BK202"/>
  <c r="BK192"/>
  <c r="J176"/>
  <c r="BK168"/>
  <c r="BK156"/>
  <c r="BK136"/>
  <c r="J233"/>
  <c r="J219"/>
  <c r="BK198"/>
  <c r="J180"/>
  <c r="J164"/>
  <c r="J152"/>
  <c r="J229"/>
  <c r="BK215"/>
  <c r="BK208"/>
  <c r="J186"/>
  <c r="J172"/>
  <c r="J150"/>
  <c r="BK124"/>
  <c r="J208"/>
  <c r="BK184"/>
  <c r="BK176"/>
  <c r="BK160"/>
  <c r="BK144"/>
  <c r="BK130"/>
  <c i="7" r="BK163"/>
  <c r="BK135"/>
  <c r="BK122"/>
  <c r="BK137"/>
  <c r="BK165"/>
  <c r="BK155"/>
  <c r="BK140"/>
  <c r="BK161"/>
  <c r="BK152"/>
  <c r="BK142"/>
  <c r="BK129"/>
  <c i="8" r="BK124"/>
  <c r="BK123"/>
  <c i="2" l="1" r="BK135"/>
  <c r="J135"/>
  <c r="J100"/>
  <c r="P155"/>
  <c r="R169"/>
  <c r="R168"/>
  <c i="3" r="R121"/>
  <c r="T138"/>
  <c r="T143"/>
  <c i="4" r="BK121"/>
  <c r="J121"/>
  <c r="J98"/>
  <c r="BK140"/>
  <c r="J140"/>
  <c r="J99"/>
  <c i="5" r="T128"/>
  <c r="P188"/>
  <c r="R207"/>
  <c r="R236"/>
  <c r="T252"/>
  <c r="P290"/>
  <c r="P289"/>
  <c i="6" r="BK123"/>
  <c r="J123"/>
  <c r="J97"/>
  <c r="R123"/>
  <c r="BK129"/>
  <c r="J129"/>
  <c r="J99"/>
  <c r="R129"/>
  <c r="R128"/>
  <c r="T139"/>
  <c r="R214"/>
  <c i="7" r="P121"/>
  <c r="P126"/>
  <c r="P139"/>
  <c r="R154"/>
  <c i="2" r="R135"/>
  <c r="T155"/>
  <c r="T169"/>
  <c r="T168"/>
  <c i="3" r="T121"/>
  <c r="T120"/>
  <c r="R138"/>
  <c r="R143"/>
  <c i="4" r="R121"/>
  <c r="R140"/>
  <c i="5" r="P128"/>
  <c r="R188"/>
  <c r="T207"/>
  <c r="T236"/>
  <c r="P252"/>
  <c r="R290"/>
  <c r="R289"/>
  <c i="6" r="P123"/>
  <c r="T123"/>
  <c r="P129"/>
  <c r="P128"/>
  <c r="T129"/>
  <c r="T128"/>
  <c r="P139"/>
  <c r="BK214"/>
  <c r="J214"/>
  <c r="J102"/>
  <c r="T214"/>
  <c i="7" r="BK121"/>
  <c r="J121"/>
  <c r="J97"/>
  <c r="BK126"/>
  <c r="J126"/>
  <c r="J98"/>
  <c r="BK139"/>
  <c r="J139"/>
  <c r="J99"/>
  <c r="P154"/>
  <c i="2" r="T135"/>
  <c r="T125"/>
  <c r="T124"/>
  <c r="R155"/>
  <c r="BK169"/>
  <c r="J169"/>
  <c r="J104"/>
  <c i="3" r="P121"/>
  <c r="P138"/>
  <c r="BK143"/>
  <c r="J143"/>
  <c r="J100"/>
  <c i="4" r="T121"/>
  <c r="P140"/>
  <c i="5" r="BK128"/>
  <c r="T188"/>
  <c r="P207"/>
  <c r="P236"/>
  <c r="R252"/>
  <c r="T290"/>
  <c r="T289"/>
  <c i="6" r="BK139"/>
  <c r="J139"/>
  <c r="J101"/>
  <c r="R139"/>
  <c r="R138"/>
  <c r="P214"/>
  <c i="7" r="R121"/>
  <c r="R126"/>
  <c r="T139"/>
  <c r="BK154"/>
  <c r="J154"/>
  <c r="J100"/>
  <c i="2" r="P135"/>
  <c r="P125"/>
  <c r="P124"/>
  <c i="1" r="AU95"/>
  <c i="2" r="BK155"/>
  <c r="J155"/>
  <c r="J101"/>
  <c r="P169"/>
  <c r="P168"/>
  <c i="3" r="BK121"/>
  <c r="BK138"/>
  <c r="J138"/>
  <c r="J99"/>
  <c r="P143"/>
  <c i="4" r="P121"/>
  <c r="P120"/>
  <c r="P119"/>
  <c i="1" r="AU97"/>
  <c i="4" r="T140"/>
  <c i="5" r="R128"/>
  <c r="R127"/>
  <c r="R126"/>
  <c r="BK188"/>
  <c r="J188"/>
  <c r="J100"/>
  <c r="BK207"/>
  <c r="J207"/>
  <c r="J101"/>
  <c r="BK236"/>
  <c r="J236"/>
  <c r="J102"/>
  <c r="BK252"/>
  <c r="J252"/>
  <c r="J103"/>
  <c r="BK290"/>
  <c r="J290"/>
  <c r="J106"/>
  <c i="7" r="T121"/>
  <c r="T126"/>
  <c r="R139"/>
  <c r="T154"/>
  <c i="8" r="BK122"/>
  <c r="J122"/>
  <c r="J98"/>
  <c r="P122"/>
  <c r="P121"/>
  <c r="P120"/>
  <c i="1" r="AU101"/>
  <c i="8" r="R122"/>
  <c r="R121"/>
  <c r="R120"/>
  <c r="T122"/>
  <c r="T121"/>
  <c r="T120"/>
  <c i="2" r="BK129"/>
  <c r="J129"/>
  <c r="J99"/>
  <c i="5" r="BK263"/>
  <c r="J263"/>
  <c r="J104"/>
  <c i="2" r="BK126"/>
  <c r="J126"/>
  <c r="J98"/>
  <c i="5" r="BK185"/>
  <c r="J185"/>
  <c r="J99"/>
  <c i="2" r="BK165"/>
  <c r="J165"/>
  <c r="J102"/>
  <c i="3" r="BK135"/>
  <c r="J135"/>
  <c r="J98"/>
  <c i="8" r="BK126"/>
  <c r="J126"/>
  <c r="J99"/>
  <c r="BK128"/>
  <c r="J128"/>
  <c r="J100"/>
  <c r="E85"/>
  <c r="F92"/>
  <c r="J114"/>
  <c r="J117"/>
  <c r="BE129"/>
  <c r="J91"/>
  <c r="F91"/>
  <c r="BE123"/>
  <c r="BE124"/>
  <c r="BE127"/>
  <c i="7" r="J91"/>
  <c r="J114"/>
  <c r="BE124"/>
  <c r="BE140"/>
  <c r="BE163"/>
  <c r="BE165"/>
  <c r="BE167"/>
  <c r="E85"/>
  <c r="F92"/>
  <c r="F116"/>
  <c r="BE127"/>
  <c r="BE133"/>
  <c r="BE135"/>
  <c r="BE152"/>
  <c r="BE122"/>
  <c r="BE131"/>
  <c r="BE142"/>
  <c r="BE146"/>
  <c r="BE148"/>
  <c r="BE157"/>
  <c r="BE161"/>
  <c r="J92"/>
  <c r="BE129"/>
  <c r="BE137"/>
  <c r="BE144"/>
  <c r="BE150"/>
  <c r="BE155"/>
  <c r="BE159"/>
  <c i="5" r="J128"/>
  <c r="J98"/>
  <c i="6" r="F92"/>
  <c r="BE152"/>
  <c r="BE166"/>
  <c r="BE168"/>
  <c r="BE186"/>
  <c r="BE192"/>
  <c r="BE198"/>
  <c r="BE200"/>
  <c r="BE217"/>
  <c r="BE219"/>
  <c r="BE223"/>
  <c r="BE225"/>
  <c r="BE227"/>
  <c r="BE231"/>
  <c r="E112"/>
  <c r="BE132"/>
  <c r="BE140"/>
  <c r="BE154"/>
  <c r="BE162"/>
  <c r="BE164"/>
  <c r="BE170"/>
  <c r="BE176"/>
  <c r="BE178"/>
  <c r="BE190"/>
  <c r="BE194"/>
  <c r="BE202"/>
  <c r="BE215"/>
  <c r="BE221"/>
  <c r="BE229"/>
  <c r="BE235"/>
  <c r="BE237"/>
  <c r="J116"/>
  <c r="BE124"/>
  <c r="BE126"/>
  <c r="BE134"/>
  <c r="BE136"/>
  <c r="BE148"/>
  <c r="BE150"/>
  <c r="BE156"/>
  <c r="BE160"/>
  <c r="BE172"/>
  <c r="BE174"/>
  <c r="BE184"/>
  <c r="BE188"/>
  <c r="BE196"/>
  <c r="BE208"/>
  <c r="BE210"/>
  <c r="BE212"/>
  <c r="BE233"/>
  <c r="BE130"/>
  <c r="BE142"/>
  <c r="BE144"/>
  <c r="BE146"/>
  <c r="BE158"/>
  <c r="BE180"/>
  <c r="BE182"/>
  <c r="BE204"/>
  <c r="BE206"/>
  <c i="5" r="J91"/>
  <c r="J120"/>
  <c r="J123"/>
  <c r="BE138"/>
  <c r="BE149"/>
  <c r="BE152"/>
  <c r="BE180"/>
  <c r="BE189"/>
  <c r="BE201"/>
  <c i="4" r="BK120"/>
  <c r="BK119"/>
  <c r="J119"/>
  <c r="J96"/>
  <c i="5" r="F91"/>
  <c r="E116"/>
  <c r="BE132"/>
  <c r="BE156"/>
  <c r="BE183"/>
  <c r="BE197"/>
  <c r="BE208"/>
  <c r="BE210"/>
  <c r="BE213"/>
  <c r="BE215"/>
  <c r="BE218"/>
  <c r="BE230"/>
  <c r="BE247"/>
  <c r="BE250"/>
  <c r="BE291"/>
  <c r="F92"/>
  <c r="BE135"/>
  <c r="BE144"/>
  <c r="BE161"/>
  <c r="BE166"/>
  <c r="BE170"/>
  <c r="BE175"/>
  <c r="BE186"/>
  <c r="BE191"/>
  <c r="BE195"/>
  <c r="BE203"/>
  <c r="BE234"/>
  <c r="BE253"/>
  <c r="BE257"/>
  <c r="BE261"/>
  <c r="BE264"/>
  <c r="BE280"/>
  <c r="BE294"/>
  <c r="BE129"/>
  <c r="BE193"/>
  <c r="BE199"/>
  <c r="BE205"/>
  <c r="BE220"/>
  <c r="BE222"/>
  <c r="BE225"/>
  <c r="BE228"/>
  <c r="BE232"/>
  <c r="BE237"/>
  <c r="BE259"/>
  <c i="4" r="E85"/>
  <c r="F92"/>
  <c r="F115"/>
  <c r="J116"/>
  <c r="BE134"/>
  <c r="BE149"/>
  <c r="BE153"/>
  <c r="BE161"/>
  <c r="BE205"/>
  <c r="J113"/>
  <c r="BE122"/>
  <c r="BE145"/>
  <c r="BE165"/>
  <c r="BE173"/>
  <c r="BE181"/>
  <c r="BE189"/>
  <c r="BE197"/>
  <c i="3" r="J121"/>
  <c r="J97"/>
  <c i="4" r="J91"/>
  <c r="BE126"/>
  <c r="BE141"/>
  <c r="BE185"/>
  <c r="BE201"/>
  <c r="BE130"/>
  <c r="BE138"/>
  <c r="BE157"/>
  <c r="BE169"/>
  <c r="BE177"/>
  <c r="BE193"/>
  <c i="3" r="F92"/>
  <c r="BE127"/>
  <c r="BE136"/>
  <c r="BE141"/>
  <c r="J89"/>
  <c r="J91"/>
  <c r="E110"/>
  <c r="F116"/>
  <c r="BE133"/>
  <c r="J92"/>
  <c r="BE129"/>
  <c r="BE131"/>
  <c r="BE139"/>
  <c r="BE122"/>
  <c r="BE125"/>
  <c r="BE144"/>
  <c r="BE146"/>
  <c i="2" r="BE160"/>
  <c r="BE163"/>
  <c r="BE166"/>
  <c r="BE176"/>
  <c r="BE182"/>
  <c r="BE184"/>
  <c r="BE187"/>
  <c r="BE191"/>
  <c r="BE194"/>
  <c r="BE127"/>
  <c r="BE130"/>
  <c r="BE136"/>
  <c r="BE142"/>
  <c r="BE145"/>
  <c r="BE148"/>
  <c r="BE156"/>
  <c r="BE196"/>
  <c r="E85"/>
  <c r="J89"/>
  <c r="F91"/>
  <c r="J91"/>
  <c r="F92"/>
  <c r="J92"/>
  <c r="BE170"/>
  <c r="BE158"/>
  <c r="F37"/>
  <c i="1" r="BD95"/>
  <c i="3" r="F34"/>
  <c i="1" r="BA96"/>
  <c i="3" r="F36"/>
  <c i="1" r="BC96"/>
  <c i="4" r="F37"/>
  <c i="1" r="BD97"/>
  <c i="5" r="F34"/>
  <c i="1" r="BA98"/>
  <c i="6" r="F36"/>
  <c i="1" r="BC99"/>
  <c i="7" r="F36"/>
  <c i="1" r="BC100"/>
  <c i="7" r="F34"/>
  <c i="1" r="BA100"/>
  <c i="8" r="F36"/>
  <c i="1" r="BC101"/>
  <c i="2" r="F34"/>
  <c i="1" r="BA95"/>
  <c i="3" r="F37"/>
  <c i="1" r="BD96"/>
  <c i="3" r="F35"/>
  <c i="1" r="BB96"/>
  <c i="4" r="F35"/>
  <c i="1" r="BB97"/>
  <c i="5" r="F37"/>
  <c i="1" r="BD98"/>
  <c i="6" r="J34"/>
  <c i="1" r="AW99"/>
  <c i="7" r="F35"/>
  <c i="1" r="BB100"/>
  <c i="7" r="J34"/>
  <c i="1" r="AW100"/>
  <c i="2" r="F36"/>
  <c i="1" r="BC95"/>
  <c i="2" r="F35"/>
  <c i="1" r="BB95"/>
  <c i="4" r="F36"/>
  <c i="1" r="BC97"/>
  <c i="4" r="F34"/>
  <c i="1" r="BA97"/>
  <c i="5" r="J34"/>
  <c i="1" r="AW98"/>
  <c i="6" r="F34"/>
  <c i="1" r="BA99"/>
  <c i="6" r="F35"/>
  <c i="1" r="BB99"/>
  <c i="8" r="F37"/>
  <c i="1" r="BD101"/>
  <c i="8" r="J34"/>
  <c i="1" r="AW101"/>
  <c i="2" r="J34"/>
  <c i="1" r="AW95"/>
  <c i="3" r="J34"/>
  <c i="1" r="AW96"/>
  <c i="4" r="J34"/>
  <c i="1" r="AW97"/>
  <c i="5" r="F35"/>
  <c i="1" r="BB98"/>
  <c i="5" r="F36"/>
  <c i="1" r="BC98"/>
  <c i="6" r="F37"/>
  <c i="1" r="BD99"/>
  <c i="7" r="F37"/>
  <c i="1" r="BD100"/>
  <c i="8" r="F34"/>
  <c i="1" r="BA101"/>
  <c i="8" r="F35"/>
  <c i="1" r="BB101"/>
  <c i="7" l="1" r="T120"/>
  <c i="3" r="R120"/>
  <c i="5" r="BK127"/>
  <c r="P127"/>
  <c r="P126"/>
  <c i="1" r="AU98"/>
  <c i="6" r="T138"/>
  <c r="R122"/>
  <c i="5" r="T127"/>
  <c r="T126"/>
  <c i="3" r="BK120"/>
  <c r="J120"/>
  <c r="J96"/>
  <c i="2" r="R125"/>
  <c r="R124"/>
  <c i="7" r="R120"/>
  <c i="4" r="T120"/>
  <c r="T119"/>
  <c i="3" r="P120"/>
  <c i="1" r="AU96"/>
  <c i="6" r="P138"/>
  <c r="P122"/>
  <c i="1" r="AU99"/>
  <c i="6" r="T122"/>
  <c i="4" r="R120"/>
  <c r="R119"/>
  <c i="7" r="P120"/>
  <c i="1" r="AU100"/>
  <c i="2" r="BK125"/>
  <c r="J125"/>
  <c r="J97"/>
  <c i="6" r="BK128"/>
  <c r="J128"/>
  <c r="J98"/>
  <c r="BK138"/>
  <c r="J138"/>
  <c r="J100"/>
  <c i="5" r="BK289"/>
  <c r="J289"/>
  <c r="J105"/>
  <c i="6" r="BK122"/>
  <c r="J122"/>
  <c r="J96"/>
  <c i="7" r="BK120"/>
  <c r="J120"/>
  <c r="J96"/>
  <c i="2" r="BK168"/>
  <c r="J168"/>
  <c r="J103"/>
  <c i="8" r="BK121"/>
  <c r="J121"/>
  <c r="J97"/>
  <c i="4" r="J120"/>
  <c r="J97"/>
  <c i="2" r="J33"/>
  <c i="1" r="AV95"/>
  <c r="AT95"/>
  <c i="5" r="J33"/>
  <c i="1" r="AV98"/>
  <c r="AT98"/>
  <c i="7" r="F33"/>
  <c i="1" r="AZ100"/>
  <c i="8" r="J33"/>
  <c i="1" r="AV101"/>
  <c r="AT101"/>
  <c r="BC94"/>
  <c r="W32"/>
  <c i="3" r="J33"/>
  <c i="1" r="AV96"/>
  <c r="AT96"/>
  <c i="4" r="F33"/>
  <c i="1" r="AZ97"/>
  <c i="6" r="J33"/>
  <c i="1" r="AV99"/>
  <c r="AT99"/>
  <c r="BD94"/>
  <c r="W33"/>
  <c r="BA94"/>
  <c r="W30"/>
  <c i="3" r="F33"/>
  <c i="1" r="AZ96"/>
  <c i="4" r="J33"/>
  <c i="1" r="AV97"/>
  <c r="AT97"/>
  <c i="6" r="F33"/>
  <c i="1" r="AZ99"/>
  <c i="8" r="F33"/>
  <c i="1" r="AZ101"/>
  <c r="BB94"/>
  <c r="W31"/>
  <c i="2" r="F33"/>
  <c i="1" r="AZ95"/>
  <c i="4" r="J30"/>
  <c i="1" r="AG97"/>
  <c i="5" r="F33"/>
  <c i="1" r="AZ98"/>
  <c i="7" r="J33"/>
  <c i="1" r="AV100"/>
  <c r="AT100"/>
  <c i="5" l="1" r="BK126"/>
  <c r="J126"/>
  <c r="J96"/>
  <c r="J127"/>
  <c r="J97"/>
  <c i="2" r="BK124"/>
  <c r="J124"/>
  <c r="J96"/>
  <c i="8" r="BK120"/>
  <c r="J120"/>
  <c r="J96"/>
  <c i="1" r="AN97"/>
  <c i="4" r="J39"/>
  <c i="1" r="AU94"/>
  <c i="7" r="J30"/>
  <c i="1" r="AG100"/>
  <c i="6" r="J30"/>
  <c i="1" r="AG99"/>
  <c r="AY94"/>
  <c i="3" r="J30"/>
  <c i="1" r="AG96"/>
  <c r="AX94"/>
  <c r="AZ94"/>
  <c r="W29"/>
  <c r="AW94"/>
  <c r="AK30"/>
  <c i="6" l="1" r="J39"/>
  <c i="7" r="J39"/>
  <c i="3" r="J39"/>
  <c i="1" r="AN96"/>
  <c r="AN99"/>
  <c r="AN100"/>
  <c i="8" r="J30"/>
  <c i="1" r="AG101"/>
  <c r="AV94"/>
  <c r="AK29"/>
  <c i="2" r="J30"/>
  <c i="1" r="AG95"/>
  <c r="AN95"/>
  <c i="5" r="J30"/>
  <c i="1" r="AG98"/>
  <c i="5" l="1" r="J39"/>
  <c i="2" r="J39"/>
  <c i="8" r="J39"/>
  <c i="1" r="AN98"/>
  <c r="AN101"/>
  <c r="AG94"/>
  <c r="AK26"/>
  <c r="AT94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<sst xmlns="http://schemas.openxmlformats.org/spreadsheetml/2006/main">
  <si>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</si>
  <si>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</si>
  <si>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</si>
  <si>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</si>
  <si>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</si>
  <si>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{3975f97f-9274-4f1f-8cca-7d0c8d306d48}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</si>
  <si>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</si>
  <si>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</si>
  <si>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</si>
  <si>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</si>
  <si>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</si>
  <si>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</si>
  <si>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</si>
  <si>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</si>
  <si>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3574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</si>
  <si>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</si>
  <si>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</si>
  <si>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Západočeská univerzita v Plzni objekt FDULS - instalace chladícího stroje</t>
  </si>
  <si>
    <t>KSO:</t>
  </si>
  <si>
    <t>CC-CZ:</t>
  </si>
  <si>
    <t>Místo:</t>
  </si>
  <si>
    <t xml:space="preserve"> </t>
  </si>
  <si>
    <t>Datum:</t>
  </si>
  <si>
    <t>15. 1. 2024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</si>
  <si>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</si>
  <si>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</si>
  <si>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</si>
  <si>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</si>
  <si>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</si>
  <si>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</si>
  <si>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</si>
  <si>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</si>
  <si>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</si>
  <si>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</si>
  <si>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</si>
  <si>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</si>
  <si>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</si>
  <si>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</si>
  <si>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</si>
  <si>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</si>
  <si>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</si>
  <si>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</si>
  <si>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</si>
  <si>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</si>
  <si>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</si>
  <si>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</si>
  <si>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</si>
  <si>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</si>
  <si>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</si>
  <si>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</si>
  <si>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</si>
  <si>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</si>
  <si>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</si>
  <si>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</si>
  <si>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</si>
  <si>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</si>
  <si>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</si>
  <si>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</si>
  <si>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</si>
  <si>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</si>
  <si>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</si>
  <si>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</si>
  <si>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</si>
  <si>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</si>
  <si>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</si>
  <si>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</si>
  <si>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</si>
  <si>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</si>
  <si>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</si>
  <si>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</si>
  <si>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</si>
  <si>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</si>
  <si>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</si>
  <si>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</si>
  <si>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</si>
  <si>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</si>
  <si>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</si>
  <si>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</si>
  <si>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</si>
  <si>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Stavební úpravy pro dodatečnou instalaci chladícího stroje</t>
  </si>
  <si>
    <t>STA</t>
  </si>
  <si>
    <t>1</t>
  </si>
  <si>
    <t>{81027551-e686-4c06-9124-58dd06f7ba27}</t>
  </si>
  <si>
    <t>2</t>
  </si>
  <si>
    <t>011</t>
  </si>
  <si>
    <t>D.1.4.1 Zdroj chladu</t>
  </si>
  <si>
    <t>{17872e11-f2ba-4625-bbb1-99f9232beb9f}</t>
  </si>
  <si>
    <t>012</t>
  </si>
  <si>
    <t>D.1.4.2 Zdravotně technické instalace</t>
  </si>
  <si>
    <t>{cf5f725d-c728-4c2d-b858-8c776eed7edf}</t>
  </si>
  <si>
    <t>013</t>
  </si>
  <si>
    <t>D.1.4.3 ROZVODY CHLADU</t>
  </si>
  <si>
    <t>{c00ee80c-1d27-4a23-ae67-b5dc09c2c1f2}</t>
  </si>
  <si>
    <t>014</t>
  </si>
  <si>
    <t>D.1.4.4 ELEKTOINSTALACE SILNOPORUD VNITŘNÍ</t>
  </si>
  <si>
    <t>{6a044622-e909-4387-aa25-58de9bd8024b}</t>
  </si>
  <si>
    <t>015</t>
  </si>
  <si>
    <t>D.1.4.5 MaR</t>
  </si>
  <si>
    <t>{04153b8a-074c-4be0-839e-2ba8f41a85f4}</t>
  </si>
  <si>
    <t>040</t>
  </si>
  <si>
    <t>Vedlejší a ostatní náklady</t>
  </si>
  <si>
    <t>VON</t>
  </si>
  <si>
    <t>{a88d5b70-32d5-4fe6-a7b7-f9f5f44df426}</t>
  </si>
  <si>
    <t>KRYCÍ LIST SOUPISU PRACÍ</t>
  </si>
  <si>
    <t>Objekt:</t>
  </si>
  <si>
    <t>001 - Stavební úpravy pro dodatečnou instalaci chladícího stroje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</si>
  <si>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</si>
  <si>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</si>
  <si>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</si>
  <si>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</si>
  <si>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</si>
  <si>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</si>
  <si>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</si>
  <si>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</si>
  <si>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</si>
  <si>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</si>
  <si>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</si>
  <si>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</si>
  <si>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</si>
  <si>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</si>
  <si>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</si>
  <si>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</si>
  <si>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</si>
  <si>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</si>
  <si>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</si>
  <si>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</si>
  <si>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</si>
  <si>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</si>
  <si>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</si>
  <si>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</si>
  <si>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</si>
  <si>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</si>
  <si>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</si>
  <si>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</si>
  <si>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</si>
  <si>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</si>
  <si>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</si>
  <si>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11</t>
  </si>
  <si>
    <t>K</t>
  </si>
  <si>
    <t>317121213</t>
  </si>
  <si>
    <t>Překlad železobetonový prefabrikovaný 60x190x1400 mm</t>
  </si>
  <si>
    <t>kus</t>
  </si>
  <si>
    <t>CS ÚRS 2023 02</t>
  </si>
  <si>
    <t>4</t>
  </si>
  <si>
    <t>1444414135</t>
  </si>
  <si>
    <t>PP</t>
  </si>
  <si>
    <t>Železobetonové prefabrikované překlady osazené jednotlivě na výšku, do lože z cementové malty šíře 60 mm, výšky 190 mm délky 1400 mm</t>
  </si>
  <si>
    <t>6</t>
  </si>
  <si>
    <t>Úpravy povrchů, podlahy a osazování výplní</t>
  </si>
  <si>
    <t>5</t>
  </si>
  <si>
    <t>612135002</t>
  </si>
  <si>
    <t>Vyrovnání podkladu vnitřních stěn maltou cementovou tl do 10 mm</t>
  </si>
  <si>
    <t>m2</t>
  </si>
  <si>
    <t>1365183639</t>
  </si>
  <si>
    <t>Vyrovnání nerovností podkladu vnitřních omítaných ploch maltou, tloušťky do 10 mm cementovou stěn</t>
  </si>
  <si>
    <t>VV</t>
  </si>
  <si>
    <t>"vyspravení ostění bouraného otvoru" (1,3*2+0,85*2)*0,2</t>
  </si>
  <si>
    <t xml:space="preserve">"utěsnění spáry nad překlady  vyrovnání překladů"(1,45*0,2+1,45*0,2*2)</t>
  </si>
  <si>
    <t>Součet</t>
  </si>
  <si>
    <t>9</t>
  </si>
  <si>
    <t>Ostatní konstrukce a práce, bourání</t>
  </si>
  <si>
    <t>945412112</t>
  </si>
  <si>
    <t>Teleskopická hydraulická montážní plošina výška zdvihu do 21 m</t>
  </si>
  <si>
    <t>den</t>
  </si>
  <si>
    <t>195775450</t>
  </si>
  <si>
    <t>Teleskopická hydraulická montážní plošina na samohybném podvozku, s otočným košem výšky zdvihu do 21 m</t>
  </si>
  <si>
    <t>"demontáž opláštění"2</t>
  </si>
  <si>
    <t>"montáž plošiny včetně kotvení"5</t>
  </si>
  <si>
    <t>"montáž opláštění"3</t>
  </si>
  <si>
    <t>971052651</t>
  </si>
  <si>
    <t>Vybourání nebo prorážení otvorů v ŽB příčkách a zdech pl do 4 m2 tl do 600 mm</t>
  </si>
  <si>
    <t>m3</t>
  </si>
  <si>
    <t>-1514883851</t>
  </si>
  <si>
    <t>Vybourání a prorážení otvorů v železobetonových příčkách a zdech základových nebo nadzákladových, plochy do 4 m2, tl. do 600 mm</t>
  </si>
  <si>
    <t>(0,25*1,45+0,85*1,3)*0,2</t>
  </si>
  <si>
    <t>975043121</t>
  </si>
  <si>
    <t>Jednořadové podchycení stropů pro osazení nosníků v do 3,5 m pro zatížení přes 750 do 1000 kg/m</t>
  </si>
  <si>
    <t>m</t>
  </si>
  <si>
    <t>1778401868</t>
  </si>
  <si>
    <t>Jednořadové podchycení stropů pro osazení nosníků dřevěnou výztuhou v. podchycení do 3,5 m, a při zatížení hmotností přes 750 do 1000 kg/m</t>
  </si>
  <si>
    <t>2,4</t>
  </si>
  <si>
    <t>977211111</t>
  </si>
  <si>
    <t>Řezání stěnovou pilou betonových nebo ŽB kcí s výztuží průměru do 16 mm hl do 200 mm</t>
  </si>
  <si>
    <t>1222723714</t>
  </si>
  <si>
    <t>Řezání konstrukcí stěnovou pilou betonových nebo železobetonových průměru řezané výztuže do 16 mm hloubka řezu do 200 mm</t>
  </si>
  <si>
    <t>"řezání otvoru pro nové dveře"</t>
  </si>
  <si>
    <t>(0,85*5+1,3*4)</t>
  </si>
  <si>
    <t>"řezání otvoru pro překlad"</t>
  </si>
  <si>
    <t>(1,45*2+0,25*2)</t>
  </si>
  <si>
    <t>997</t>
  </si>
  <si>
    <t>Přesun sutě</t>
  </si>
  <si>
    <t>997013212</t>
  </si>
  <si>
    <t>Vnitrostaveništní doprava suti a vybouraných hmot pro budovy v přes 6 do 9 m ručně</t>
  </si>
  <si>
    <t>t</t>
  </si>
  <si>
    <t>-1717855653</t>
  </si>
  <si>
    <t>Vnitrostaveništní doprava suti a vybouraných hmot vodorovně do 50 m svisle ručně pro budovy a haly výšky přes 6 do 9 m</t>
  </si>
  <si>
    <t>7</t>
  </si>
  <si>
    <t>997013501</t>
  </si>
  <si>
    <t>Odvoz suti a vybouraných hmot na skládku nebo meziskládku do 1 km se složením</t>
  </si>
  <si>
    <t>-102895819</t>
  </si>
  <si>
    <t>Odvoz suti a vybouraných hmot na skládku nebo meziskládku se složením, na vzdálenost do 1 km</t>
  </si>
  <si>
    <t>8</t>
  </si>
  <si>
    <t>997013509</t>
  </si>
  <si>
    <t>Příplatek k odvozu suti a vybouraných hmot na skládku ZKD 1 km přes 1 km</t>
  </si>
  <si>
    <t>-1087017348</t>
  </si>
  <si>
    <t>Odvoz suti a vybouraných hmot na skládku nebo meziskládku se složením, na vzdálenost Příplatek k ceně za každý další i započatý 1 km přes 1 km</t>
  </si>
  <si>
    <t>3,1*14 'Přepočtené koeficientem množství</t>
  </si>
  <si>
    <t>997013601</t>
  </si>
  <si>
    <t>Poplatek za uložení na skládce (skládkovné) stavebního odpadu betonového kód odpadu 17 01 01</t>
  </si>
  <si>
    <t>2058335084</t>
  </si>
  <si>
    <t>Poplatek za uložení stavebního odpadu na skládce (skládkovné) z prostého betonu zatříděného do Katalogu odpadů pod kódem 17 01 01</t>
  </si>
  <si>
    <t>998</t>
  </si>
  <si>
    <t>Přesun hmot</t>
  </si>
  <si>
    <t>13</t>
  </si>
  <si>
    <t>998018002</t>
  </si>
  <si>
    <t>Přesun hmot ruční pro budovy v přes 6 do 12 m</t>
  </si>
  <si>
    <t>1509560647</t>
  </si>
  <si>
    <t>Přesun hmot pro budovy občanské výstavby, bydlení, výrobu a služby ruční - bez užití mechanizace vodorovná dopravní vzdálenost do 100 m pro budovy s jakoukoliv nosnou konstrukcí výšky přes 6 do 12 m</t>
  </si>
  <si>
    <t>PSV</t>
  </si>
  <si>
    <t>Práce a dodávky PSV</t>
  </si>
  <si>
    <t>767</t>
  </si>
  <si>
    <t>Konstrukce zámečnické</t>
  </si>
  <si>
    <t>7671328291R</t>
  </si>
  <si>
    <t>Demontáž pororoštové výplně stěn šroubovaných k dalšímu použití</t>
  </si>
  <si>
    <t>16</t>
  </si>
  <si>
    <t>956212384</t>
  </si>
  <si>
    <t>P</t>
  </si>
  <si>
    <t>Poznámka k položce:_x000d_
včetně uložení na deponii v místě stavby</t>
  </si>
  <si>
    <t>"čelní strana" (5*11,7)</t>
  </si>
  <si>
    <t>"boční strana pro kotvení plošiny" (2,5*3,2)</t>
  </si>
  <si>
    <t>14</t>
  </si>
  <si>
    <t>7671328292R</t>
  </si>
  <si>
    <t>Zpětná montáž pororoštové výplně stěn šroubovaných</t>
  </si>
  <si>
    <t>106821667</t>
  </si>
  <si>
    <t>Poznámka k položce:_x000d_
včetně přemístění z deponie v místě stavby</t>
  </si>
  <si>
    <t>17</t>
  </si>
  <si>
    <t>7675901291R</t>
  </si>
  <si>
    <t>Montáž a dodávka nosné konstrukce Z02 včetně kotvení a povrchové úpravy</t>
  </si>
  <si>
    <t>kpl</t>
  </si>
  <si>
    <t>1238273922</t>
  </si>
  <si>
    <t>18</t>
  </si>
  <si>
    <t>7675901292R</t>
  </si>
  <si>
    <t>Montáž a dodávka podlahy z pororoštů Z02 včetně spojovacích prostředků a povrchové úpravy</t>
  </si>
  <si>
    <t>-1731154701</t>
  </si>
  <si>
    <t>2,2*5</t>
  </si>
  <si>
    <t>20</t>
  </si>
  <si>
    <t>7675901293R</t>
  </si>
  <si>
    <t>Montáž a dodávka protipožárních dveří včetně rámu Z03</t>
  </si>
  <si>
    <t>kos</t>
  </si>
  <si>
    <t>846202832</t>
  </si>
  <si>
    <t>Poznámka k položce:_x000d_
včetně povrchových úprav a kování</t>
  </si>
  <si>
    <t>15</t>
  </si>
  <si>
    <t>767861011</t>
  </si>
  <si>
    <t>Montáž vnitřních kovových žebříků přímých dl přes 2 do 5 m kotvených do betonu</t>
  </si>
  <si>
    <t>501627945</t>
  </si>
  <si>
    <t>Montáž vnitřních kovových žebříků přímých délky přes 2 do 5 m, ukotvených do betonu</t>
  </si>
  <si>
    <t>"Z01"1</t>
  </si>
  <si>
    <t>M</t>
  </si>
  <si>
    <t>449830291R</t>
  </si>
  <si>
    <t>Dodávka žebříku z pozinkované oceli Z01</t>
  </si>
  <si>
    <t>32</t>
  </si>
  <si>
    <t>726168200</t>
  </si>
  <si>
    <t>Poznámka k položce:_x000d_
dodávka včetně nášlapu L100/100/10</t>
  </si>
  <si>
    <t>19</t>
  </si>
  <si>
    <t>998767202</t>
  </si>
  <si>
    <t>Přesun hmot procentní pro zámečnické konstrukce v objektech v přes 6 do 12 m</t>
  </si>
  <si>
    <t>%</t>
  </si>
  <si>
    <t>1036053410</t>
  </si>
  <si>
    <t>Přesun hmot pro zámečnické konstrukce stanovený procentní sazbou (%) z ceny vodorovná dopravní vzdálenost do 50 m v objektech výšky přes 6 do 12 m</t>
  </si>
  <si>
    <t>011 - D.1.4.1 Zdroj chladu</t>
  </si>
  <si>
    <t>10 - Zdroj chladu</t>
  </si>
  <si>
    <t>D1 - Montážní materiál</t>
  </si>
  <si>
    <t xml:space="preserve">D2 - Přesuny strojů, zařízení a potrubí, přidružené výkony </t>
  </si>
  <si>
    <t xml:space="preserve">D3 - Komplexní zkoušky, zaregulování a obsluha </t>
  </si>
  <si>
    <t>10</t>
  </si>
  <si>
    <t>Zdroj chladu</t>
  </si>
  <si>
    <t>10.1</t>
  </si>
  <si>
    <t xml:space="preserve">Bloková kompresorová vzduchem chlazená jednotka ve nenkovním provedení - chiller s invertory na kompresorech a ventilátorech  s chladivem R 32, Qch=99,4kW, , rozměry 3506x814x1878 mm, m= 735 kg,  U= 400 V, voda: vstup 7°C  výstup 13°; včetně hydraulického</t>
  </si>
  <si>
    <t>ks</t>
  </si>
  <si>
    <t xml:space="preserve">Bloková kompresorová vzduchem chlazená jednotka ve nenkovním provedení - chiller s invertory na kompresorech a ventilátorech  s chladivem R 32, Qch=99,4kW, , rozměry 3506x814x1878 mm, m= 735 kg,  U= 400 V, voda: vstup 7°C  výstup 13°; včetně hydraulického modulu (čerpadlo, jištění systému, expanze atd.)   vč.uvedení do provozu</t>
  </si>
  <si>
    <t xml:space="preserve">Poznámka k položce:_x000d_
(parametry a rozměry dle  přílohy č.3 TPZ a tab.č.1 v TZ)_x000d_
včetně příslušenství:</t>
  </si>
  <si>
    <t>Pol15</t>
  </si>
  <si>
    <t xml:space="preserve">Sada modemu  onSite s antenou</t>
  </si>
  <si>
    <t>Pol16</t>
  </si>
  <si>
    <t>Rozšiřovací modul vstupů/výstupů</t>
  </si>
  <si>
    <t>Pol17</t>
  </si>
  <si>
    <t>Commissioning for APS smal chiller</t>
  </si>
  <si>
    <t>Pol18</t>
  </si>
  <si>
    <t>Pružné uložení na rýhovanou gumu</t>
  </si>
  <si>
    <t>Pol19</t>
  </si>
  <si>
    <t>Zvedací mechaniznus (jeřáb) do výše cca 12 m</t>
  </si>
  <si>
    <t>D1</t>
  </si>
  <si>
    <t>Montážní materiál</t>
  </si>
  <si>
    <t>Pol20</t>
  </si>
  <si>
    <t>Montážní, spojovací material</t>
  </si>
  <si>
    <t>kg</t>
  </si>
  <si>
    <t>D2</t>
  </si>
  <si>
    <t xml:space="preserve">Přesuny strojů, zařízení a potrubí, přidružené výkony </t>
  </si>
  <si>
    <t>Pol21</t>
  </si>
  <si>
    <t>Přesuny strojů, zařízení (1,00 Kč/kg)</t>
  </si>
  <si>
    <t>Pol22</t>
  </si>
  <si>
    <t>Doprava (3,6 % z ceny dodávky)</t>
  </si>
  <si>
    <t>D3</t>
  </si>
  <si>
    <t xml:space="preserve">Komplexní zkoušky, zaregulování a obsluha </t>
  </si>
  <si>
    <t>Pol23</t>
  </si>
  <si>
    <t>Komplexní vyzkoušení</t>
  </si>
  <si>
    <t>hod</t>
  </si>
  <si>
    <t>Pol24</t>
  </si>
  <si>
    <t xml:space="preserve">Zaregulování  zařízení</t>
  </si>
  <si>
    <t>22</t>
  </si>
  <si>
    <t>012 - D.1.4.2 Zdravotně technické instalace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</si>
  <si>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</si>
  <si>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</si>
  <si>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</si>
  <si>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</si>
  <si>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721171902</t>
  </si>
  <si>
    <t>Opravy odpadního potrubí plastového vsazení odbočky do potrubí DN 40</t>
  </si>
  <si>
    <t>CS ÚRS 2024 01</t>
  </si>
  <si>
    <t>721174041</t>
  </si>
  <si>
    <t>Potrubí z trub polypropylenových připojovací DN 32</t>
  </si>
  <si>
    <t>721226529R</t>
  </si>
  <si>
    <t>Zápachová uzávěrka kalichového tvaru pro odvod kondenzátu s přídavnou mechanickou uzávěrkou (kuličkou) DN 32</t>
  </si>
  <si>
    <t>2*1</t>
  </si>
  <si>
    <t>721290123R</t>
  </si>
  <si>
    <t>Zkouška těsnosti kanalizace v objektech kouřem do DN 300</t>
  </si>
  <si>
    <t>998721101</t>
  </si>
  <si>
    <t>Přesun hmot pro vnitřní kanalizaci stanovený z hmotnosti přesunovaného materiálu vodorovná dopravní vzdálenost do 50 m základní v objektech výšky do 6 m</t>
  </si>
  <si>
    <t>722</t>
  </si>
  <si>
    <t>Zdravotechnika - vnitřní vodovod</t>
  </si>
  <si>
    <t>722171914</t>
  </si>
  <si>
    <t>Odříznutí trubky nebo tvarovky u rozvodů vody z plastů D přes 25 do 32 mm</t>
  </si>
  <si>
    <t>722171934</t>
  </si>
  <si>
    <t>Výměna trubky, tvarovky, vsazení odbočky na rozvodech vody z plastů D přes 25 do 32 mm</t>
  </si>
  <si>
    <t>722175004</t>
  </si>
  <si>
    <t>Potrubí z plastových trubek z polypropylenu PP-RCT svařovaných polyfúzně D 32 x 4,4</t>
  </si>
  <si>
    <t>722173914</t>
  </si>
  <si>
    <t>Spoje rozvodů vody z plastů svary polyfuzí D přes 25 do 32 mm</t>
  </si>
  <si>
    <t>722179192</t>
  </si>
  <si>
    <t>Příplatek k ceně rozvody vody z plastů za práce malého rozsahu na zakázce při průměru trubek do 32 mm, do 15 svarů</t>
  </si>
  <si>
    <t>soubor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</si>
  <si>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</si>
  <si>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</si>
  <si>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722220131R</t>
  </si>
  <si>
    <t>Armatury s jedním závitem nástěnky pro výtokový ventil Manometr radiální 0-16 bar</t>
  </si>
  <si>
    <t>24</t>
  </si>
  <si>
    <t>722220862</t>
  </si>
  <si>
    <t>Demontáž armatur závitových se dvěma závity přes 3/4 do G 5/4</t>
  </si>
  <si>
    <t>26</t>
  </si>
  <si>
    <t>4*1</t>
  </si>
  <si>
    <t>722220992</t>
  </si>
  <si>
    <t>Opravy závitových armatur zpětná montáž armatur se dvěma závity G 1</t>
  </si>
  <si>
    <t>28</t>
  </si>
  <si>
    <t>722231074</t>
  </si>
  <si>
    <t>Armatury se dvěma závity ventily zpětné mosazné PN 10 do 110°C G 1"</t>
  </si>
  <si>
    <t>30</t>
  </si>
  <si>
    <t>722231143</t>
  </si>
  <si>
    <t>Armatury se dvěma závity ventily pojistné rohové G 1"</t>
  </si>
  <si>
    <t>722232124</t>
  </si>
  <si>
    <t>Armatury se dvěma závity kulové kohouty PN 42 do 185 °C plnoprůtokové vnitřní závit G 1"</t>
  </si>
  <si>
    <t>34</t>
  </si>
  <si>
    <t>722290211R</t>
  </si>
  <si>
    <t>Technická prohlídka vodovodního potrubí závitového do DN 50</t>
  </si>
  <si>
    <t>36</t>
  </si>
  <si>
    <t>722290226</t>
  </si>
  <si>
    <t>Zkoušky, proplach a desinfekce vodovodního potrubí zkoušky těsnosti vodovodního potrubí závitového do DN 50</t>
  </si>
  <si>
    <t>38</t>
  </si>
  <si>
    <t>722290231R</t>
  </si>
  <si>
    <t>Konečná tlaková zkouška vodou vodovodního do DN 50</t>
  </si>
  <si>
    <t>40</t>
  </si>
  <si>
    <t>722290234</t>
  </si>
  <si>
    <t>Zkoušky, proplach a desinfekce vodovodního potrubí proplach a desinfekce vodovodního potrubí do DN 80</t>
  </si>
  <si>
    <t>42</t>
  </si>
  <si>
    <t>998722101</t>
  </si>
  <si>
    <t>Přesun hmot pro vnitřní vodovod stanovený z hmotnosti přesunovaného materiálu vodorovná dopravní vzdálenost do 50 m základní v objektech výšky do 6 m</t>
  </si>
  <si>
    <t>44</t>
  </si>
  <si>
    <t>013 - D.1.4.3 ROZVODY CHLADU</t>
  </si>
  <si>
    <t xml:space="preserve">    713 - Izolace tepelné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</si>
  <si>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</si>
  <si>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</si>
  <si>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</si>
  <si>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</si>
  <si>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>HZS - Hodinové zúčtovací sazby</t>
  </si>
  <si>
    <t>OST - Ostatní</t>
  </si>
  <si>
    <t xml:space="preserve">    O01 - Ostatní</t>
  </si>
  <si>
    <t>713</t>
  </si>
  <si>
    <t>Izolace tepelné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</si>
  <si>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</si>
  <si>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</si>
  <si>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Poznámka k položce:_x000d_
Poznámka k položce: (Izolace proti kondenzaci chladicího potrubí ve strojovně ).</t>
  </si>
  <si>
    <t>713463R076</t>
  </si>
  <si>
    <t>Vysoce ohebný izolační materiál se strukturou uzavřených buněk s vysokým odporem proti difuzi vodní páry a s nízkou tepelnou vodivostí, faktor difuzního odporu µ ≥ 10 000, použití od -50 °C do +110 °C, součinitel tepelné vodivosti λ0 °C = 0,033 W/m.K, rea</t>
  </si>
  <si>
    <t>R</t>
  </si>
  <si>
    <t>Vysoce ohebný izolační materiál se strukturou uzavřených buněk s vysokým odporem proti difuzi vodní páry a s nízkou tepelnou vodivostí, faktor difuzního odporu µ ≥ 10 000, použití od -50 °C do +110 °C, součinitel tepelné vodivosti λ0 °C = 0,033 W/m.K, reakce na oheň BL-s3d0 - potrubí/tl.izolace mm 076/22</t>
  </si>
  <si>
    <t>713463R160</t>
  </si>
  <si>
    <t>Vysoce ohebný izolační materiál se strukturou uzavřených buněk s vysokým odporem proti difuzi vodní páry a s nízkou tepelnou vodivostí, faktor difuzního odporu µ ≥ 10 000, použití od -50 °C do +110 °C, součinitel tepelné vodivosti λ0 °C = 0,033 W/m.K, reakce na oheň BL-s3d0 - potrubí/tl.izolace mm 160/25</t>
  </si>
  <si>
    <t>713471212</t>
  </si>
  <si>
    <t>Montáž izolace tepelné potrubí, ohybů, přírub, armatur, čerpadel nebo tvarovek snímatelnými pouzdry s vrstvenou izolací s upevněním na suchý zip nebo přelepením (izolační materiál ve specifikaci)</t>
  </si>
  <si>
    <t>Poznámka k položce:_x000d_
Poznámka k položce: (izolace armatur v chladicích systémech - kompatibilní s izolačním systémem potrubí).</t>
  </si>
  <si>
    <t>armatury pro rozvody chladicí vody DN65-150:</t>
  </si>
  <si>
    <t>4+3</t>
  </si>
  <si>
    <t>713471212R1</t>
  </si>
  <si>
    <t>Vysoce ohebný izolační materiál se strukturou uzavřených buněk s vysokým odporem proti difuzi vodní páry a s nízkou tepelnou vodivostí, faktor difuzního odporu µ ≥ 7 000, použití od -50 °C do +110 °C, součinitel tepelné vodivosti λ0 °C = 0,033 W/m.K, reak</t>
  </si>
  <si>
    <t>Vysoce ohebný izolační materiál se strukturou uzavřených buněk s vysokým odporem proti difuzi vodní páry a s nízkou tepelnou vodivostí, faktor difuzního odporu µ ≥ 7 000, použití od -50 °C do +110 °C, součinitel tepelné vodivosti λ0 °C = 0,033 W/m.K, reakce na oheň BL-s3d0 - desky tl.25 mm</t>
  </si>
  <si>
    <t>Poznámka k položce:_x000d_
Poznámka k položce: (Izolace proti kondenzaci armatur v chladicím potrubí).</t>
  </si>
  <si>
    <t>(4)*0,5+(3)*0,7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</si>
  <si>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</si>
  <si>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</si>
  <si>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Poznámka k položce:_x000d_
Poznámka k položce: (Izolace proti kondenzaci chladicího potrubí ve venkovním prostoru).</t>
  </si>
  <si>
    <t>713463216</t>
  </si>
  <si>
    <t>Montáž izolace tepelné potrubí a ohybů tvarovkami nebo deskami potrubními pouzdry s povrchovou úpravou hliníkovou fólií (izolační materiál ve specifikaci) přelepenými samolepící hliníkovou páskou ohybů jednovrstvá D přes 50 do 100 mm - příplatek</t>
  </si>
  <si>
    <t>42*0,1</t>
  </si>
  <si>
    <t>713463R076/40</t>
  </si>
  <si>
    <t>Izolační pouzdra ze skelné vaty s nehořlavou kapilárně vodivou tkaninou na vnitřní straně a polepem systémovou perforovanou Al fólií na vnější straně, systémové řešení pro chladicí potrubí, souč.tepelné vodivosti λ0 °C = 0,033 W/m.K ; reakce na oheň A2L-s</t>
  </si>
  <si>
    <t>Izolační pouzdra ze skelné vaty s nehořlavou kapilárně vodivou tkaninou na vnitřní straně a polepem systémovou perforovanou Al fólií na vnější straně, systémové řešení pro chladicí potrubí, souč.tepelné vodivosti λ0 °C = 0,033 W/m.K ; reakce na oheň A2L-s1d0 - potrubí/tl.izolace mm 076/40</t>
  </si>
  <si>
    <t>Poznámka k položce:_x000d_
Poznámka k položce: (Izolace proti kondenzaci chladicího potrubí ve venkovním prostoru).(V projektu uvažováno se systémem Isover HygroWick. V případě záměny nutno zajistit funkčnost izolace chladicího potrubí s odvodem vlhkosti)</t>
  </si>
  <si>
    <t>42*1,4</t>
  </si>
  <si>
    <t>713491111</t>
  </si>
  <si>
    <t>Montáž izolace tepelné potrubí a ohybů - doplňky a konstrukční součástí oplechování pevného vnějšího obvodu do 500 mm potrubí</t>
  </si>
  <si>
    <t>Poznámka k položce:_x000d_
Poznámka k položce: (Úpravy izolace proti kondenzaci chladicího potrubí ve venkovním prostoru)</t>
  </si>
  <si>
    <t>42*3,14*0,176</t>
  </si>
  <si>
    <t>713491112</t>
  </si>
  <si>
    <t>Montáž izolace tepelné potrubí a ohybů - doplňky a konstrukční součástí oplechování pevného vnějšího obvodu do 500 mm ohybů</t>
  </si>
  <si>
    <t>4,2*3,14*0,176</t>
  </si>
  <si>
    <t>13814183</t>
  </si>
  <si>
    <t>plech hladký pozink jakost EN 10143 tl 0,55mm tabule (hustota 7850 kg/m3)</t>
  </si>
  <si>
    <t>(23,211+2,321)*1,6*0,00055*7850*0,001</t>
  </si>
  <si>
    <t>713491111R</t>
  </si>
  <si>
    <t>Vysoce ohebný izolační materiál se strukturou uzavřených buněk s vysokým odporem proti difuzi vodní páry a s nízkou tepelnou vodivostí, faktor difuzního odporu µ ≥ 7 000, použití od -50 °C do +110 °C, součinitel tepelné vodivosti λ0 °C = 0,033 W/m.K, reakce na oheň BL-s3d0, desky tl.10 mm</t>
  </si>
  <si>
    <t>Poznámka k položce:_x000d_
Poznámka k položce: (Úpravy izolace proti kondenzaci chladicího potrubí ve venkovním prostoru).(Distanční kroužky mezi izolaci a oplechování - množství bude upřesněno na místě při realizaci).</t>
  </si>
  <si>
    <t>(42/2)*0,5*0,05*2</t>
  </si>
  <si>
    <t>713463140R02</t>
  </si>
  <si>
    <t>Závěsný systém potrubí chladu - nosníky trubek s izolací tl.32-45 mm. Trubky vnějšího rozměru 54 - 133.</t>
  </si>
  <si>
    <t>Poznámka k položce:_x000d_
Poznámka k položce: (Počet izolačních závěsů - nosníků bude upřesněn dodavatelem při montáži. Vzdálenost nosníků dle vybraného izolačního systému. Orientačně pro trubky 18-48 mm á 2 m, pro trubky 54-133 mm á3 m.)</t>
  </si>
  <si>
    <t>998713103</t>
  </si>
  <si>
    <t>Přesun hmot pro izolace tepelné stanovený z hmotnosti přesunovaného materiálu vodorovná dopravní vzdálenost do 50 m s užitím mechanizace v objektech výšky přes 12 m do 24 m</t>
  </si>
  <si>
    <t>731</t>
  </si>
  <si>
    <t>Ústřední vytápění - kotelny</t>
  </si>
  <si>
    <t>731341140</t>
  </si>
  <si>
    <t>Hadice napouštěcí pryžové Ø 20/28</t>
  </si>
  <si>
    <t>733</t>
  </si>
  <si>
    <t>Ústřední vytápění - rozvodné potrubí</t>
  </si>
  <si>
    <t>733121222</t>
  </si>
  <si>
    <t>Potrubí z trubek ocelových hladkých spojovaných svařováním černých bezešvých v kotelnách a strojovnách Ø 76/3,2</t>
  </si>
  <si>
    <t>733121235</t>
  </si>
  <si>
    <t>Potrubí z trubek ocelových hladkých spojovaných svařováním černých bezešvých v kotelnách a strojovnách Ø 159/4,5</t>
  </si>
  <si>
    <t>733123123</t>
  </si>
  <si>
    <t>Potrubí z trubek ocelových hladkých Příplatek k cenám za zhotovení přípojky z trubek ocelových hladkých Ø 76/3,2</t>
  </si>
  <si>
    <t>733131134</t>
  </si>
  <si>
    <t>Kompenzátory pro ocelové potrubí pryžové PN 16 do 100°C přírubové DN 65</t>
  </si>
  <si>
    <t>733190225</t>
  </si>
  <si>
    <t>Zkoušky těsnosti potrubí, manžety prostupové z trubek ocelových zkoušky těsnosti potrubí (za provozu) z trubek ocelových hladkých Ø přes 60,3/2,9 do 89/5,0</t>
  </si>
  <si>
    <t>733190235</t>
  </si>
  <si>
    <t>Zkoušky těsnosti potrubí, manžety prostupové z trubek ocelových zkoušky těsnosti potrubí (za provozu) z trubek ocelových hladkých Ø přes 133/5,0 do 159/6,3</t>
  </si>
  <si>
    <t>733192935</t>
  </si>
  <si>
    <t>Opravy rozvodů potrubí z trubek ocelových hladkých montáž Ø 159 - rozpojení potrubí</t>
  </si>
  <si>
    <t>23</t>
  </si>
  <si>
    <t>733194922</t>
  </si>
  <si>
    <t>Opravy rozvodů potrubí z trubek ocelových hladkých navaření odbočky na stávající potrubí odbočka Ø 76/3,2</t>
  </si>
  <si>
    <t>46</t>
  </si>
  <si>
    <t>998733103</t>
  </si>
  <si>
    <t>Přesun hmot pro rozvody potrubí stanovený z hmotnosti přesunovaného materiálu vodorovná dopravní vzdálenost do 50 m základní v objektech výšky přes 12 do 24 m</t>
  </si>
  <si>
    <t>48</t>
  </si>
  <si>
    <t>734</t>
  </si>
  <si>
    <t>Ústřední vytápění - armatury</t>
  </si>
  <si>
    <t>25</t>
  </si>
  <si>
    <t>734109215</t>
  </si>
  <si>
    <t>Montáž armatur přírubových se dvěma přírubami PN 16 DN 65</t>
  </si>
  <si>
    <t>50</t>
  </si>
  <si>
    <t>734109115R1</t>
  </si>
  <si>
    <t>Klapka uzavírací mezipřírubové PN16 do 130°C DN 65 se servopohonem 230V, vč.protipřírub, vč. ovládacího kontaktu</t>
  </si>
  <si>
    <t>52</t>
  </si>
  <si>
    <t>Poznámka k položce:_x000d_
Poznámka k položce: ( V projektu uvažováno s uzavírací klapkou BOAX-B s elektrickým pohonem AQ230V.) ( Typ elektropohonu musí být kompatibilní s regulačním systémem objektu - viz.část M+R ).</t>
  </si>
  <si>
    <t>27</t>
  </si>
  <si>
    <t>734109219</t>
  </si>
  <si>
    <t>Montáž armatur přírubových se dvěma přírubami PN 16 DN 150</t>
  </si>
  <si>
    <t>54</t>
  </si>
  <si>
    <t>734109219R</t>
  </si>
  <si>
    <t>Klapka uzavírací mezipřírubové PN16 do 130°C DN 150 se servopohonem 230V, vč.protipřírub, vč. ovládacího kontaktu</t>
  </si>
  <si>
    <t>56</t>
  </si>
  <si>
    <t>29</t>
  </si>
  <si>
    <t>734172116</t>
  </si>
  <si>
    <t>Mezikusy, přírubové spoje mezikusy přírubové bez protipřírub z ocelových trubek hladkých jednoznačné DN 65</t>
  </si>
  <si>
    <t>58</t>
  </si>
  <si>
    <t>734172122</t>
  </si>
  <si>
    <t>Mezikusy, přírubové spoje mezikusy přírubové bez protipřírub z ocelových trubek hladkých jednoznačné DN 150</t>
  </si>
  <si>
    <t>60</t>
  </si>
  <si>
    <t>31</t>
  </si>
  <si>
    <t>734192316R</t>
  </si>
  <si>
    <t>Ostatní přírubové armatury klapky zpětné pružinové PN 16 do 100°C DN 65</t>
  </si>
  <si>
    <t>62</t>
  </si>
  <si>
    <t>Poznámka k položce:_x000d_
Poznámka k položce: ( V projektu uvažováno se zpětnou mezipřírubovou klapkou BOA-RVK)</t>
  </si>
  <si>
    <t>734193115</t>
  </si>
  <si>
    <t>Ostatní přírubové armatury klapky mezipřírubové uzavírací PN 16 do 120°C disk tvárná litina DN 65</t>
  </si>
  <si>
    <t>64</t>
  </si>
  <si>
    <t>Poznámka k položce:_x000d_
Poznámka k položce: ( V projektu uvažováno s uzavírací mezipřírubovou klapkou BOAX-B)</t>
  </si>
  <si>
    <t>33</t>
  </si>
  <si>
    <t>734193119</t>
  </si>
  <si>
    <t>Ostatní přírubové armatury klapky mezipřírubové uzavírací PN 16 do 120°C disk tvárná litina DN 150</t>
  </si>
  <si>
    <t>66</t>
  </si>
  <si>
    <t>734291124</t>
  </si>
  <si>
    <t>Ostatní armatury kohouty plnicí a vypouštěcí PN 10 do 90°C G 3/4</t>
  </si>
  <si>
    <t>68</t>
  </si>
  <si>
    <t>35</t>
  </si>
  <si>
    <t>734411101</t>
  </si>
  <si>
    <t>Teploměry technické s pevným stonkem a jímkou zadní připojení (axiální) průměr 63 mm délka stonku 50 mm, 0-110 °C</t>
  </si>
  <si>
    <t>70</t>
  </si>
  <si>
    <t>998734103</t>
  </si>
  <si>
    <t>Přesun hmot pro armatury stanovený z hmotnosti přesunovaného materiálu vodorovná dopravní vzdálenost do 50 m základní v objektech výšky přes 12 do 24 m</t>
  </si>
  <si>
    <t>72</t>
  </si>
  <si>
    <t>37</t>
  </si>
  <si>
    <t>767995112</t>
  </si>
  <si>
    <t>Montáž ostatních atypických zámečnických konstrukcí hmotnosti přes 5 do 10 kg</t>
  </si>
  <si>
    <t>74</t>
  </si>
  <si>
    <t>Poznámka k položce:_x000d_
Poznámka k položce: (Rozsah dodávek ocelových konstrukcí potřebných pro realizaci díla bude upřesněn dodavatelem dle jeho standardů, projektu a podmínek na místě.)</t>
  </si>
  <si>
    <t>Konzole do ocel. nosníků pro 1 trubku do DN65 venkovní provedení (6 ks):</t>
  </si>
  <si>
    <t>6*7,5</t>
  </si>
  <si>
    <t xml:space="preserve">Stropní závěs pro 1 trubku DN65 k venkovní ocel.konstrukci (4 ks) </t>
  </si>
  <si>
    <t>4*15</t>
  </si>
  <si>
    <t>stropní závěs pro 1 trubku DN65 vnitřní provedení (6 ks)</t>
  </si>
  <si>
    <t>6*10</t>
  </si>
  <si>
    <t>767995112R</t>
  </si>
  <si>
    <t>Dodávka zámečnických konstrukcí</t>
  </si>
  <si>
    <t>76</t>
  </si>
  <si>
    <t>39</t>
  </si>
  <si>
    <t>998767102</t>
  </si>
  <si>
    <t>Přesun hmot pro zámečnické konstrukce stanovený z hmotnosti přesunovaného materiálu vodorovná dopravní vzdálenost do 50 m v objektech výšky přes 6 do 12 m</t>
  </si>
  <si>
    <t>78</t>
  </si>
  <si>
    <t>783</t>
  </si>
  <si>
    <t>Dokončovací práce - nátěry</t>
  </si>
  <si>
    <t>783301303</t>
  </si>
  <si>
    <t>Příprava podkladu zámečnických konstrukcí před provedením nátěru odrezivění odrezovačem bezoplachovým</t>
  </si>
  <si>
    <t>80</t>
  </si>
  <si>
    <t>0,165*65</t>
  </si>
  <si>
    <t>41</t>
  </si>
  <si>
    <t>783317105</t>
  </si>
  <si>
    <t>Krycí nátěr (email) zámečnických konstrukcí jednonásobný syntetický samozákladující</t>
  </si>
  <si>
    <t>82</t>
  </si>
  <si>
    <t>783614663</t>
  </si>
  <si>
    <t>Základní antikorozní nátěr armatur a kovových potrubí jednonásobný potrubí přes DN 50 do DN 100 mm syntetický samozákladující</t>
  </si>
  <si>
    <t>84</t>
  </si>
  <si>
    <t>43</t>
  </si>
  <si>
    <t>783614683</t>
  </si>
  <si>
    <t>Základní antikorozní nátěr armatur a kovových potrubí jednonásobný potrubí přes DN 150 do DN 200 mm syntetický samozákladující</t>
  </si>
  <si>
    <t>86</t>
  </si>
  <si>
    <t>HZS</t>
  </si>
  <si>
    <t>Hodinové zúčtovací sazby</t>
  </si>
  <si>
    <t>HZS2222</t>
  </si>
  <si>
    <t>Hodinové zúčtovací sazby profesí PSV provádění stavebních instalací topenář odborný</t>
  </si>
  <si>
    <t>262144</t>
  </si>
  <si>
    <t>88</t>
  </si>
  <si>
    <t>Poznámka k položce:_x000d_
Poznámka k položce: (Odhad - upřesnit dodavatelem dle jeho standardů, projektu a situace na místě při realizaci)</t>
  </si>
  <si>
    <t>vypuštění chladicího systému strojovny:</t>
  </si>
  <si>
    <t>1*6</t>
  </si>
  <si>
    <t>příplatek za rozpojení stáv. potrubí DN150 a vložení armatur:</t>
  </si>
  <si>
    <t>6*3</t>
  </si>
  <si>
    <t xml:space="preserve">příplatek za práce ve výškách: </t>
  </si>
  <si>
    <t>32*4</t>
  </si>
  <si>
    <t>napuštění chladicího systému upravenou vvodou:</t>
  </si>
  <si>
    <t>1*6 + 1*6</t>
  </si>
  <si>
    <t>nastavení oběh.čerpadla ve zdroji chladu:</t>
  </si>
  <si>
    <t>1*0,5</t>
  </si>
  <si>
    <t>chladicí zkouška a ostatní zkoušky a revize chladicího systému dle ČSN:</t>
  </si>
  <si>
    <t>24*1</t>
  </si>
  <si>
    <t>45</t>
  </si>
  <si>
    <t>HZS2491</t>
  </si>
  <si>
    <t>Hodinové zúčtovací sazby profesí PSV zednické výpomoci a pomocné práce PSV dělník zednických výpomocí</t>
  </si>
  <si>
    <t>90</t>
  </si>
  <si>
    <t>Prostupy 200x200 mm stěnovými konstrukcemi pro rozvody chladu (4 ks):</t>
  </si>
  <si>
    <t>4*2</t>
  </si>
  <si>
    <t xml:space="preserve">rozebrání ocel. fasády z poloroštu a opětovná montáž: </t>
  </si>
  <si>
    <t>3*8*4</t>
  </si>
  <si>
    <t>(začištění stěn po montáži chladicího systému - viz.stavební část)</t>
  </si>
  <si>
    <t>OST</t>
  </si>
  <si>
    <t>Ostatní</t>
  </si>
  <si>
    <t>O01</t>
  </si>
  <si>
    <t>0030201</t>
  </si>
  <si>
    <t>Požární těsnění prostupů potrubí DN65 stavebními konstrukcemi mezi požárními úseky typu EI 30 - EI 90 (materiál upřesněn projektem PBS a systémovým řešením dodavatele)</t>
  </si>
  <si>
    <t>92</t>
  </si>
  <si>
    <t>Poznámka k položce:_x000d_
Poznámka k položce: (Požární těsnění prostupů prováděno systémovými materiály. Počet prostupů bude upřesněn při realizaci dle vedení potrubí a projektu PBS).</t>
  </si>
  <si>
    <t>47</t>
  </si>
  <si>
    <t>101001R</t>
  </si>
  <si>
    <t>Ekologická likvidace demontovaného materiálu</t>
  </si>
  <si>
    <t>94</t>
  </si>
  <si>
    <t>Poznámka k položce:_x000d_
Poznámka k položce: (Odhad - upřesnit dodavatelem dle jeho standardů a podmínek při realizaci.)</t>
  </si>
  <si>
    <t>014 - D.1.4.4 ELEKTOINSTALACE SILNOPORUD VNITŘNÍ</t>
  </si>
  <si>
    <t xml:space="preserve">    740 - Elektromontáže - zkoušky a revize</t>
  </si>
  <si>
    <t>M - Práce a dodávky M</t>
  </si>
  <si>
    <t xml:space="preserve">    21-M - Elektromontáže</t>
  </si>
  <si>
    <t xml:space="preserve">    46-M - Zemní práce při extr.mont.pracích</t>
  </si>
  <si>
    <t>D00000003</t>
  </si>
  <si>
    <t>vypracování dílenské dokumentace elektroinstalace</t>
  </si>
  <si>
    <t>2016131304</t>
  </si>
  <si>
    <t>D00000002</t>
  </si>
  <si>
    <t>zakreslení skutečného provedení elektroinstalace</t>
  </si>
  <si>
    <t>810468149</t>
  </si>
  <si>
    <t>740</t>
  </si>
  <si>
    <t>Elektromontáže - zkoušky a revize</t>
  </si>
  <si>
    <t>740991300</t>
  </si>
  <si>
    <t>Celková prohlídka elektrického rozvodu a zařízení do 1 milionu Kč</t>
  </si>
  <si>
    <t>-121277229</t>
  </si>
  <si>
    <t>740991910X</t>
  </si>
  <si>
    <t>Celková prohlídka TIČR</t>
  </si>
  <si>
    <t>-891453474</t>
  </si>
  <si>
    <t>741811011</t>
  </si>
  <si>
    <t>Kontrola rozvaděč nn silový hmotnosti do 200 kg</t>
  </si>
  <si>
    <t>-1702949561</t>
  </si>
  <si>
    <t>998741103</t>
  </si>
  <si>
    <t>Přesun hmot tonážní pro silnoproud v objektech v do 24 m</t>
  </si>
  <si>
    <t>-183326820</t>
  </si>
  <si>
    <t>Práce a dodávky M</t>
  </si>
  <si>
    <t>21-M</t>
  </si>
  <si>
    <t>Elektromontáže</t>
  </si>
  <si>
    <t>210020321</t>
  </si>
  <si>
    <t xml:space="preserve">Montáž žlabů drátěných typ DZ 35x100mm </t>
  </si>
  <si>
    <t>-929196179</t>
  </si>
  <si>
    <t>KO1476</t>
  </si>
  <si>
    <t>drátěný žlab 35x150 žározinek, vč.nosného mat.</t>
  </si>
  <si>
    <t>256</t>
  </si>
  <si>
    <t>-1169308438</t>
  </si>
  <si>
    <t>2100203XX</t>
  </si>
  <si>
    <t xml:space="preserve">Montáž žlabů drátěných typ DZ 100x200mm </t>
  </si>
  <si>
    <t>-1829418945</t>
  </si>
  <si>
    <t>34575495</t>
  </si>
  <si>
    <t>žlab kabelový pozinkovaný 2m/ks 100X200</t>
  </si>
  <si>
    <t>128</t>
  </si>
  <si>
    <t>1799667383</t>
  </si>
  <si>
    <t>210100001</t>
  </si>
  <si>
    <t>Ukončení vodičů v rozváděči nebo na přístroji včetně zapojení průřezu žíly do 2,5 mm2</t>
  </si>
  <si>
    <t>625180219</t>
  </si>
  <si>
    <t>210100003</t>
  </si>
  <si>
    <t>Ukončení vodičů v rozváděči nebo na přístroji včetně zapojení průřezu žíly do 16 mm2</t>
  </si>
  <si>
    <t>1247013240</t>
  </si>
  <si>
    <t>210100006</t>
  </si>
  <si>
    <t>Ukončení vodičů v rozváděči nebo na přístroji včetně zapojení průřezu žíly do 50 mm2</t>
  </si>
  <si>
    <t>-650367570</t>
  </si>
  <si>
    <t>210100575</t>
  </si>
  <si>
    <t>Ukončení kabelů celoplastových koncovkou do 1 kV přírubovou jednocestnou KSPe žíly do 4x240 mm2</t>
  </si>
  <si>
    <t>284602439</t>
  </si>
  <si>
    <t>210100575D</t>
  </si>
  <si>
    <t>Odpojení kabelů celoplastových koncovkou do 1 kV přírubovou jednocestnou KSPe žíly do 4x240 mm2</t>
  </si>
  <si>
    <t>-2092052133</t>
  </si>
  <si>
    <t>3543602x240</t>
  </si>
  <si>
    <t>koncovka kabelová smršťovaná přímé do 1kV 91ah-25s 4x240-300mm</t>
  </si>
  <si>
    <t>-34955719</t>
  </si>
  <si>
    <t>3543602x50</t>
  </si>
  <si>
    <t>koncovka kabelová smršťovaná přímé do 1kV 91ah-25s 4x50-95mm</t>
  </si>
  <si>
    <t>1218441106</t>
  </si>
  <si>
    <t>210100601</t>
  </si>
  <si>
    <t>Ukončení kabelů celoplastových koncovkou do 1 kV přírubovou jednocestnou KSPe žíly do 4x0,5až16 mm2</t>
  </si>
  <si>
    <t>1182888441</t>
  </si>
  <si>
    <t>3543602X2</t>
  </si>
  <si>
    <t>koncovka kabelová smršťovaná přímé do 1kV 91ah-20-5s 5x1,5-6mm</t>
  </si>
  <si>
    <t>-1634037957</t>
  </si>
  <si>
    <t>210190005D</t>
  </si>
  <si>
    <t>Demontáž rozvodnic běžných oceloplechových nebo plastových do 200 kg RS-LS</t>
  </si>
  <si>
    <t>1255898436</t>
  </si>
  <si>
    <t>210191516</t>
  </si>
  <si>
    <t>Montáž skříní pojistkových tenkocementových rozpojovacích v pilíři SR 3.1, 7.1, S/1, 1SRV 3/1</t>
  </si>
  <si>
    <t>277330855</t>
  </si>
  <si>
    <t>357SR402/KVW4</t>
  </si>
  <si>
    <t xml:space="preserve">skříň rozpojovací plastová pro průběžné připojení  v pílíři 12x 160A</t>
  </si>
  <si>
    <t>1039657831</t>
  </si>
  <si>
    <t>210190005</t>
  </si>
  <si>
    <t>Montáž rozvodnic běžných oceloplechových nebo plastových do 200 kg RS-LS</t>
  </si>
  <si>
    <t>20953763</t>
  </si>
  <si>
    <t>741210001</t>
  </si>
  <si>
    <t>Montáž rozvodnice plastová RZSdo 20 kg</t>
  </si>
  <si>
    <t>-1555872944</t>
  </si>
  <si>
    <t>R1000111</t>
  </si>
  <si>
    <t>zásuvková skříň zásuvky: 1x 400 V/16 A/5p 2x 230 V/16 A/3p chránič: PF7-40/4/00 jističe:1x PL7 B16/3,2x PL7 B16/1 vypínač:1x ZSW/S 16A/1pouzdro s kapacitou pro 9 modulů,IP54</t>
  </si>
  <si>
    <t>-66837498</t>
  </si>
  <si>
    <t>741372022</t>
  </si>
  <si>
    <t>Montáž svítidlo LED bytové přisazené nástěnné panelové do 0,36 m2</t>
  </si>
  <si>
    <t>5771905</t>
  </si>
  <si>
    <t>348000S8</t>
  </si>
  <si>
    <t>LED svítidlo 48W/4000K/6800lm, CRI80, 60000hodin, 230V,IP66</t>
  </si>
  <si>
    <t>1634486422</t>
  </si>
  <si>
    <t>210220020</t>
  </si>
  <si>
    <t>Montáž uzemňovacího vedení vodičů FeZn pomocí svorek v zemi páskou do 120 mm2 ve městské zástavbě</t>
  </si>
  <si>
    <t>23335177</t>
  </si>
  <si>
    <t>35442062</t>
  </si>
  <si>
    <t>pás zemnící 30x4mm FeZn</t>
  </si>
  <si>
    <t>1302695434</t>
  </si>
  <si>
    <t>210220022</t>
  </si>
  <si>
    <t>Montáž uzemňovacího vedení vodičů FeZn pomocí svorek v zemi drátem do 10 mm ve městské zástavbě</t>
  </si>
  <si>
    <t>123197409</t>
  </si>
  <si>
    <t>354410730</t>
  </si>
  <si>
    <t>drát průměr 10 mm FeZn</t>
  </si>
  <si>
    <t>1998867664</t>
  </si>
  <si>
    <t>210220301</t>
  </si>
  <si>
    <t>Montáž svorek hromosvodných typu SS, SR 03 se 2 šrouby</t>
  </si>
  <si>
    <t>-1645212311</t>
  </si>
  <si>
    <t>35442033</t>
  </si>
  <si>
    <t>svorka uzemnění nerez spojovací</t>
  </si>
  <si>
    <t>1972249955</t>
  </si>
  <si>
    <t>210220302</t>
  </si>
  <si>
    <t>Montáž svorek hromosvodných typu ST, SJ, SK, SZ, SR 01, 02 se 3 a více šrouby</t>
  </si>
  <si>
    <t>1007826069</t>
  </si>
  <si>
    <t>35431015</t>
  </si>
  <si>
    <t>svorka uzemnění FeZn zkušební, spoj hromosvod/uzemnění</t>
  </si>
  <si>
    <t>1387856043</t>
  </si>
  <si>
    <t>354419960</t>
  </si>
  <si>
    <t xml:space="preserve">svorka odbočovací a spojovací SR 3a pro spojování kruhových a páskových vodičů    FeZn</t>
  </si>
  <si>
    <t>-1939508786</t>
  </si>
  <si>
    <t>354418950</t>
  </si>
  <si>
    <t>svorka připojovací SP1 k připojení kovových částí</t>
  </si>
  <si>
    <t>1451901543</t>
  </si>
  <si>
    <t>210800105</t>
  </si>
  <si>
    <t xml:space="preserve">Montáž Cu kabelů CYKY 3x1,5 mm2 </t>
  </si>
  <si>
    <t>-622985354</t>
  </si>
  <si>
    <t>341110300</t>
  </si>
  <si>
    <t>kabel silový s Cu jádrem CYKY 3x1,5 mm2</t>
  </si>
  <si>
    <t>-1524011336</t>
  </si>
  <si>
    <t>210812063</t>
  </si>
  <si>
    <t>Montáž kabel Cu plný kulatý do 1 kV 5x4 až 6 mm2 uložený volně nebo v liště (např. CYKY)</t>
  </si>
  <si>
    <t>997898139</t>
  </si>
  <si>
    <t>34111100</t>
  </si>
  <si>
    <t>kabel instalační jádro Cu plné izolace PVC plášť PVC 450/750V (CYKY) 5x6mm2</t>
  </si>
  <si>
    <t>-390502494</t>
  </si>
  <si>
    <t>210812041</t>
  </si>
  <si>
    <t xml:space="preserve">Montáž kabel Cu plný kulatý do 1 kV 4x50 mm2  (CYKY)</t>
  </si>
  <si>
    <t>69388381</t>
  </si>
  <si>
    <t>34111502</t>
  </si>
  <si>
    <t>kabel silový pancéřovaný jádro Cu izolace PVC vnitřní a vnější plášť PVC 0,6/1kV (1-CYKYPY) 4x50mm2</t>
  </si>
  <si>
    <t>487746163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</si>
  <si>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</si>
  <si>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</si>
  <si>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</si>
  <si>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</si>
  <si>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</si>
  <si>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1243525706</t>
  </si>
  <si>
    <t>460201611</t>
  </si>
  <si>
    <t>Zarovnání kabelových rýh š do 50 cm po výkopu strojně</t>
  </si>
  <si>
    <t>-807479686</t>
  </si>
  <si>
    <t>460202094</t>
  </si>
  <si>
    <t>Hloubení kabelových nezapažených rýh strojně š 40 cm, hl 120 cm, v hornině tř 4</t>
  </si>
  <si>
    <t>-114978153</t>
  </si>
  <si>
    <t>460421082</t>
  </si>
  <si>
    <t>Lože kabelů z písku nebo štěrkopísku tl 5 cm nad kabel, kryté plastovou folií, š lože do 50 cm</t>
  </si>
  <si>
    <t>1417204201</t>
  </si>
  <si>
    <t>460510064</t>
  </si>
  <si>
    <t>Kabelové prostupy z trub plastových do rýhy s obsypem, průměru do 10 cm</t>
  </si>
  <si>
    <t>-217939146</t>
  </si>
  <si>
    <t>49</t>
  </si>
  <si>
    <t>345713550.1</t>
  </si>
  <si>
    <t>trubka elektroinstalační ohebná, HDPE+LDPE KF 09110</t>
  </si>
  <si>
    <t>-1294849270</t>
  </si>
  <si>
    <t>460510075</t>
  </si>
  <si>
    <t>Kabelové prostupy z trub plastových do rýhy s obetonováním, průměru do 15 cm</t>
  </si>
  <si>
    <t>1372792109</t>
  </si>
  <si>
    <t>51</t>
  </si>
  <si>
    <t>345713550.1.1</t>
  </si>
  <si>
    <t>trubka elektroinstalační ohebná , HDPE+LDPE KF 09110</t>
  </si>
  <si>
    <t>-1773250974</t>
  </si>
  <si>
    <t>460561901</t>
  </si>
  <si>
    <t>Zásyp rýh nebo jam strojně bez zhutnění v zástavbě</t>
  </si>
  <si>
    <t>555249972</t>
  </si>
  <si>
    <t>53</t>
  </si>
  <si>
    <t>460600024.1</t>
  </si>
  <si>
    <t>Vodorovné přemístění horniny jakékoliv třídy na skládku do vzdálenosti dle možností zhotovitele se složením</t>
  </si>
  <si>
    <t>-1682849389</t>
  </si>
  <si>
    <t>460680102</t>
  </si>
  <si>
    <t>Vybourání otvorů ve zdivu z lehkých betonů plochy do 0,09 m2, tloušťky do 30 cm</t>
  </si>
  <si>
    <t>1184465391</t>
  </si>
  <si>
    <t>55</t>
  </si>
  <si>
    <t>PROMAT</t>
  </si>
  <si>
    <t>požární ucpávka</t>
  </si>
  <si>
    <t>1782866398</t>
  </si>
  <si>
    <t>015 - D.1.4.5 MaR</t>
  </si>
  <si>
    <t>D1 - Komponenty ŘS</t>
  </si>
  <si>
    <t>D2 - Silová elektrovýbava</t>
  </si>
  <si>
    <t>D3 - Inženýrské práce</t>
  </si>
  <si>
    <t>D4 - Montáže</t>
  </si>
  <si>
    <t>Komponenty ŘS</t>
  </si>
  <si>
    <t>EBDI200</t>
  </si>
  <si>
    <t>8x DI, 12-30V DC dvouhodnotová vstupní expanze T2032EX</t>
  </si>
  <si>
    <t>EBDO200</t>
  </si>
  <si>
    <t>4xDO, 1x přepínací + 3x spínací kontakt relé dvouhodnotová výstupní expanze T2032EX</t>
  </si>
  <si>
    <t>Silová elektrovýbava</t>
  </si>
  <si>
    <t>PL7-C2/1</t>
  </si>
  <si>
    <t xml:space="preserve">jistič 1 pólový  jistič 2 A, char. C</t>
  </si>
  <si>
    <t>40.52.8.230</t>
  </si>
  <si>
    <t>0 relé 2P, 230 VAC</t>
  </si>
  <si>
    <t>95.95.3</t>
  </si>
  <si>
    <t>patice na DIN lištu patice pro relé 40.52</t>
  </si>
  <si>
    <t>WK 2,5/U</t>
  </si>
  <si>
    <t>svorka 2,5 mm2, šedá</t>
  </si>
  <si>
    <t>WK 2,5/U blau</t>
  </si>
  <si>
    <t>svorka 2,5 mm2, modrá</t>
  </si>
  <si>
    <t>WK 4 SL/U</t>
  </si>
  <si>
    <t>zemnicí svorka svorka 4 mm2, zelenožlutá</t>
  </si>
  <si>
    <t>Inženýrské práce</t>
  </si>
  <si>
    <t>Pol1</t>
  </si>
  <si>
    <t>Programové vybavení řídicí(ch) stanic(e)</t>
  </si>
  <si>
    <t>Pol2</t>
  </si>
  <si>
    <t>Programové vybavení operátorské/ých stanic(e)</t>
  </si>
  <si>
    <t>Pol3</t>
  </si>
  <si>
    <t>Seřízení, uvedení do provozu</t>
  </si>
  <si>
    <t>Pol4</t>
  </si>
  <si>
    <t>Výrobní dokumentace</t>
  </si>
  <si>
    <t>Pol5</t>
  </si>
  <si>
    <t>Inženýrská činnost</t>
  </si>
  <si>
    <t>Pol6</t>
  </si>
  <si>
    <t>Revize</t>
  </si>
  <si>
    <t>Pol7</t>
  </si>
  <si>
    <t>Doprava</t>
  </si>
  <si>
    <t>D4</t>
  </si>
  <si>
    <t>Montáže</t>
  </si>
  <si>
    <t>Pol8</t>
  </si>
  <si>
    <t xml:space="preserve">J-Y(St)Y  4x2x0,8 včetně montáže</t>
  </si>
  <si>
    <t>Pol9</t>
  </si>
  <si>
    <t>Pomocný montážní materiál</t>
  </si>
  <si>
    <t>Pol10</t>
  </si>
  <si>
    <t>montáž a přípojení teploměru</t>
  </si>
  <si>
    <t>Pol11</t>
  </si>
  <si>
    <t>připojení uzavíracích klapek</t>
  </si>
  <si>
    <t>Pol12</t>
  </si>
  <si>
    <t>připojení řídících signálů chladícího stroje</t>
  </si>
  <si>
    <t>Pol13</t>
  </si>
  <si>
    <t>úprava rozvaděče RM2 včetně materiálu</t>
  </si>
  <si>
    <t>Pol14</t>
  </si>
  <si>
    <t>montážní práce</t>
  </si>
  <si>
    <t>Poznámka k položce:_x000d_
Inženýrské práce</t>
  </si>
  <si>
    <t>040 -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</si>
  <si>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</si>
  <si>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</si>
  <si>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</si>
  <si>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</si>
  <si>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</si>
  <si>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</si>
  <si>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</si>
  <si>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</si>
  <si>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</si>
  <si>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</si>
  <si>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CS ÚRS 2023 01</t>
  </si>
  <si>
    <t>1024</t>
  </si>
  <si>
    <t>-1605483653</t>
  </si>
  <si>
    <t>013294000</t>
  </si>
  <si>
    <t>Ostatní dokumentace</t>
  </si>
  <si>
    <t>2044361547</t>
  </si>
  <si>
    <t>"Zpracování dílenské dokumentace v potřebném rozsahu"1</t>
  </si>
  <si>
    <t>VRN3</t>
  </si>
  <si>
    <t>Zařízení staveniště</t>
  </si>
  <si>
    <t>030001000</t>
  </si>
  <si>
    <t>-140132425</t>
  </si>
  <si>
    <t>VRN4</t>
  </si>
  <si>
    <t>045002000</t>
  </si>
  <si>
    <t>Kompletační a koordinační činnost</t>
  </si>
  <si>
    <t>soub</t>
  </si>
  <si>
    <t>856461860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</si>
</sst>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3574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Západočeská univerzita v Plzni objekt FDULS - instalace chladícího stroje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15. 1. 2024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ROUND(SUM(AV94:AW94),2)</f>
        <v>0</v>
      </c>
      <c r="AU94" s="115">
        <f>ROUND(SUM(AU95:AU101),5)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ROUND(SUM(AZ95:AZ101),2)</f>
        <v>0</v>
      </c>
      <c r="BA94" s="114">
        <f>ROUND(SUM(BA95:BA101),2)</f>
        <v>0</v>
      </c>
      <c r="BB94" s="114">
        <f>ROUND(SUM(BB95:BB101),2)</f>
        <v>0</v>
      </c>
      <c r="BC94" s="114">
        <f>ROUND(SUM(BC95:BC101),2)</f>
        <v>0</v>
      </c>
      <c r="BD94" s="116">
        <f>ROUND(SUM(BD95:BD101),2)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24.7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Stavební úpravy pro...'!J30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'001 - Stavební úpravy pro...'!P124</f>
        <v>0</v>
      </c>
      <c r="AV95" s="128">
        <f>'001 - Stavební úpravy pro...'!J33</f>
        <v>0</v>
      </c>
      <c r="AW95" s="128">
        <f>'001 - Stavební úpravy pro...'!J34</f>
        <v>0</v>
      </c>
      <c r="AX95" s="128">
        <f>'001 - Stavební úpravy pro...'!J35</f>
        <v>0</v>
      </c>
      <c r="AY95" s="128">
        <f>'001 - Stavební úpravy pro...'!J36</f>
        <v>0</v>
      </c>
      <c r="AZ95" s="128">
        <f>'001 - Stavební úpravy pro...'!F33</f>
        <v>0</v>
      </c>
      <c r="BA95" s="128">
        <f>'001 - Stavební úpravy pro...'!F34</f>
        <v>0</v>
      </c>
      <c r="BB95" s="128">
        <f>'001 - Stavební úpravy pro...'!F35</f>
        <v>0</v>
      </c>
      <c r="BC95" s="128">
        <f>'001 - Stavební úpravy pro...'!F36</f>
        <v>0</v>
      </c>
      <c r="BD95" s="130">
        <f>'001 - Stavební úpravy pro...'!F37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'011 - D.1.4.1 Zdroj chladu'!J30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'011 - D.1.4.1 Zdroj chladu'!P120</f>
        <v>0</v>
      </c>
      <c r="AV96" s="128">
        <f>'011 - D.1.4.1 Zdroj chladu'!J33</f>
        <v>0</v>
      </c>
      <c r="AW96" s="128">
        <f>'011 - D.1.4.1 Zdroj chladu'!J34</f>
        <v>0</v>
      </c>
      <c r="AX96" s="128">
        <f>'011 - D.1.4.1 Zdroj chladu'!J35</f>
        <v>0</v>
      </c>
      <c r="AY96" s="128">
        <f>'011 - D.1.4.1 Zdroj chladu'!J36</f>
        <v>0</v>
      </c>
      <c r="AZ96" s="128">
        <f>'011 - D.1.4.1 Zdroj chladu'!F33</f>
        <v>0</v>
      </c>
      <c r="BA96" s="128">
        <f>'011 - D.1.4.1 Zdroj chladu'!F34</f>
        <v>0</v>
      </c>
      <c r="BB96" s="128">
        <f>'011 - D.1.4.1 Zdroj chladu'!F35</f>
        <v>0</v>
      </c>
      <c r="BC96" s="128">
        <f>'011 - D.1.4.1 Zdroj chladu'!F36</f>
        <v>0</v>
      </c>
      <c r="BD96" s="130">
        <f>'011 - D.1.4.1 Zdroj chladu'!F37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'012 - D.1.4.2 Zdravotně t...'!J30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'012 - D.1.4.2 Zdravotně t...'!P119</f>
        <v>0</v>
      </c>
      <c r="AV97" s="128">
        <f>'012 - D.1.4.2 Zdravotně t...'!J33</f>
        <v>0</v>
      </c>
      <c r="AW97" s="128">
        <f>'012 - D.1.4.2 Zdravotně t...'!J34</f>
        <v>0</v>
      </c>
      <c r="AX97" s="128">
        <f>'012 - D.1.4.2 Zdravotně t...'!J35</f>
        <v>0</v>
      </c>
      <c r="AY97" s="128">
        <f>'012 - D.1.4.2 Zdravotně t...'!J36</f>
        <v>0</v>
      </c>
      <c r="AZ97" s="128">
        <f>'012 - D.1.4.2 Zdravotně t...'!F33</f>
        <v>0</v>
      </c>
      <c r="BA97" s="128">
        <f>'012 - D.1.4.2 Zdravotně t...'!F34</f>
        <v>0</v>
      </c>
      <c r="BB97" s="128">
        <f>'012 - D.1.4.2 Zdravotně t...'!F35</f>
        <v>0</v>
      </c>
      <c r="BC97" s="128">
        <f>'012 - D.1.4.2 Zdravotně t...'!F36</f>
        <v>0</v>
      </c>
      <c r="BD97" s="130">
        <f>'012 - D.1.4.2 Zdravotně t...'!F37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'013 - D.1.4.3 ROZVODY CHLADU'!J30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'013 - D.1.4.3 ROZVODY CHLADU'!P126</f>
        <v>0</v>
      </c>
      <c r="AV98" s="128">
        <f>'013 - D.1.4.3 ROZVODY CHLADU'!J33</f>
        <v>0</v>
      </c>
      <c r="AW98" s="128">
        <f>'013 - D.1.4.3 ROZVODY CHLADU'!J34</f>
        <v>0</v>
      </c>
      <c r="AX98" s="128">
        <f>'013 - D.1.4.3 ROZVODY CHLADU'!J35</f>
        <v>0</v>
      </c>
      <c r="AY98" s="128">
        <f>'013 - D.1.4.3 ROZVODY CHLADU'!J36</f>
        <v>0</v>
      </c>
      <c r="AZ98" s="128">
        <f>'013 - D.1.4.3 ROZVODY CHLADU'!F33</f>
        <v>0</v>
      </c>
      <c r="BA98" s="128">
        <f>'013 - D.1.4.3 ROZVODY CHLADU'!F34</f>
        <v>0</v>
      </c>
      <c r="BB98" s="128">
        <f>'013 - D.1.4.3 ROZVODY CHLADU'!F35</f>
        <v>0</v>
      </c>
      <c r="BC98" s="128">
        <f>'013 - D.1.4.3 ROZVODY CHLADU'!F36</f>
        <v>0</v>
      </c>
      <c r="BD98" s="130">
        <f>'013 - D.1.4.3 ROZVODY CHLADU'!F37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24.7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'014 - D.1.4.4 ELEKTOINSTA...'!J30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27">
        <v>0</v>
      </c>
      <c r="AT99" s="128">
        <f>ROUND(SUM(AV99:AW99),2)</f>
        <v>0</v>
      </c>
      <c r="AU99" s="129">
        <f>'014 - D.1.4.4 ELEKTOINSTA...'!P122</f>
        <v>0</v>
      </c>
      <c r="AV99" s="128">
        <f>'014 - D.1.4.4 ELEKTOINSTA...'!J33</f>
        <v>0</v>
      </c>
      <c r="AW99" s="128">
        <f>'014 - D.1.4.4 ELEKTOINSTA...'!J34</f>
        <v>0</v>
      </c>
      <c r="AX99" s="128">
        <f>'014 - D.1.4.4 ELEKTOINSTA...'!J35</f>
        <v>0</v>
      </c>
      <c r="AY99" s="128">
        <f>'014 - D.1.4.4 ELEKTOINSTA...'!J36</f>
        <v>0</v>
      </c>
      <c r="AZ99" s="128">
        <f>'014 - D.1.4.4 ELEKTOINSTA...'!F33</f>
        <v>0</v>
      </c>
      <c r="BA99" s="128">
        <f>'014 - D.1.4.4 ELEKTOINSTA...'!F34</f>
        <v>0</v>
      </c>
      <c r="BB99" s="128">
        <f>'014 - D.1.4.4 ELEKTOINSTA...'!F35</f>
        <v>0</v>
      </c>
      <c r="BC99" s="128">
        <f>'014 - D.1.4.4 ELEKTOINSTA...'!F36</f>
        <v>0</v>
      </c>
      <c r="BD99" s="130">
        <f>'014 - D.1.4.4 ELEKTOINSTA...'!F37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7" customFormat="1" ht="16.5" customHeight="1">
      <c r="A100" s="119" t="s">
        <v>77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'015 - D.1.4.5 MaR'!J30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80</v>
      </c>
      <c r="AR100" s="126"/>
      <c r="AS100" s="127">
        <v>0</v>
      </c>
      <c r="AT100" s="128">
        <f>ROUND(SUM(AV100:AW100),2)</f>
        <v>0</v>
      </c>
      <c r="AU100" s="129">
        <f>'015 - D.1.4.5 MaR'!P120</f>
        <v>0</v>
      </c>
      <c r="AV100" s="128">
        <f>'015 - D.1.4.5 MaR'!J33</f>
        <v>0</v>
      </c>
      <c r="AW100" s="128">
        <f>'015 - D.1.4.5 MaR'!J34</f>
        <v>0</v>
      </c>
      <c r="AX100" s="128">
        <f>'015 - D.1.4.5 MaR'!J35</f>
        <v>0</v>
      </c>
      <c r="AY100" s="128">
        <f>'015 - D.1.4.5 MaR'!J36</f>
        <v>0</v>
      </c>
      <c r="AZ100" s="128">
        <f>'015 - D.1.4.5 MaR'!F33</f>
        <v>0</v>
      </c>
      <c r="BA100" s="128">
        <f>'015 - D.1.4.5 MaR'!F34</f>
        <v>0</v>
      </c>
      <c r="BB100" s="128">
        <f>'015 - D.1.4.5 MaR'!F35</f>
        <v>0</v>
      </c>
      <c r="BC100" s="128">
        <f>'015 - D.1.4.5 MaR'!F36</f>
        <v>0</v>
      </c>
      <c r="BD100" s="130">
        <f>'015 - D.1.4.5 MaR'!F37</f>
        <v>0</v>
      </c>
      <c r="BE100" s="7"/>
      <c r="BT100" s="131" t="s">
        <v>81</v>
      </c>
      <c r="BV100" s="131" t="s">
        <v>75</v>
      </c>
      <c r="BW100" s="131" t="s">
        <v>98</v>
      </c>
      <c r="BX100" s="131" t="s">
        <v>5</v>
      </c>
      <c r="CL100" s="131" t="s">
        <v>1</v>
      </c>
      <c r="CM100" s="131" t="s">
        <v>83</v>
      </c>
    </row>
    <row r="101" s="7" customFormat="1" ht="16.5" customHeight="1">
      <c r="A101" s="119" t="s">
        <v>77</v>
      </c>
      <c r="B101" s="120"/>
      <c r="C101" s="121"/>
      <c r="D101" s="122" t="s">
        <v>99</v>
      </c>
      <c r="E101" s="122"/>
      <c r="F101" s="122"/>
      <c r="G101" s="122"/>
      <c r="H101" s="122"/>
      <c r="I101" s="123"/>
      <c r="J101" s="122" t="s">
        <v>100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'040 - Vedlejší a ostatní ...'!J30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101</v>
      </c>
      <c r="AR101" s="126"/>
      <c r="AS101" s="132">
        <v>0</v>
      </c>
      <c r="AT101" s="133">
        <f>ROUND(SUM(AV101:AW101),2)</f>
        <v>0</v>
      </c>
      <c r="AU101" s="134">
        <f>'040 - Vedlejší a ostatní ...'!P120</f>
        <v>0</v>
      </c>
      <c r="AV101" s="133">
        <f>'040 - Vedlejší a ostatní ...'!J33</f>
        <v>0</v>
      </c>
      <c r="AW101" s="133">
        <f>'040 - Vedlejší a ostatní ...'!J34</f>
        <v>0</v>
      </c>
      <c r="AX101" s="133">
        <f>'040 - Vedlejší a ostatní ...'!J35</f>
        <v>0</v>
      </c>
      <c r="AY101" s="133">
        <f>'040 - Vedlejší a ostatní ...'!J36</f>
        <v>0</v>
      </c>
      <c r="AZ101" s="133">
        <f>'040 - Vedlejší a ostatní ...'!F33</f>
        <v>0</v>
      </c>
      <c r="BA101" s="133">
        <f>'040 - Vedlejší a ostatní ...'!F34</f>
        <v>0</v>
      </c>
      <c r="BB101" s="133">
        <f>'040 - Vedlejší a ostatní ...'!F35</f>
        <v>0</v>
      </c>
      <c r="BC101" s="133">
        <f>'040 - Vedlejší a ostatní ...'!F36</f>
        <v>0</v>
      </c>
      <c r="BD101" s="135">
        <f>'040 - Vedlejší a ostatní ...'!F37</f>
        <v>0</v>
      </c>
      <c r="BE101" s="7"/>
      <c r="BT101" s="131" t="s">
        <v>81</v>
      </c>
      <c r="BV101" s="131" t="s">
        <v>75</v>
      </c>
      <c r="BW101" s="131" t="s">
        <v>102</v>
      </c>
      <c r="BX101" s="131" t="s">
        <v>5</v>
      </c>
      <c r="CL101" s="131" t="s">
        <v>1</v>
      </c>
      <c r="CM101" s="131" t="s">
        <v>83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RGRcdDeQ9m83j68BMlue7l4Hx0DCYdnlDpvO8T3xB2YxDwiY7OhxaAGAi5iHqLSDM9fxBq8+3dAZjptSvJYTmA==" hashValue="K2kcpiVISe6VS5EPXq52poK/TrP6boQvvKXiBFFtsK5UMXXxarltpv6CBixZAt0rJ4jVHu+LJqz4JmVxjhphTg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1 - Stavební úpravy pro...'!C2" display="/"/>
    <hyperlink ref="A96" location="'011 - D.1.4.1 Zdroj chladu'!C2" display="/"/>
    <hyperlink ref="A97" location="'012 - D.1.4.2 Zdravotně t...'!C2" display="/"/>
    <hyperlink ref="A98" location="'013 - D.1.4.3 ROZVODY CHLADU'!C2" display="/"/>
    <hyperlink ref="A99" location="'014 - D.1.4.4 ELEKTOINSTA...'!C2" display="/"/>
    <hyperlink ref="A100" location="'015 - D.1.4.5 MaR'!C2" display="/"/>
    <hyperlink ref="A101" location="'040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Západočeská univerzita v Plzni objekt FDULS - instalace chladícího stroje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105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ROUND((SUM(BE124:BE197)),  2)</f>
        <v>0</v>
      </c>
      <c r="G33" s="38"/>
      <c r="H33" s="38"/>
      <c r="I33" s="155">
        <v>0.20999999999999999</v>
      </c>
      <c r="J33" s="154">
        <f>ROUND(((SUM(BE124:BE197))*I33),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ROUND((SUM(BF124:BF197)),  2)</f>
        <v>0</v>
      </c>
      <c r="G34" s="38"/>
      <c r="H34" s="38"/>
      <c r="I34" s="155">
        <v>0.12</v>
      </c>
      <c r="J34" s="154">
        <f>ROUND(((SUM(BF124:BF197))*I34),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ROUND((SUM(BG124:BG197)),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ROUND((SUM(BH124:BH197)),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ROUND((SUM(BI124:BI197)),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Západočeská univerzita v Plzni objekt FDULS - instalace chladícího stroje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001 - Stavební úpravy pro dodatečnou instalaci chladícího stroje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107</v>
      </c>
      <c r="D94" s="176"/>
      <c r="E94" s="176"/>
      <c r="F94" s="176"/>
      <c r="G94" s="176"/>
      <c r="H94" s="176"/>
      <c r="I94" s="176"/>
      <c r="J94" s="177" t="s">
        <v>108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109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79"/>
      <c r="C97" s="180"/>
      <c r="D97" s="181" t="s">
        <v>111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112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113</v>
      </c>
      <c r="E99" s="188"/>
      <c r="F99" s="188"/>
      <c r="G99" s="188"/>
      <c r="H99" s="188"/>
      <c r="I99" s="188"/>
      <c r="J99" s="189">
        <f>J129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114</v>
      </c>
      <c r="E100" s="188"/>
      <c r="F100" s="188"/>
      <c r="G100" s="188"/>
      <c r="H100" s="188"/>
      <c r="I100" s="188"/>
      <c r="J100" s="189">
        <f>J135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115</v>
      </c>
      <c r="E101" s="188"/>
      <c r="F101" s="188"/>
      <c r="G101" s="188"/>
      <c r="H101" s="188"/>
      <c r="I101" s="188"/>
      <c r="J101" s="189">
        <f>J155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116</v>
      </c>
      <c r="E102" s="188"/>
      <c r="F102" s="188"/>
      <c r="G102" s="188"/>
      <c r="H102" s="188"/>
      <c r="I102" s="188"/>
      <c r="J102" s="189">
        <f>J165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117</v>
      </c>
      <c r="E103" s="182"/>
      <c r="F103" s="182"/>
      <c r="G103" s="182"/>
      <c r="H103" s="182"/>
      <c r="I103" s="182"/>
      <c r="J103" s="183">
        <f>J168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118</v>
      </c>
      <c r="E104" s="188"/>
      <c r="F104" s="188"/>
      <c r="G104" s="188"/>
      <c r="H104" s="188"/>
      <c r="I104" s="188"/>
      <c r="J104" s="189">
        <f>J169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119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6.25" customHeight="1">
      <c r="A114" s="38"/>
      <c r="B114" s="39"/>
      <c r="C114" s="40"/>
      <c r="D114" s="40"/>
      <c r="E114" s="174" t="str">
        <f>E7</f>
        <v>Západočeská univerzita v Plzni objekt FDULS - instalace chladícího stroje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104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30" customHeight="1">
      <c r="A116" s="38"/>
      <c r="B116" s="39"/>
      <c r="C116" s="40"/>
      <c r="D116" s="40"/>
      <c r="E116" s="76" t="str">
        <f>E9</f>
        <v>001 - Stavební úpravy pro dodatečnou instalaci chladícího stroje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 xml:space="preserve"> </v>
      </c>
      <c r="G118" s="40"/>
      <c r="H118" s="40"/>
      <c r="I118" s="32" t="s">
        <v>22</v>
      </c>
      <c r="J118" s="79" t="str">
        <f>IF(J12="","",J12)</f>
        <v>15. 1. 2024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 xml:space="preserve"> </v>
      </c>
      <c r="G120" s="40"/>
      <c r="H120" s="40"/>
      <c r="I120" s="32" t="s">
        <v>29</v>
      </c>
      <c r="J120" s="36" t="str">
        <f>E21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120</v>
      </c>
      <c r="D123" s="194" t="s">
        <v>58</v>
      </c>
      <c r="E123" s="194" t="s">
        <v>54</v>
      </c>
      <c r="F123" s="194" t="s">
        <v>55</v>
      </c>
      <c r="G123" s="194" t="s">
        <v>121</v>
      </c>
      <c r="H123" s="194" t="s">
        <v>122</v>
      </c>
      <c r="I123" s="194" t="s">
        <v>123</v>
      </c>
      <c r="J123" s="194" t="s">
        <v>108</v>
      </c>
      <c r="K123" s="195" t="s">
        <v>124</v>
      </c>
      <c r="L123" s="196"/>
      <c r="M123" s="100" t="s">
        <v>1</v>
      </c>
      <c r="N123" s="101" t="s">
        <v>37</v>
      </c>
      <c r="O123" s="101" t="s">
        <v>125</v>
      </c>
      <c r="P123" s="101" t="s">
        <v>126</v>
      </c>
      <c r="Q123" s="101" t="s">
        <v>127</v>
      </c>
      <c r="R123" s="101" t="s">
        <v>128</v>
      </c>
      <c r="S123" s="101" t="s">
        <v>129</v>
      </c>
      <c r="T123" s="102" t="s">
        <v>130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131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P125+P168</f>
        <v>0</v>
      </c>
      <c r="Q124" s="104"/>
      <c r="R124" s="199">
        <f>R125+R168</f>
        <v>1.4795249999999998</v>
      </c>
      <c r="S124" s="104"/>
      <c r="T124" s="200">
        <f>T125+T168</f>
        <v>3.0995999999999997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110</v>
      </c>
      <c r="BK124" s="201">
        <f>BK125+BK168</f>
        <v>0</v>
      </c>
    </row>
    <row r="125" s="12" customFormat="1" ht="25.92" customHeight="1">
      <c r="A125" s="12"/>
      <c r="B125" s="202"/>
      <c r="C125" s="203"/>
      <c r="D125" s="204" t="s">
        <v>72</v>
      </c>
      <c r="E125" s="205" t="s">
        <v>132</v>
      </c>
      <c r="F125" s="205" t="s">
        <v>133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P126+P129+P135+P155+P165</f>
        <v>0</v>
      </c>
      <c r="Q125" s="210"/>
      <c r="R125" s="211">
        <f>R126+R129+R135+R155+R165</f>
        <v>0.22032499999999999</v>
      </c>
      <c r="S125" s="210"/>
      <c r="T125" s="212">
        <f>T126+T129+T135+T155+T165</f>
        <v>0.70559999999999989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72</v>
      </c>
      <c r="AU125" s="214" t="s">
        <v>73</v>
      </c>
      <c r="AY125" s="213" t="s">
        <v>134</v>
      </c>
      <c r="BK125" s="215">
        <f>BK126+BK129+BK135+BK155+BK165</f>
        <v>0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135</v>
      </c>
      <c r="F126" s="216" t="s">
        <v>136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SUM(P127:P128)</f>
        <v>0</v>
      </c>
      <c r="Q126" s="210"/>
      <c r="R126" s="211">
        <f>SUM(R127:R128)</f>
        <v>0.11538000000000001</v>
      </c>
      <c r="S126" s="210"/>
      <c r="T126" s="212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81</v>
      </c>
      <c r="AY126" s="213" t="s">
        <v>134</v>
      </c>
      <c r="BK126" s="215">
        <f>SUM(BK127:BK128)</f>
        <v>0</v>
      </c>
    </row>
    <row r="127" s="2" customFormat="1" ht="24.15" customHeight="1">
      <c r="A127" s="38"/>
      <c r="B127" s="39"/>
      <c r="C127" s="218" t="s">
        <v>137</v>
      </c>
      <c r="D127" s="218" t="s">
        <v>138</v>
      </c>
      <c r="E127" s="219" t="s">
        <v>139</v>
      </c>
      <c r="F127" s="220" t="s">
        <v>140</v>
      </c>
      <c r="G127" s="221" t="s">
        <v>141</v>
      </c>
      <c r="H127" s="222">
        <v>3</v>
      </c>
      <c r="I127" s="223"/>
      <c r="J127" s="224">
        <f>ROUND(I127*H127,2)</f>
        <v>0</v>
      </c>
      <c r="K127" s="220" t="s">
        <v>142</v>
      </c>
      <c r="L127" s="44"/>
      <c r="M127" s="225" t="s">
        <v>1</v>
      </c>
      <c r="N127" s="226" t="s">
        <v>38</v>
      </c>
      <c r="O127" s="91"/>
      <c r="P127" s="227">
        <f>O127*H127</f>
        <v>0</v>
      </c>
      <c r="Q127" s="227">
        <v>0.038460000000000001</v>
      </c>
      <c r="R127" s="227">
        <f>Q127*H127</f>
        <v>0.11538000000000001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143</v>
      </c>
      <c r="AT127" s="229" t="s">
        <v>138</v>
      </c>
      <c r="AU127" s="229" t="s">
        <v>83</v>
      </c>
      <c r="AY127" s="17" t="s">
        <v>134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143</v>
      </c>
      <c r="BM127" s="229" t="s">
        <v>144</v>
      </c>
    </row>
    <row r="128" s="2" customFormat="1">
      <c r="A128" s="38"/>
      <c r="B128" s="39"/>
      <c r="C128" s="40"/>
      <c r="D128" s="231" t="s">
        <v>145</v>
      </c>
      <c r="E128" s="40"/>
      <c r="F128" s="232" t="s">
        <v>146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83</v>
      </c>
    </row>
    <row r="129" s="12" customFormat="1" ht="22.8" customHeight="1">
      <c r="A129" s="12"/>
      <c r="B129" s="202"/>
      <c r="C129" s="203"/>
      <c r="D129" s="204" t="s">
        <v>72</v>
      </c>
      <c r="E129" s="216" t="s">
        <v>147</v>
      </c>
      <c r="F129" s="216" t="s">
        <v>148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SUM(P130:P134)</f>
        <v>0</v>
      </c>
      <c r="Q129" s="210"/>
      <c r="R129" s="211">
        <f>SUM(R130:R134)</f>
        <v>0.047229</v>
      </c>
      <c r="S129" s="210"/>
      <c r="T129" s="212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81</v>
      </c>
      <c r="AT129" s="214" t="s">
        <v>72</v>
      </c>
      <c r="AU129" s="214" t="s">
        <v>81</v>
      </c>
      <c r="AY129" s="213" t="s">
        <v>134</v>
      </c>
      <c r="BK129" s="215">
        <f>SUM(BK130:BK134)</f>
        <v>0</v>
      </c>
    </row>
    <row r="130" s="2" customFormat="1" ht="24.15" customHeight="1">
      <c r="A130" s="38"/>
      <c r="B130" s="39"/>
      <c r="C130" s="218" t="s">
        <v>149</v>
      </c>
      <c r="D130" s="218" t="s">
        <v>138</v>
      </c>
      <c r="E130" s="219" t="s">
        <v>150</v>
      </c>
      <c r="F130" s="220" t="s">
        <v>151</v>
      </c>
      <c r="G130" s="221" t="s">
        <v>152</v>
      </c>
      <c r="H130" s="222">
        <v>1.73</v>
      </c>
      <c r="I130" s="223"/>
      <c r="J130" s="224">
        <f>ROUND(I130*H130,2)</f>
        <v>0</v>
      </c>
      <c r="K130" s="220" t="s">
        <v>142</v>
      </c>
      <c r="L130" s="44"/>
      <c r="M130" s="225" t="s">
        <v>1</v>
      </c>
      <c r="N130" s="226" t="s">
        <v>38</v>
      </c>
      <c r="O130" s="91"/>
      <c r="P130" s="227">
        <f>O130*H130</f>
        <v>0</v>
      </c>
      <c r="Q130" s="227">
        <v>0.027300000000000001</v>
      </c>
      <c r="R130" s="227">
        <f>Q130*H130</f>
        <v>0.047229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143</v>
      </c>
      <c r="AT130" s="229" t="s">
        <v>138</v>
      </c>
      <c r="AU130" s="229" t="s">
        <v>83</v>
      </c>
      <c r="AY130" s="17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143</v>
      </c>
      <c r="BM130" s="229" t="s">
        <v>153</v>
      </c>
    </row>
    <row r="131" s="2" customFormat="1">
      <c r="A131" s="38"/>
      <c r="B131" s="39"/>
      <c r="C131" s="40"/>
      <c r="D131" s="231" t="s">
        <v>145</v>
      </c>
      <c r="E131" s="40"/>
      <c r="F131" s="232" t="s">
        <v>154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83</v>
      </c>
    </row>
    <row r="132" s="13" customFormat="1">
      <c r="A132" s="13"/>
      <c r="B132" s="236"/>
      <c r="C132" s="237"/>
      <c r="D132" s="231" t="s">
        <v>155</v>
      </c>
      <c r="E132" s="238" t="s">
        <v>1</v>
      </c>
      <c r="F132" s="239" t="s">
        <v>156</v>
      </c>
      <c r="G132" s="237"/>
      <c r="H132" s="240">
        <v>0.85999999999999999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155</v>
      </c>
      <c r="AU132" s="246" t="s">
        <v>83</v>
      </c>
      <c r="AV132" s="13" t="s">
        <v>83</v>
      </c>
      <c r="AW132" s="13" t="s">
        <v>30</v>
      </c>
      <c r="AX132" s="13" t="s">
        <v>73</v>
      </c>
      <c r="AY132" s="246" t="s">
        <v>134</v>
      </c>
    </row>
    <row r="133" s="13" customFormat="1">
      <c r="A133" s="13"/>
      <c r="B133" s="236"/>
      <c r="C133" s="237"/>
      <c r="D133" s="231" t="s">
        <v>155</v>
      </c>
      <c r="E133" s="238" t="s">
        <v>1</v>
      </c>
      <c r="F133" s="239" t="s">
        <v>157</v>
      </c>
      <c r="G133" s="237"/>
      <c r="H133" s="240">
        <v>0.87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155</v>
      </c>
      <c r="AU133" s="246" t="s">
        <v>83</v>
      </c>
      <c r="AV133" s="13" t="s">
        <v>83</v>
      </c>
      <c r="AW133" s="13" t="s">
        <v>30</v>
      </c>
      <c r="AX133" s="13" t="s">
        <v>73</v>
      </c>
      <c r="AY133" s="246" t="s">
        <v>134</v>
      </c>
    </row>
    <row r="134" s="14" customFormat="1">
      <c r="A134" s="14"/>
      <c r="B134" s="247"/>
      <c r="C134" s="248"/>
      <c r="D134" s="231" t="s">
        <v>155</v>
      </c>
      <c r="E134" s="249" t="s">
        <v>1</v>
      </c>
      <c r="F134" s="250" t="s">
        <v>158</v>
      </c>
      <c r="G134" s="248"/>
      <c r="H134" s="251">
        <v>1.73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7" t="s">
        <v>155</v>
      </c>
      <c r="AU134" s="257" t="s">
        <v>83</v>
      </c>
      <c r="AV134" s="14" t="s">
        <v>143</v>
      </c>
      <c r="AW134" s="14" t="s">
        <v>30</v>
      </c>
      <c r="AX134" s="14" t="s">
        <v>81</v>
      </c>
      <c r="AY134" s="257" t="s">
        <v>134</v>
      </c>
    </row>
    <row r="135" s="12" customFormat="1" ht="22.8" customHeight="1">
      <c r="A135" s="12"/>
      <c r="B135" s="202"/>
      <c r="C135" s="203"/>
      <c r="D135" s="204" t="s">
        <v>72</v>
      </c>
      <c r="E135" s="216" t="s">
        <v>159</v>
      </c>
      <c r="F135" s="216" t="s">
        <v>160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SUM(P136:P154)</f>
        <v>0</v>
      </c>
      <c r="Q135" s="210"/>
      <c r="R135" s="211">
        <f>SUM(R136:R154)</f>
        <v>0.057715999999999996</v>
      </c>
      <c r="S135" s="210"/>
      <c r="T135" s="212">
        <f>SUM(T136:T154)</f>
        <v>0.70559999999999989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81</v>
      </c>
      <c r="AY135" s="213" t="s">
        <v>134</v>
      </c>
      <c r="BK135" s="215">
        <f>SUM(BK136:BK154)</f>
        <v>0</v>
      </c>
    </row>
    <row r="136" s="2" customFormat="1" ht="24.15" customHeight="1">
      <c r="A136" s="38"/>
      <c r="B136" s="39"/>
      <c r="C136" s="218" t="s">
        <v>7</v>
      </c>
      <c r="D136" s="218" t="s">
        <v>138</v>
      </c>
      <c r="E136" s="219" t="s">
        <v>161</v>
      </c>
      <c r="F136" s="220" t="s">
        <v>162</v>
      </c>
      <c r="G136" s="221" t="s">
        <v>163</v>
      </c>
      <c r="H136" s="222">
        <v>10</v>
      </c>
      <c r="I136" s="223"/>
      <c r="J136" s="224">
        <f>ROUND(I136*H136,2)</f>
        <v>0</v>
      </c>
      <c r="K136" s="220" t="s">
        <v>142</v>
      </c>
      <c r="L136" s="44"/>
      <c r="M136" s="225" t="s">
        <v>1</v>
      </c>
      <c r="N136" s="226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143</v>
      </c>
      <c r="AT136" s="229" t="s">
        <v>138</v>
      </c>
      <c r="AU136" s="229" t="s">
        <v>83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143</v>
      </c>
      <c r="BM136" s="229" t="s">
        <v>164</v>
      </c>
    </row>
    <row r="137" s="2" customFormat="1">
      <c r="A137" s="38"/>
      <c r="B137" s="39"/>
      <c r="C137" s="40"/>
      <c r="D137" s="231" t="s">
        <v>145</v>
      </c>
      <c r="E137" s="40"/>
      <c r="F137" s="232" t="s">
        <v>165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83</v>
      </c>
    </row>
    <row r="138" s="13" customFormat="1">
      <c r="A138" s="13"/>
      <c r="B138" s="236"/>
      <c r="C138" s="237"/>
      <c r="D138" s="231" t="s">
        <v>155</v>
      </c>
      <c r="E138" s="238" t="s">
        <v>1</v>
      </c>
      <c r="F138" s="239" t="s">
        <v>166</v>
      </c>
      <c r="G138" s="237"/>
      <c r="H138" s="240">
        <v>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155</v>
      </c>
      <c r="AU138" s="246" t="s">
        <v>83</v>
      </c>
      <c r="AV138" s="13" t="s">
        <v>83</v>
      </c>
      <c r="AW138" s="13" t="s">
        <v>30</v>
      </c>
      <c r="AX138" s="13" t="s">
        <v>73</v>
      </c>
      <c r="AY138" s="246" t="s">
        <v>134</v>
      </c>
    </row>
    <row r="139" s="13" customFormat="1">
      <c r="A139" s="13"/>
      <c r="B139" s="236"/>
      <c r="C139" s="237"/>
      <c r="D139" s="231" t="s">
        <v>155</v>
      </c>
      <c r="E139" s="238" t="s">
        <v>1</v>
      </c>
      <c r="F139" s="239" t="s">
        <v>167</v>
      </c>
      <c r="G139" s="237"/>
      <c r="H139" s="240">
        <v>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155</v>
      </c>
      <c r="AU139" s="246" t="s">
        <v>83</v>
      </c>
      <c r="AV139" s="13" t="s">
        <v>83</v>
      </c>
      <c r="AW139" s="13" t="s">
        <v>30</v>
      </c>
      <c r="AX139" s="13" t="s">
        <v>73</v>
      </c>
      <c r="AY139" s="246" t="s">
        <v>134</v>
      </c>
    </row>
    <row r="140" s="13" customFormat="1">
      <c r="A140" s="13"/>
      <c r="B140" s="236"/>
      <c r="C140" s="237"/>
      <c r="D140" s="231" t="s">
        <v>155</v>
      </c>
      <c r="E140" s="238" t="s">
        <v>1</v>
      </c>
      <c r="F140" s="239" t="s">
        <v>168</v>
      </c>
      <c r="G140" s="237"/>
      <c r="H140" s="240">
        <v>3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155</v>
      </c>
      <c r="AU140" s="246" t="s">
        <v>83</v>
      </c>
      <c r="AV140" s="13" t="s">
        <v>83</v>
      </c>
      <c r="AW140" s="13" t="s">
        <v>30</v>
      </c>
      <c r="AX140" s="13" t="s">
        <v>73</v>
      </c>
      <c r="AY140" s="246" t="s">
        <v>134</v>
      </c>
    </row>
    <row r="141" s="14" customFormat="1">
      <c r="A141" s="14"/>
      <c r="B141" s="247"/>
      <c r="C141" s="248"/>
      <c r="D141" s="231" t="s">
        <v>155</v>
      </c>
      <c r="E141" s="249" t="s">
        <v>1</v>
      </c>
      <c r="F141" s="250" t="s">
        <v>158</v>
      </c>
      <c r="G141" s="248"/>
      <c r="H141" s="251">
        <v>10</v>
      </c>
      <c r="I141" s="252"/>
      <c r="J141" s="248"/>
      <c r="K141" s="248"/>
      <c r="L141" s="253"/>
      <c r="M141" s="254"/>
      <c r="N141" s="255"/>
      <c r="O141" s="255"/>
      <c r="P141" s="255"/>
      <c r="Q141" s="255"/>
      <c r="R141" s="255"/>
      <c r="S141" s="255"/>
      <c r="T141" s="25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7" t="s">
        <v>155</v>
      </c>
      <c r="AU141" s="257" t="s">
        <v>83</v>
      </c>
      <c r="AV141" s="14" t="s">
        <v>143</v>
      </c>
      <c r="AW141" s="14" t="s">
        <v>30</v>
      </c>
      <c r="AX141" s="14" t="s">
        <v>81</v>
      </c>
      <c r="AY141" s="257" t="s">
        <v>134</v>
      </c>
    </row>
    <row r="142" s="2" customFormat="1" ht="24.15" customHeight="1">
      <c r="A142" s="38"/>
      <c r="B142" s="39"/>
      <c r="C142" s="218" t="s">
        <v>143</v>
      </c>
      <c r="D142" s="218" t="s">
        <v>138</v>
      </c>
      <c r="E142" s="219" t="s">
        <v>169</v>
      </c>
      <c r="F142" s="220" t="s">
        <v>170</v>
      </c>
      <c r="G142" s="221" t="s">
        <v>171</v>
      </c>
      <c r="H142" s="222">
        <v>0.29399999999999998</v>
      </c>
      <c r="I142" s="223"/>
      <c r="J142" s="224">
        <f>ROUND(I142*H142,2)</f>
        <v>0</v>
      </c>
      <c r="K142" s="220" t="s">
        <v>142</v>
      </c>
      <c r="L142" s="44"/>
      <c r="M142" s="225" t="s">
        <v>1</v>
      </c>
      <c r="N142" s="226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2.3999999999999999</v>
      </c>
      <c r="T142" s="228">
        <f>S142*H142</f>
        <v>0.70559999999999989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143</v>
      </c>
      <c r="AT142" s="229" t="s">
        <v>138</v>
      </c>
      <c r="AU142" s="229" t="s">
        <v>83</v>
      </c>
      <c r="AY142" s="17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143</v>
      </c>
      <c r="BM142" s="229" t="s">
        <v>172</v>
      </c>
    </row>
    <row r="143" s="2" customFormat="1">
      <c r="A143" s="38"/>
      <c r="B143" s="39"/>
      <c r="C143" s="40"/>
      <c r="D143" s="231" t="s">
        <v>145</v>
      </c>
      <c r="E143" s="40"/>
      <c r="F143" s="232" t="s">
        <v>173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83</v>
      </c>
    </row>
    <row r="144" s="13" customFormat="1">
      <c r="A144" s="13"/>
      <c r="B144" s="236"/>
      <c r="C144" s="237"/>
      <c r="D144" s="231" t="s">
        <v>155</v>
      </c>
      <c r="E144" s="238" t="s">
        <v>1</v>
      </c>
      <c r="F144" s="239" t="s">
        <v>174</v>
      </c>
      <c r="G144" s="237"/>
      <c r="H144" s="240">
        <v>0.29399999999999998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155</v>
      </c>
      <c r="AU144" s="246" t="s">
        <v>83</v>
      </c>
      <c r="AV144" s="13" t="s">
        <v>83</v>
      </c>
      <c r="AW144" s="13" t="s">
        <v>30</v>
      </c>
      <c r="AX144" s="13" t="s">
        <v>81</v>
      </c>
      <c r="AY144" s="246" t="s">
        <v>134</v>
      </c>
    </row>
    <row r="145" s="2" customFormat="1" ht="33" customHeight="1">
      <c r="A145" s="38"/>
      <c r="B145" s="39"/>
      <c r="C145" s="218" t="s">
        <v>8</v>
      </c>
      <c r="D145" s="218" t="s">
        <v>138</v>
      </c>
      <c r="E145" s="219" t="s">
        <v>175</v>
      </c>
      <c r="F145" s="220" t="s">
        <v>176</v>
      </c>
      <c r="G145" s="221" t="s">
        <v>177</v>
      </c>
      <c r="H145" s="222">
        <v>2.3999999999999999</v>
      </c>
      <c r="I145" s="223"/>
      <c r="J145" s="224">
        <f>ROUND(I145*H145,2)</f>
        <v>0</v>
      </c>
      <c r="K145" s="220" t="s">
        <v>142</v>
      </c>
      <c r="L145" s="44"/>
      <c r="M145" s="225" t="s">
        <v>1</v>
      </c>
      <c r="N145" s="226" t="s">
        <v>38</v>
      </c>
      <c r="O145" s="91"/>
      <c r="P145" s="227">
        <f>O145*H145</f>
        <v>0</v>
      </c>
      <c r="Q145" s="227">
        <v>0.023619999999999999</v>
      </c>
      <c r="R145" s="227">
        <f>Q145*H145</f>
        <v>0.056687999999999995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143</v>
      </c>
      <c r="AT145" s="229" t="s">
        <v>138</v>
      </c>
      <c r="AU145" s="229" t="s">
        <v>83</v>
      </c>
      <c r="AY145" s="17" t="s">
        <v>134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143</v>
      </c>
      <c r="BM145" s="229" t="s">
        <v>178</v>
      </c>
    </row>
    <row r="146" s="2" customFormat="1">
      <c r="A146" s="38"/>
      <c r="B146" s="39"/>
      <c r="C146" s="40"/>
      <c r="D146" s="231" t="s">
        <v>145</v>
      </c>
      <c r="E146" s="40"/>
      <c r="F146" s="232" t="s">
        <v>179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83</v>
      </c>
    </row>
    <row r="147" s="13" customFormat="1">
      <c r="A147" s="13"/>
      <c r="B147" s="236"/>
      <c r="C147" s="237"/>
      <c r="D147" s="231" t="s">
        <v>155</v>
      </c>
      <c r="E147" s="238" t="s">
        <v>1</v>
      </c>
      <c r="F147" s="239" t="s">
        <v>180</v>
      </c>
      <c r="G147" s="237"/>
      <c r="H147" s="240">
        <v>2.3999999999999999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155</v>
      </c>
      <c r="AU147" s="246" t="s">
        <v>83</v>
      </c>
      <c r="AV147" s="13" t="s">
        <v>83</v>
      </c>
      <c r="AW147" s="13" t="s">
        <v>30</v>
      </c>
      <c r="AX147" s="13" t="s">
        <v>81</v>
      </c>
      <c r="AY147" s="246" t="s">
        <v>134</v>
      </c>
    </row>
    <row r="148" s="2" customFormat="1" ht="24.15" customHeight="1">
      <c r="A148" s="38"/>
      <c r="B148" s="39"/>
      <c r="C148" s="218" t="s">
        <v>135</v>
      </c>
      <c r="D148" s="218" t="s">
        <v>138</v>
      </c>
      <c r="E148" s="219" t="s">
        <v>181</v>
      </c>
      <c r="F148" s="220" t="s">
        <v>182</v>
      </c>
      <c r="G148" s="221" t="s">
        <v>177</v>
      </c>
      <c r="H148" s="222">
        <v>12.85</v>
      </c>
      <c r="I148" s="223"/>
      <c r="J148" s="224">
        <f>ROUND(I148*H148,2)</f>
        <v>0</v>
      </c>
      <c r="K148" s="220" t="s">
        <v>142</v>
      </c>
      <c r="L148" s="44"/>
      <c r="M148" s="225" t="s">
        <v>1</v>
      </c>
      <c r="N148" s="226" t="s">
        <v>38</v>
      </c>
      <c r="O148" s="91"/>
      <c r="P148" s="227">
        <f>O148*H148</f>
        <v>0</v>
      </c>
      <c r="Q148" s="227">
        <v>8.0000000000000007E-05</v>
      </c>
      <c r="R148" s="227">
        <f>Q148*H148</f>
        <v>0.0010280000000000001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143</v>
      </c>
      <c r="AT148" s="229" t="s">
        <v>138</v>
      </c>
      <c r="AU148" s="229" t="s">
        <v>83</v>
      </c>
      <c r="AY148" s="17" t="s">
        <v>134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81</v>
      </c>
      <c r="BK148" s="230">
        <f>ROUND(I148*H148,2)</f>
        <v>0</v>
      </c>
      <c r="BL148" s="17" t="s">
        <v>143</v>
      </c>
      <c r="BM148" s="229" t="s">
        <v>183</v>
      </c>
    </row>
    <row r="149" s="2" customFormat="1">
      <c r="A149" s="38"/>
      <c r="B149" s="39"/>
      <c r="C149" s="40"/>
      <c r="D149" s="231" t="s">
        <v>145</v>
      </c>
      <c r="E149" s="40"/>
      <c r="F149" s="232" t="s">
        <v>184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83</v>
      </c>
    </row>
    <row r="150" s="15" customFormat="1">
      <c r="A150" s="15"/>
      <c r="B150" s="258"/>
      <c r="C150" s="259"/>
      <c r="D150" s="231" t="s">
        <v>155</v>
      </c>
      <c r="E150" s="260" t="s">
        <v>1</v>
      </c>
      <c r="F150" s="261" t="s">
        <v>185</v>
      </c>
      <c r="G150" s="259"/>
      <c r="H150" s="260" t="s">
        <v>1</v>
      </c>
      <c r="I150" s="262"/>
      <c r="J150" s="259"/>
      <c r="K150" s="259"/>
      <c r="L150" s="263"/>
      <c r="M150" s="264"/>
      <c r="N150" s="265"/>
      <c r="O150" s="265"/>
      <c r="P150" s="265"/>
      <c r="Q150" s="265"/>
      <c r="R150" s="265"/>
      <c r="S150" s="265"/>
      <c r="T150" s="26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7" t="s">
        <v>155</v>
      </c>
      <c r="AU150" s="267" t="s">
        <v>83</v>
      </c>
      <c r="AV150" s="15" t="s">
        <v>81</v>
      </c>
      <c r="AW150" s="15" t="s">
        <v>30</v>
      </c>
      <c r="AX150" s="15" t="s">
        <v>73</v>
      </c>
      <c r="AY150" s="267" t="s">
        <v>134</v>
      </c>
    </row>
    <row r="151" s="13" customFormat="1">
      <c r="A151" s="13"/>
      <c r="B151" s="236"/>
      <c r="C151" s="237"/>
      <c r="D151" s="231" t="s">
        <v>155</v>
      </c>
      <c r="E151" s="238" t="s">
        <v>1</v>
      </c>
      <c r="F151" s="239" t="s">
        <v>186</v>
      </c>
      <c r="G151" s="237"/>
      <c r="H151" s="240">
        <v>9.4499999999999993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155</v>
      </c>
      <c r="AU151" s="246" t="s">
        <v>83</v>
      </c>
      <c r="AV151" s="13" t="s">
        <v>83</v>
      </c>
      <c r="AW151" s="13" t="s">
        <v>30</v>
      </c>
      <c r="AX151" s="13" t="s">
        <v>73</v>
      </c>
      <c r="AY151" s="246" t="s">
        <v>134</v>
      </c>
    </row>
    <row r="152" s="15" customFormat="1">
      <c r="A152" s="15"/>
      <c r="B152" s="258"/>
      <c r="C152" s="259"/>
      <c r="D152" s="231" t="s">
        <v>155</v>
      </c>
      <c r="E152" s="260" t="s">
        <v>1</v>
      </c>
      <c r="F152" s="261" t="s">
        <v>187</v>
      </c>
      <c r="G152" s="259"/>
      <c r="H152" s="260" t="s">
        <v>1</v>
      </c>
      <c r="I152" s="262"/>
      <c r="J152" s="259"/>
      <c r="K152" s="259"/>
      <c r="L152" s="263"/>
      <c r="M152" s="264"/>
      <c r="N152" s="265"/>
      <c r="O152" s="265"/>
      <c r="P152" s="265"/>
      <c r="Q152" s="265"/>
      <c r="R152" s="265"/>
      <c r="S152" s="265"/>
      <c r="T152" s="26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7" t="s">
        <v>155</v>
      </c>
      <c r="AU152" s="267" t="s">
        <v>83</v>
      </c>
      <c r="AV152" s="15" t="s">
        <v>81</v>
      </c>
      <c r="AW152" s="15" t="s">
        <v>30</v>
      </c>
      <c r="AX152" s="15" t="s">
        <v>73</v>
      </c>
      <c r="AY152" s="267" t="s">
        <v>134</v>
      </c>
    </row>
    <row r="153" s="13" customFormat="1">
      <c r="A153" s="13"/>
      <c r="B153" s="236"/>
      <c r="C153" s="237"/>
      <c r="D153" s="231" t="s">
        <v>155</v>
      </c>
      <c r="E153" s="238" t="s">
        <v>1</v>
      </c>
      <c r="F153" s="239" t="s">
        <v>188</v>
      </c>
      <c r="G153" s="237"/>
      <c r="H153" s="240">
        <v>3.3999999999999999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155</v>
      </c>
      <c r="AU153" s="246" t="s">
        <v>83</v>
      </c>
      <c r="AV153" s="13" t="s">
        <v>83</v>
      </c>
      <c r="AW153" s="13" t="s">
        <v>30</v>
      </c>
      <c r="AX153" s="13" t="s">
        <v>73</v>
      </c>
      <c r="AY153" s="246" t="s">
        <v>134</v>
      </c>
    </row>
    <row r="154" s="14" customFormat="1">
      <c r="A154" s="14"/>
      <c r="B154" s="247"/>
      <c r="C154" s="248"/>
      <c r="D154" s="231" t="s">
        <v>155</v>
      </c>
      <c r="E154" s="249" t="s">
        <v>1</v>
      </c>
      <c r="F154" s="250" t="s">
        <v>158</v>
      </c>
      <c r="G154" s="248"/>
      <c r="H154" s="251">
        <v>12.85</v>
      </c>
      <c r="I154" s="252"/>
      <c r="J154" s="248"/>
      <c r="K154" s="248"/>
      <c r="L154" s="253"/>
      <c r="M154" s="254"/>
      <c r="N154" s="255"/>
      <c r="O154" s="255"/>
      <c r="P154" s="255"/>
      <c r="Q154" s="255"/>
      <c r="R154" s="255"/>
      <c r="S154" s="255"/>
      <c r="T154" s="25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7" t="s">
        <v>155</v>
      </c>
      <c r="AU154" s="257" t="s">
        <v>83</v>
      </c>
      <c r="AV154" s="14" t="s">
        <v>143</v>
      </c>
      <c r="AW154" s="14" t="s">
        <v>30</v>
      </c>
      <c r="AX154" s="14" t="s">
        <v>81</v>
      </c>
      <c r="AY154" s="257" t="s">
        <v>134</v>
      </c>
    </row>
    <row r="155" s="12" customFormat="1" ht="22.8" customHeight="1">
      <c r="A155" s="12"/>
      <c r="B155" s="202"/>
      <c r="C155" s="203"/>
      <c r="D155" s="204" t="s">
        <v>72</v>
      </c>
      <c r="E155" s="216" t="s">
        <v>189</v>
      </c>
      <c r="F155" s="216" t="s">
        <v>190</v>
      </c>
      <c r="G155" s="203"/>
      <c r="H155" s="203"/>
      <c r="I155" s="206"/>
      <c r="J155" s="217">
        <f>BK155</f>
        <v>0</v>
      </c>
      <c r="K155" s="203"/>
      <c r="L155" s="208"/>
      <c r="M155" s="209"/>
      <c r="N155" s="210"/>
      <c r="O155" s="210"/>
      <c r="P155" s="211">
        <f>SUM(P156:P164)</f>
        <v>0</v>
      </c>
      <c r="Q155" s="210"/>
      <c r="R155" s="211">
        <f>SUM(R156:R164)</f>
        <v>0</v>
      </c>
      <c r="S155" s="210"/>
      <c r="T155" s="212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3" t="s">
        <v>81</v>
      </c>
      <c r="AT155" s="214" t="s">
        <v>72</v>
      </c>
      <c r="AU155" s="214" t="s">
        <v>81</v>
      </c>
      <c r="AY155" s="213" t="s">
        <v>134</v>
      </c>
      <c r="BK155" s="215">
        <f>SUM(BK156:BK164)</f>
        <v>0</v>
      </c>
    </row>
    <row r="156" s="2" customFormat="1" ht="24.15" customHeight="1">
      <c r="A156" s="38"/>
      <c r="B156" s="39"/>
      <c r="C156" s="218" t="s">
        <v>147</v>
      </c>
      <c r="D156" s="218" t="s">
        <v>138</v>
      </c>
      <c r="E156" s="219" t="s">
        <v>191</v>
      </c>
      <c r="F156" s="220" t="s">
        <v>192</v>
      </c>
      <c r="G156" s="221" t="s">
        <v>193</v>
      </c>
      <c r="H156" s="222">
        <v>3.1000000000000001</v>
      </c>
      <c r="I156" s="223"/>
      <c r="J156" s="224">
        <f>ROUND(I156*H156,2)</f>
        <v>0</v>
      </c>
      <c r="K156" s="220" t="s">
        <v>142</v>
      </c>
      <c r="L156" s="44"/>
      <c r="M156" s="225" t="s">
        <v>1</v>
      </c>
      <c r="N156" s="226" t="s">
        <v>38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143</v>
      </c>
      <c r="AT156" s="229" t="s">
        <v>138</v>
      </c>
      <c r="AU156" s="229" t="s">
        <v>83</v>
      </c>
      <c r="AY156" s="17" t="s">
        <v>134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81</v>
      </c>
      <c r="BK156" s="230">
        <f>ROUND(I156*H156,2)</f>
        <v>0</v>
      </c>
      <c r="BL156" s="17" t="s">
        <v>143</v>
      </c>
      <c r="BM156" s="229" t="s">
        <v>194</v>
      </c>
    </row>
    <row r="157" s="2" customFormat="1">
      <c r="A157" s="38"/>
      <c r="B157" s="39"/>
      <c r="C157" s="40"/>
      <c r="D157" s="231" t="s">
        <v>145</v>
      </c>
      <c r="E157" s="40"/>
      <c r="F157" s="232" t="s">
        <v>195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83</v>
      </c>
    </row>
    <row r="158" s="2" customFormat="1" ht="24.15" customHeight="1">
      <c r="A158" s="38"/>
      <c r="B158" s="39"/>
      <c r="C158" s="218" t="s">
        <v>196</v>
      </c>
      <c r="D158" s="218" t="s">
        <v>138</v>
      </c>
      <c r="E158" s="219" t="s">
        <v>197</v>
      </c>
      <c r="F158" s="220" t="s">
        <v>198</v>
      </c>
      <c r="G158" s="221" t="s">
        <v>193</v>
      </c>
      <c r="H158" s="222">
        <v>3.1000000000000001</v>
      </c>
      <c r="I158" s="223"/>
      <c r="J158" s="224">
        <f>ROUND(I158*H158,2)</f>
        <v>0</v>
      </c>
      <c r="K158" s="220" t="s">
        <v>142</v>
      </c>
      <c r="L158" s="44"/>
      <c r="M158" s="225" t="s">
        <v>1</v>
      </c>
      <c r="N158" s="226" t="s">
        <v>38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143</v>
      </c>
      <c r="AT158" s="229" t="s">
        <v>138</v>
      </c>
      <c r="AU158" s="229" t="s">
        <v>83</v>
      </c>
      <c r="AY158" s="17" t="s">
        <v>134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81</v>
      </c>
      <c r="BK158" s="230">
        <f>ROUND(I158*H158,2)</f>
        <v>0</v>
      </c>
      <c r="BL158" s="17" t="s">
        <v>143</v>
      </c>
      <c r="BM158" s="229" t="s">
        <v>199</v>
      </c>
    </row>
    <row r="159" s="2" customFormat="1">
      <c r="A159" s="38"/>
      <c r="B159" s="39"/>
      <c r="C159" s="40"/>
      <c r="D159" s="231" t="s">
        <v>145</v>
      </c>
      <c r="E159" s="40"/>
      <c r="F159" s="232" t="s">
        <v>200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145</v>
      </c>
      <c r="AU159" s="17" t="s">
        <v>83</v>
      </c>
    </row>
    <row r="160" s="2" customFormat="1" ht="24.15" customHeight="1">
      <c r="A160" s="38"/>
      <c r="B160" s="39"/>
      <c r="C160" s="218" t="s">
        <v>201</v>
      </c>
      <c r="D160" s="218" t="s">
        <v>138</v>
      </c>
      <c r="E160" s="219" t="s">
        <v>202</v>
      </c>
      <c r="F160" s="220" t="s">
        <v>203</v>
      </c>
      <c r="G160" s="221" t="s">
        <v>193</v>
      </c>
      <c r="H160" s="222">
        <v>43.399999999999999</v>
      </c>
      <c r="I160" s="223"/>
      <c r="J160" s="224">
        <f>ROUND(I160*H160,2)</f>
        <v>0</v>
      </c>
      <c r="K160" s="220" t="s">
        <v>142</v>
      </c>
      <c r="L160" s="44"/>
      <c r="M160" s="225" t="s">
        <v>1</v>
      </c>
      <c r="N160" s="226" t="s">
        <v>38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143</v>
      </c>
      <c r="AT160" s="229" t="s">
        <v>138</v>
      </c>
      <c r="AU160" s="229" t="s">
        <v>83</v>
      </c>
      <c r="AY160" s="17" t="s">
        <v>134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81</v>
      </c>
      <c r="BK160" s="230">
        <f>ROUND(I160*H160,2)</f>
        <v>0</v>
      </c>
      <c r="BL160" s="17" t="s">
        <v>143</v>
      </c>
      <c r="BM160" s="229" t="s">
        <v>204</v>
      </c>
    </row>
    <row r="161" s="2" customFormat="1">
      <c r="A161" s="38"/>
      <c r="B161" s="39"/>
      <c r="C161" s="40"/>
      <c r="D161" s="231" t="s">
        <v>145</v>
      </c>
      <c r="E161" s="40"/>
      <c r="F161" s="232" t="s">
        <v>205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83</v>
      </c>
    </row>
    <row r="162" s="13" customFormat="1">
      <c r="A162" s="13"/>
      <c r="B162" s="236"/>
      <c r="C162" s="237"/>
      <c r="D162" s="231" t="s">
        <v>155</v>
      </c>
      <c r="E162" s="237"/>
      <c r="F162" s="239" t="s">
        <v>206</v>
      </c>
      <c r="G162" s="237"/>
      <c r="H162" s="240">
        <v>43.399999999999999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155</v>
      </c>
      <c r="AU162" s="246" t="s">
        <v>83</v>
      </c>
      <c r="AV162" s="13" t="s">
        <v>83</v>
      </c>
      <c r="AW162" s="13" t="s">
        <v>4</v>
      </c>
      <c r="AX162" s="13" t="s">
        <v>81</v>
      </c>
      <c r="AY162" s="246" t="s">
        <v>134</v>
      </c>
    </row>
    <row r="163" s="2" customFormat="1" ht="33" customHeight="1">
      <c r="A163" s="38"/>
      <c r="B163" s="39"/>
      <c r="C163" s="218" t="s">
        <v>159</v>
      </c>
      <c r="D163" s="218" t="s">
        <v>138</v>
      </c>
      <c r="E163" s="219" t="s">
        <v>207</v>
      </c>
      <c r="F163" s="220" t="s">
        <v>208</v>
      </c>
      <c r="G163" s="221" t="s">
        <v>193</v>
      </c>
      <c r="H163" s="222">
        <v>3.1000000000000001</v>
      </c>
      <c r="I163" s="223"/>
      <c r="J163" s="224">
        <f>ROUND(I163*H163,2)</f>
        <v>0</v>
      </c>
      <c r="K163" s="220" t="s">
        <v>142</v>
      </c>
      <c r="L163" s="44"/>
      <c r="M163" s="225" t="s">
        <v>1</v>
      </c>
      <c r="N163" s="226" t="s">
        <v>38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143</v>
      </c>
      <c r="AT163" s="229" t="s">
        <v>138</v>
      </c>
      <c r="AU163" s="229" t="s">
        <v>83</v>
      </c>
      <c r="AY163" s="17" t="s">
        <v>134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143</v>
      </c>
      <c r="BM163" s="229" t="s">
        <v>209</v>
      </c>
    </row>
    <row r="164" s="2" customFormat="1">
      <c r="A164" s="38"/>
      <c r="B164" s="39"/>
      <c r="C164" s="40"/>
      <c r="D164" s="231" t="s">
        <v>145</v>
      </c>
      <c r="E164" s="40"/>
      <c r="F164" s="232" t="s">
        <v>210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145</v>
      </c>
      <c r="AU164" s="17" t="s">
        <v>83</v>
      </c>
    </row>
    <row r="165" s="12" customFormat="1" ht="22.8" customHeight="1">
      <c r="A165" s="12"/>
      <c r="B165" s="202"/>
      <c r="C165" s="203"/>
      <c r="D165" s="204" t="s">
        <v>72</v>
      </c>
      <c r="E165" s="216" t="s">
        <v>211</v>
      </c>
      <c r="F165" s="216" t="s">
        <v>212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SUM(P166:P167)</f>
        <v>0</v>
      </c>
      <c r="Q165" s="210"/>
      <c r="R165" s="211">
        <f>SUM(R166:R167)</f>
        <v>0</v>
      </c>
      <c r="S165" s="210"/>
      <c r="T165" s="212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81</v>
      </c>
      <c r="AT165" s="214" t="s">
        <v>72</v>
      </c>
      <c r="AU165" s="214" t="s">
        <v>81</v>
      </c>
      <c r="AY165" s="213" t="s">
        <v>134</v>
      </c>
      <c r="BK165" s="215">
        <f>SUM(BK166:BK167)</f>
        <v>0</v>
      </c>
    </row>
    <row r="166" s="2" customFormat="1" ht="21.75" customHeight="1">
      <c r="A166" s="38"/>
      <c r="B166" s="39"/>
      <c r="C166" s="218" t="s">
        <v>213</v>
      </c>
      <c r="D166" s="218" t="s">
        <v>138</v>
      </c>
      <c r="E166" s="219" t="s">
        <v>214</v>
      </c>
      <c r="F166" s="220" t="s">
        <v>215</v>
      </c>
      <c r="G166" s="221" t="s">
        <v>193</v>
      </c>
      <c r="H166" s="222">
        <v>0.22</v>
      </c>
      <c r="I166" s="223"/>
      <c r="J166" s="224">
        <f>ROUND(I166*H166,2)</f>
        <v>0</v>
      </c>
      <c r="K166" s="220" t="s">
        <v>142</v>
      </c>
      <c r="L166" s="44"/>
      <c r="M166" s="225" t="s">
        <v>1</v>
      </c>
      <c r="N166" s="226" t="s">
        <v>38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143</v>
      </c>
      <c r="AT166" s="229" t="s">
        <v>138</v>
      </c>
      <c r="AU166" s="229" t="s">
        <v>83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143</v>
      </c>
      <c r="BM166" s="229" t="s">
        <v>216</v>
      </c>
    </row>
    <row r="167" s="2" customFormat="1">
      <c r="A167" s="38"/>
      <c r="B167" s="39"/>
      <c r="C167" s="40"/>
      <c r="D167" s="231" t="s">
        <v>145</v>
      </c>
      <c r="E167" s="40"/>
      <c r="F167" s="232" t="s">
        <v>217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83</v>
      </c>
    </row>
    <row r="168" s="12" customFormat="1" ht="25.92" customHeight="1">
      <c r="A168" s="12"/>
      <c r="B168" s="202"/>
      <c r="C168" s="203"/>
      <c r="D168" s="204" t="s">
        <v>72</v>
      </c>
      <c r="E168" s="205" t="s">
        <v>218</v>
      </c>
      <c r="F168" s="205" t="s">
        <v>219</v>
      </c>
      <c r="G168" s="203"/>
      <c r="H168" s="203"/>
      <c r="I168" s="206"/>
      <c r="J168" s="207">
        <f>BK168</f>
        <v>0</v>
      </c>
      <c r="K168" s="203"/>
      <c r="L168" s="208"/>
      <c r="M168" s="209"/>
      <c r="N168" s="210"/>
      <c r="O168" s="210"/>
      <c r="P168" s="211">
        <f>P169</f>
        <v>0</v>
      </c>
      <c r="Q168" s="210"/>
      <c r="R168" s="211">
        <f>R169</f>
        <v>1.2591999999999999</v>
      </c>
      <c r="S168" s="210"/>
      <c r="T168" s="212">
        <f>T169</f>
        <v>2.3939999999999997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83</v>
      </c>
      <c r="AT168" s="214" t="s">
        <v>72</v>
      </c>
      <c r="AU168" s="214" t="s">
        <v>73</v>
      </c>
      <c r="AY168" s="213" t="s">
        <v>134</v>
      </c>
      <c r="BK168" s="215">
        <f>BK169</f>
        <v>0</v>
      </c>
    </row>
    <row r="169" s="12" customFormat="1" ht="22.8" customHeight="1">
      <c r="A169" s="12"/>
      <c r="B169" s="202"/>
      <c r="C169" s="203"/>
      <c r="D169" s="204" t="s">
        <v>72</v>
      </c>
      <c r="E169" s="216" t="s">
        <v>220</v>
      </c>
      <c r="F169" s="216" t="s">
        <v>221</v>
      </c>
      <c r="G169" s="203"/>
      <c r="H169" s="203"/>
      <c r="I169" s="206"/>
      <c r="J169" s="217">
        <f>BK169</f>
        <v>0</v>
      </c>
      <c r="K169" s="203"/>
      <c r="L169" s="208"/>
      <c r="M169" s="209"/>
      <c r="N169" s="210"/>
      <c r="O169" s="210"/>
      <c r="P169" s="211">
        <f>SUM(P170:P197)</f>
        <v>0</v>
      </c>
      <c r="Q169" s="210"/>
      <c r="R169" s="211">
        <f>SUM(R170:R197)</f>
        <v>1.2591999999999999</v>
      </c>
      <c r="S169" s="210"/>
      <c r="T169" s="212">
        <f>SUM(T170:T197)</f>
        <v>2.3939999999999997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3" t="s">
        <v>83</v>
      </c>
      <c r="AT169" s="214" t="s">
        <v>72</v>
      </c>
      <c r="AU169" s="214" t="s">
        <v>81</v>
      </c>
      <c r="AY169" s="213" t="s">
        <v>134</v>
      </c>
      <c r="BK169" s="215">
        <f>SUM(BK170:BK197)</f>
        <v>0</v>
      </c>
    </row>
    <row r="170" s="2" customFormat="1" ht="24.15" customHeight="1">
      <c r="A170" s="38"/>
      <c r="B170" s="39"/>
      <c r="C170" s="218" t="s">
        <v>81</v>
      </c>
      <c r="D170" s="218" t="s">
        <v>138</v>
      </c>
      <c r="E170" s="219" t="s">
        <v>222</v>
      </c>
      <c r="F170" s="220" t="s">
        <v>223</v>
      </c>
      <c r="G170" s="221" t="s">
        <v>152</v>
      </c>
      <c r="H170" s="222">
        <v>66.5</v>
      </c>
      <c r="I170" s="223"/>
      <c r="J170" s="224">
        <f>ROUND(I170*H170,2)</f>
        <v>0</v>
      </c>
      <c r="K170" s="220" t="s">
        <v>1</v>
      </c>
      <c r="L170" s="44"/>
      <c r="M170" s="225" t="s">
        <v>1</v>
      </c>
      <c r="N170" s="226" t="s">
        <v>38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0.017999999999999999</v>
      </c>
      <c r="T170" s="228">
        <f>S170*H170</f>
        <v>1.1969999999999998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224</v>
      </c>
      <c r="AT170" s="229" t="s">
        <v>138</v>
      </c>
      <c r="AU170" s="229" t="s">
        <v>83</v>
      </c>
      <c r="AY170" s="17" t="s">
        <v>134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81</v>
      </c>
      <c r="BK170" s="230">
        <f>ROUND(I170*H170,2)</f>
        <v>0</v>
      </c>
      <c r="BL170" s="17" t="s">
        <v>224</v>
      </c>
      <c r="BM170" s="229" t="s">
        <v>225</v>
      </c>
    </row>
    <row r="171" s="2" customFormat="1">
      <c r="A171" s="38"/>
      <c r="B171" s="39"/>
      <c r="C171" s="40"/>
      <c r="D171" s="231" t="s">
        <v>145</v>
      </c>
      <c r="E171" s="40"/>
      <c r="F171" s="232" t="s">
        <v>223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83</v>
      </c>
    </row>
    <row r="172" s="2" customFormat="1">
      <c r="A172" s="38"/>
      <c r="B172" s="39"/>
      <c r="C172" s="40"/>
      <c r="D172" s="231" t="s">
        <v>226</v>
      </c>
      <c r="E172" s="40"/>
      <c r="F172" s="268" t="s">
        <v>227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226</v>
      </c>
      <c r="AU172" s="17" t="s">
        <v>83</v>
      </c>
    </row>
    <row r="173" s="13" customFormat="1">
      <c r="A173" s="13"/>
      <c r="B173" s="236"/>
      <c r="C173" s="237"/>
      <c r="D173" s="231" t="s">
        <v>155</v>
      </c>
      <c r="E173" s="238" t="s">
        <v>1</v>
      </c>
      <c r="F173" s="239" t="s">
        <v>228</v>
      </c>
      <c r="G173" s="237"/>
      <c r="H173" s="240">
        <v>58.5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155</v>
      </c>
      <c r="AU173" s="246" t="s">
        <v>83</v>
      </c>
      <c r="AV173" s="13" t="s">
        <v>83</v>
      </c>
      <c r="AW173" s="13" t="s">
        <v>30</v>
      </c>
      <c r="AX173" s="13" t="s">
        <v>73</v>
      </c>
      <c r="AY173" s="246" t="s">
        <v>134</v>
      </c>
    </row>
    <row r="174" s="13" customFormat="1">
      <c r="A174" s="13"/>
      <c r="B174" s="236"/>
      <c r="C174" s="237"/>
      <c r="D174" s="231" t="s">
        <v>155</v>
      </c>
      <c r="E174" s="238" t="s">
        <v>1</v>
      </c>
      <c r="F174" s="239" t="s">
        <v>229</v>
      </c>
      <c r="G174" s="237"/>
      <c r="H174" s="240">
        <v>8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155</v>
      </c>
      <c r="AU174" s="246" t="s">
        <v>83</v>
      </c>
      <c r="AV174" s="13" t="s">
        <v>83</v>
      </c>
      <c r="AW174" s="13" t="s">
        <v>30</v>
      </c>
      <c r="AX174" s="13" t="s">
        <v>73</v>
      </c>
      <c r="AY174" s="246" t="s">
        <v>134</v>
      </c>
    </row>
    <row r="175" s="14" customFormat="1">
      <c r="A175" s="14"/>
      <c r="B175" s="247"/>
      <c r="C175" s="248"/>
      <c r="D175" s="231" t="s">
        <v>155</v>
      </c>
      <c r="E175" s="249" t="s">
        <v>1</v>
      </c>
      <c r="F175" s="250" t="s">
        <v>158</v>
      </c>
      <c r="G175" s="248"/>
      <c r="H175" s="251">
        <v>66.5</v>
      </c>
      <c r="I175" s="252"/>
      <c r="J175" s="248"/>
      <c r="K175" s="248"/>
      <c r="L175" s="253"/>
      <c r="M175" s="254"/>
      <c r="N175" s="255"/>
      <c r="O175" s="255"/>
      <c r="P175" s="255"/>
      <c r="Q175" s="255"/>
      <c r="R175" s="255"/>
      <c r="S175" s="255"/>
      <c r="T175" s="25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7" t="s">
        <v>155</v>
      </c>
      <c r="AU175" s="257" t="s">
        <v>83</v>
      </c>
      <c r="AV175" s="14" t="s">
        <v>143</v>
      </c>
      <c r="AW175" s="14" t="s">
        <v>30</v>
      </c>
      <c r="AX175" s="14" t="s">
        <v>81</v>
      </c>
      <c r="AY175" s="257" t="s">
        <v>134</v>
      </c>
    </row>
    <row r="176" s="2" customFormat="1" ht="21.75" customHeight="1">
      <c r="A176" s="38"/>
      <c r="B176" s="39"/>
      <c r="C176" s="218" t="s">
        <v>230</v>
      </c>
      <c r="D176" s="218" t="s">
        <v>138</v>
      </c>
      <c r="E176" s="219" t="s">
        <v>231</v>
      </c>
      <c r="F176" s="220" t="s">
        <v>232</v>
      </c>
      <c r="G176" s="221" t="s">
        <v>152</v>
      </c>
      <c r="H176" s="222">
        <v>66.5</v>
      </c>
      <c r="I176" s="223"/>
      <c r="J176" s="224">
        <f>ROUND(I176*H176,2)</f>
        <v>0</v>
      </c>
      <c r="K176" s="220" t="s">
        <v>1</v>
      </c>
      <c r="L176" s="44"/>
      <c r="M176" s="225" t="s">
        <v>1</v>
      </c>
      <c r="N176" s="226" t="s">
        <v>38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0.017999999999999999</v>
      </c>
      <c r="T176" s="228">
        <f>S176*H176</f>
        <v>1.1969999999999998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224</v>
      </c>
      <c r="AT176" s="229" t="s">
        <v>138</v>
      </c>
      <c r="AU176" s="229" t="s">
        <v>83</v>
      </c>
      <c r="AY176" s="17" t="s">
        <v>134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81</v>
      </c>
      <c r="BK176" s="230">
        <f>ROUND(I176*H176,2)</f>
        <v>0</v>
      </c>
      <c r="BL176" s="17" t="s">
        <v>224</v>
      </c>
      <c r="BM176" s="229" t="s">
        <v>233</v>
      </c>
    </row>
    <row r="177" s="2" customFormat="1">
      <c r="A177" s="38"/>
      <c r="B177" s="39"/>
      <c r="C177" s="40"/>
      <c r="D177" s="231" t="s">
        <v>145</v>
      </c>
      <c r="E177" s="40"/>
      <c r="F177" s="232" t="s">
        <v>232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83</v>
      </c>
    </row>
    <row r="178" s="2" customFormat="1">
      <c r="A178" s="38"/>
      <c r="B178" s="39"/>
      <c r="C178" s="40"/>
      <c r="D178" s="231" t="s">
        <v>226</v>
      </c>
      <c r="E178" s="40"/>
      <c r="F178" s="268" t="s">
        <v>234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226</v>
      </c>
      <c r="AU178" s="17" t="s">
        <v>83</v>
      </c>
    </row>
    <row r="179" s="13" customFormat="1">
      <c r="A179" s="13"/>
      <c r="B179" s="236"/>
      <c r="C179" s="237"/>
      <c r="D179" s="231" t="s">
        <v>155</v>
      </c>
      <c r="E179" s="238" t="s">
        <v>1</v>
      </c>
      <c r="F179" s="239" t="s">
        <v>228</v>
      </c>
      <c r="G179" s="237"/>
      <c r="H179" s="240">
        <v>58.5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155</v>
      </c>
      <c r="AU179" s="246" t="s">
        <v>83</v>
      </c>
      <c r="AV179" s="13" t="s">
        <v>83</v>
      </c>
      <c r="AW179" s="13" t="s">
        <v>30</v>
      </c>
      <c r="AX179" s="13" t="s">
        <v>73</v>
      </c>
      <c r="AY179" s="246" t="s">
        <v>134</v>
      </c>
    </row>
    <row r="180" s="13" customFormat="1">
      <c r="A180" s="13"/>
      <c r="B180" s="236"/>
      <c r="C180" s="237"/>
      <c r="D180" s="231" t="s">
        <v>155</v>
      </c>
      <c r="E180" s="238" t="s">
        <v>1</v>
      </c>
      <c r="F180" s="239" t="s">
        <v>229</v>
      </c>
      <c r="G180" s="237"/>
      <c r="H180" s="240">
        <v>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155</v>
      </c>
      <c r="AU180" s="246" t="s">
        <v>83</v>
      </c>
      <c r="AV180" s="13" t="s">
        <v>83</v>
      </c>
      <c r="AW180" s="13" t="s">
        <v>30</v>
      </c>
      <c r="AX180" s="13" t="s">
        <v>73</v>
      </c>
      <c r="AY180" s="246" t="s">
        <v>134</v>
      </c>
    </row>
    <row r="181" s="14" customFormat="1">
      <c r="A181" s="14"/>
      <c r="B181" s="247"/>
      <c r="C181" s="248"/>
      <c r="D181" s="231" t="s">
        <v>155</v>
      </c>
      <c r="E181" s="249" t="s">
        <v>1</v>
      </c>
      <c r="F181" s="250" t="s">
        <v>158</v>
      </c>
      <c r="G181" s="248"/>
      <c r="H181" s="251">
        <v>66.5</v>
      </c>
      <c r="I181" s="252"/>
      <c r="J181" s="248"/>
      <c r="K181" s="248"/>
      <c r="L181" s="253"/>
      <c r="M181" s="254"/>
      <c r="N181" s="255"/>
      <c r="O181" s="255"/>
      <c r="P181" s="255"/>
      <c r="Q181" s="255"/>
      <c r="R181" s="255"/>
      <c r="S181" s="255"/>
      <c r="T181" s="25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7" t="s">
        <v>155</v>
      </c>
      <c r="AU181" s="257" t="s">
        <v>83</v>
      </c>
      <c r="AV181" s="14" t="s">
        <v>143</v>
      </c>
      <c r="AW181" s="14" t="s">
        <v>30</v>
      </c>
      <c r="AX181" s="14" t="s">
        <v>81</v>
      </c>
      <c r="AY181" s="257" t="s">
        <v>134</v>
      </c>
    </row>
    <row r="182" s="2" customFormat="1" ht="24.15" customHeight="1">
      <c r="A182" s="38"/>
      <c r="B182" s="39"/>
      <c r="C182" s="218" t="s">
        <v>235</v>
      </c>
      <c r="D182" s="218" t="s">
        <v>138</v>
      </c>
      <c r="E182" s="219" t="s">
        <v>236</v>
      </c>
      <c r="F182" s="220" t="s">
        <v>237</v>
      </c>
      <c r="G182" s="221" t="s">
        <v>238</v>
      </c>
      <c r="H182" s="222">
        <v>1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38</v>
      </c>
      <c r="O182" s="91"/>
      <c r="P182" s="227">
        <f>O182*H182</f>
        <v>0</v>
      </c>
      <c r="Q182" s="227">
        <v>0.93999999999999995</v>
      </c>
      <c r="R182" s="227">
        <f>Q182*H182</f>
        <v>0.93999999999999995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224</v>
      </c>
      <c r="AT182" s="229" t="s">
        <v>138</v>
      </c>
      <c r="AU182" s="229" t="s">
        <v>83</v>
      </c>
      <c r="AY182" s="17" t="s">
        <v>134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81</v>
      </c>
      <c r="BK182" s="230">
        <f>ROUND(I182*H182,2)</f>
        <v>0</v>
      </c>
      <c r="BL182" s="17" t="s">
        <v>224</v>
      </c>
      <c r="BM182" s="229" t="s">
        <v>239</v>
      </c>
    </row>
    <row r="183" s="2" customFormat="1">
      <c r="A183" s="38"/>
      <c r="B183" s="39"/>
      <c r="C183" s="40"/>
      <c r="D183" s="231" t="s">
        <v>145</v>
      </c>
      <c r="E183" s="40"/>
      <c r="F183" s="232" t="s">
        <v>237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83</v>
      </c>
    </row>
    <row r="184" s="2" customFormat="1" ht="24.15" customHeight="1">
      <c r="A184" s="38"/>
      <c r="B184" s="39"/>
      <c r="C184" s="218" t="s">
        <v>240</v>
      </c>
      <c r="D184" s="218" t="s">
        <v>138</v>
      </c>
      <c r="E184" s="219" t="s">
        <v>241</v>
      </c>
      <c r="F184" s="220" t="s">
        <v>242</v>
      </c>
      <c r="G184" s="221" t="s">
        <v>152</v>
      </c>
      <c r="H184" s="222">
        <v>11</v>
      </c>
      <c r="I184" s="223"/>
      <c r="J184" s="224">
        <f>ROUND(I184*H184,2)</f>
        <v>0</v>
      </c>
      <c r="K184" s="220" t="s">
        <v>1</v>
      </c>
      <c r="L184" s="44"/>
      <c r="M184" s="225" t="s">
        <v>1</v>
      </c>
      <c r="N184" s="226" t="s">
        <v>38</v>
      </c>
      <c r="O184" s="91"/>
      <c r="P184" s="227">
        <f>O184*H184</f>
        <v>0</v>
      </c>
      <c r="Q184" s="227">
        <v>0.025000000000000001</v>
      </c>
      <c r="R184" s="227">
        <f>Q184*H184</f>
        <v>0.27500000000000002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224</v>
      </c>
      <c r="AT184" s="229" t="s">
        <v>138</v>
      </c>
      <c r="AU184" s="229" t="s">
        <v>83</v>
      </c>
      <c r="AY184" s="17" t="s">
        <v>134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81</v>
      </c>
      <c r="BK184" s="230">
        <f>ROUND(I184*H184,2)</f>
        <v>0</v>
      </c>
      <c r="BL184" s="17" t="s">
        <v>224</v>
      </c>
      <c r="BM184" s="229" t="s">
        <v>243</v>
      </c>
    </row>
    <row r="185" s="2" customFormat="1">
      <c r="A185" s="38"/>
      <c r="B185" s="39"/>
      <c r="C185" s="40"/>
      <c r="D185" s="231" t="s">
        <v>145</v>
      </c>
      <c r="E185" s="40"/>
      <c r="F185" s="232" t="s">
        <v>242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145</v>
      </c>
      <c r="AU185" s="17" t="s">
        <v>83</v>
      </c>
    </row>
    <row r="186" s="13" customFormat="1">
      <c r="A186" s="13"/>
      <c r="B186" s="236"/>
      <c r="C186" s="237"/>
      <c r="D186" s="231" t="s">
        <v>155</v>
      </c>
      <c r="E186" s="238" t="s">
        <v>1</v>
      </c>
      <c r="F186" s="239" t="s">
        <v>244</v>
      </c>
      <c r="G186" s="237"/>
      <c r="H186" s="240">
        <v>11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155</v>
      </c>
      <c r="AU186" s="246" t="s">
        <v>83</v>
      </c>
      <c r="AV186" s="13" t="s">
        <v>83</v>
      </c>
      <c r="AW186" s="13" t="s">
        <v>30</v>
      </c>
      <c r="AX186" s="13" t="s">
        <v>81</v>
      </c>
      <c r="AY186" s="246" t="s">
        <v>134</v>
      </c>
    </row>
    <row r="187" s="2" customFormat="1" ht="24.15" customHeight="1">
      <c r="A187" s="38"/>
      <c r="B187" s="39"/>
      <c r="C187" s="218" t="s">
        <v>245</v>
      </c>
      <c r="D187" s="218" t="s">
        <v>138</v>
      </c>
      <c r="E187" s="219" t="s">
        <v>246</v>
      </c>
      <c r="F187" s="220" t="s">
        <v>247</v>
      </c>
      <c r="G187" s="221" t="s">
        <v>248</v>
      </c>
      <c r="H187" s="222">
        <v>1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38</v>
      </c>
      <c r="O187" s="91"/>
      <c r="P187" s="227">
        <f>O187*H187</f>
        <v>0</v>
      </c>
      <c r="Q187" s="227">
        <v>0.025000000000000001</v>
      </c>
      <c r="R187" s="227">
        <f>Q187*H187</f>
        <v>0.025000000000000001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224</v>
      </c>
      <c r="AT187" s="229" t="s">
        <v>138</v>
      </c>
      <c r="AU187" s="229" t="s">
        <v>83</v>
      </c>
      <c r="AY187" s="17" t="s">
        <v>134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81</v>
      </c>
      <c r="BK187" s="230">
        <f>ROUND(I187*H187,2)</f>
        <v>0</v>
      </c>
      <c r="BL187" s="17" t="s">
        <v>224</v>
      </c>
      <c r="BM187" s="229" t="s">
        <v>249</v>
      </c>
    </row>
    <row r="188" s="2" customFormat="1">
      <c r="A188" s="38"/>
      <c r="B188" s="39"/>
      <c r="C188" s="40"/>
      <c r="D188" s="231" t="s">
        <v>145</v>
      </c>
      <c r="E188" s="40"/>
      <c r="F188" s="232" t="s">
        <v>247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145</v>
      </c>
      <c r="AU188" s="17" t="s">
        <v>83</v>
      </c>
    </row>
    <row r="189" s="2" customFormat="1">
      <c r="A189" s="38"/>
      <c r="B189" s="39"/>
      <c r="C189" s="40"/>
      <c r="D189" s="231" t="s">
        <v>226</v>
      </c>
      <c r="E189" s="40"/>
      <c r="F189" s="268" t="s">
        <v>250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226</v>
      </c>
      <c r="AU189" s="17" t="s">
        <v>83</v>
      </c>
    </row>
    <row r="190" s="13" customFormat="1">
      <c r="A190" s="13"/>
      <c r="B190" s="236"/>
      <c r="C190" s="237"/>
      <c r="D190" s="231" t="s">
        <v>155</v>
      </c>
      <c r="E190" s="238" t="s">
        <v>1</v>
      </c>
      <c r="F190" s="239" t="s">
        <v>81</v>
      </c>
      <c r="G190" s="237"/>
      <c r="H190" s="240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155</v>
      </c>
      <c r="AU190" s="246" t="s">
        <v>83</v>
      </c>
      <c r="AV190" s="13" t="s">
        <v>83</v>
      </c>
      <c r="AW190" s="13" t="s">
        <v>30</v>
      </c>
      <c r="AX190" s="13" t="s">
        <v>81</v>
      </c>
      <c r="AY190" s="246" t="s">
        <v>134</v>
      </c>
    </row>
    <row r="191" s="2" customFormat="1" ht="24.15" customHeight="1">
      <c r="A191" s="38"/>
      <c r="B191" s="39"/>
      <c r="C191" s="218" t="s">
        <v>251</v>
      </c>
      <c r="D191" s="218" t="s">
        <v>138</v>
      </c>
      <c r="E191" s="219" t="s">
        <v>252</v>
      </c>
      <c r="F191" s="220" t="s">
        <v>253</v>
      </c>
      <c r="G191" s="221" t="s">
        <v>141</v>
      </c>
      <c r="H191" s="222">
        <v>1</v>
      </c>
      <c r="I191" s="223"/>
      <c r="J191" s="224">
        <f>ROUND(I191*H191,2)</f>
        <v>0</v>
      </c>
      <c r="K191" s="220" t="s">
        <v>142</v>
      </c>
      <c r="L191" s="44"/>
      <c r="M191" s="225" t="s">
        <v>1</v>
      </c>
      <c r="N191" s="226" t="s">
        <v>38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224</v>
      </c>
      <c r="AT191" s="229" t="s">
        <v>138</v>
      </c>
      <c r="AU191" s="229" t="s">
        <v>83</v>
      </c>
      <c r="AY191" s="17" t="s">
        <v>134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81</v>
      </c>
      <c r="BK191" s="230">
        <f>ROUND(I191*H191,2)</f>
        <v>0</v>
      </c>
      <c r="BL191" s="17" t="s">
        <v>224</v>
      </c>
      <c r="BM191" s="229" t="s">
        <v>254</v>
      </c>
    </row>
    <row r="192" s="2" customFormat="1">
      <c r="A192" s="38"/>
      <c r="B192" s="39"/>
      <c r="C192" s="40"/>
      <c r="D192" s="231" t="s">
        <v>145</v>
      </c>
      <c r="E192" s="40"/>
      <c r="F192" s="232" t="s">
        <v>255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83</v>
      </c>
    </row>
    <row r="193" s="13" customFormat="1">
      <c r="A193" s="13"/>
      <c r="B193" s="236"/>
      <c r="C193" s="237"/>
      <c r="D193" s="231" t="s">
        <v>155</v>
      </c>
      <c r="E193" s="238" t="s">
        <v>1</v>
      </c>
      <c r="F193" s="239" t="s">
        <v>256</v>
      </c>
      <c r="G193" s="237"/>
      <c r="H193" s="240">
        <v>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155</v>
      </c>
      <c r="AU193" s="246" t="s">
        <v>83</v>
      </c>
      <c r="AV193" s="13" t="s">
        <v>83</v>
      </c>
      <c r="AW193" s="13" t="s">
        <v>30</v>
      </c>
      <c r="AX193" s="13" t="s">
        <v>81</v>
      </c>
      <c r="AY193" s="246" t="s">
        <v>134</v>
      </c>
    </row>
    <row r="194" s="2" customFormat="1" ht="16.5" customHeight="1">
      <c r="A194" s="38"/>
      <c r="B194" s="39"/>
      <c r="C194" s="269" t="s">
        <v>224</v>
      </c>
      <c r="D194" s="269" t="s">
        <v>257</v>
      </c>
      <c r="E194" s="270" t="s">
        <v>258</v>
      </c>
      <c r="F194" s="271" t="s">
        <v>259</v>
      </c>
      <c r="G194" s="272" t="s">
        <v>141</v>
      </c>
      <c r="H194" s="273">
        <v>1</v>
      </c>
      <c r="I194" s="274"/>
      <c r="J194" s="275">
        <f>ROUND(I194*H194,2)</f>
        <v>0</v>
      </c>
      <c r="K194" s="271" t="s">
        <v>1</v>
      </c>
      <c r="L194" s="276"/>
      <c r="M194" s="277" t="s">
        <v>1</v>
      </c>
      <c r="N194" s="278" t="s">
        <v>38</v>
      </c>
      <c r="O194" s="91"/>
      <c r="P194" s="227">
        <f>O194*H194</f>
        <v>0</v>
      </c>
      <c r="Q194" s="227">
        <v>0.019199999999999998</v>
      </c>
      <c r="R194" s="227">
        <f>Q194*H194</f>
        <v>0.019199999999999998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260</v>
      </c>
      <c r="AT194" s="229" t="s">
        <v>257</v>
      </c>
      <c r="AU194" s="229" t="s">
        <v>83</v>
      </c>
      <c r="AY194" s="17" t="s">
        <v>134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81</v>
      </c>
      <c r="BK194" s="230">
        <f>ROUND(I194*H194,2)</f>
        <v>0</v>
      </c>
      <c r="BL194" s="17" t="s">
        <v>224</v>
      </c>
      <c r="BM194" s="229" t="s">
        <v>261</v>
      </c>
    </row>
    <row r="195" s="2" customFormat="1">
      <c r="A195" s="38"/>
      <c r="B195" s="39"/>
      <c r="C195" s="40"/>
      <c r="D195" s="231" t="s">
        <v>226</v>
      </c>
      <c r="E195" s="40"/>
      <c r="F195" s="268" t="s">
        <v>262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226</v>
      </c>
      <c r="AU195" s="17" t="s">
        <v>83</v>
      </c>
    </row>
    <row r="196" s="2" customFormat="1" ht="24.15" customHeight="1">
      <c r="A196" s="38"/>
      <c r="B196" s="39"/>
      <c r="C196" s="218" t="s">
        <v>263</v>
      </c>
      <c r="D196" s="218" t="s">
        <v>138</v>
      </c>
      <c r="E196" s="219" t="s">
        <v>264</v>
      </c>
      <c r="F196" s="220" t="s">
        <v>265</v>
      </c>
      <c r="G196" s="221" t="s">
        <v>266</v>
      </c>
      <c r="H196" s="279"/>
      <c r="I196" s="223"/>
      <c r="J196" s="224">
        <f>ROUND(I196*H196,2)</f>
        <v>0</v>
      </c>
      <c r="K196" s="220" t="s">
        <v>142</v>
      </c>
      <c r="L196" s="44"/>
      <c r="M196" s="225" t="s">
        <v>1</v>
      </c>
      <c r="N196" s="226" t="s">
        <v>38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224</v>
      </c>
      <c r="AT196" s="229" t="s">
        <v>138</v>
      </c>
      <c r="AU196" s="229" t="s">
        <v>83</v>
      </c>
      <c r="AY196" s="17" t="s">
        <v>134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81</v>
      </c>
      <c r="BK196" s="230">
        <f>ROUND(I196*H196,2)</f>
        <v>0</v>
      </c>
      <c r="BL196" s="17" t="s">
        <v>224</v>
      </c>
      <c r="BM196" s="229" t="s">
        <v>267</v>
      </c>
    </row>
    <row r="197" s="2" customFormat="1">
      <c r="A197" s="38"/>
      <c r="B197" s="39"/>
      <c r="C197" s="40"/>
      <c r="D197" s="231" t="s">
        <v>145</v>
      </c>
      <c r="E197" s="40"/>
      <c r="F197" s="232" t="s">
        <v>268</v>
      </c>
      <c r="G197" s="40"/>
      <c r="H197" s="40"/>
      <c r="I197" s="233"/>
      <c r="J197" s="40"/>
      <c r="K197" s="40"/>
      <c r="L197" s="44"/>
      <c r="M197" s="280"/>
      <c r="N197" s="281"/>
      <c r="O197" s="282"/>
      <c r="P197" s="282"/>
      <c r="Q197" s="282"/>
      <c r="R197" s="282"/>
      <c r="S197" s="282"/>
      <c r="T197" s="283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83</v>
      </c>
    </row>
    <row r="198" s="2" customFormat="1" ht="6.96" customHeight="1">
      <c r="A198" s="38"/>
      <c r="B198" s="66"/>
      <c r="C198" s="67"/>
      <c r="D198" s="67"/>
      <c r="E198" s="67"/>
      <c r="F198" s="67"/>
      <c r="G198" s="67"/>
      <c r="H198" s="67"/>
      <c r="I198" s="67"/>
      <c r="J198" s="67"/>
      <c r="K198" s="67"/>
      <c r="L198" s="44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sheetProtection sheet="1" autoFilter="0" formatColumns="0" formatRows="0" objects="1" scenarios="1" spinCount="100000" saltValue="AwTKWqetkx0HEkfDtZumHQIm97npiVDAt2vZUQIq49lpmRc8kcQV9Vqdhgy/LEj8I/hgQ2YtDGzW/4AuAx1oXA==" hashValue="v+I2SYj2GHuLwkd2xkeO2el/gHmHkNXPDLA0h15h77D/i4aPJZ8GNA8Zs6kfNifLBtovbtDnBzcUlRIAxpMLoQ==" algorithmName="SHA-512" password="CC35"/>
  <autoFilter ref="C123:K19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Západočeská univerzita v Plzni objekt FDULS - instalace chladícího stroje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269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ROUND((SUM(BE120:BE147)),  2)</f>
        <v>0</v>
      </c>
      <c r="G33" s="38"/>
      <c r="H33" s="38"/>
      <c r="I33" s="155">
        <v>0.20999999999999999</v>
      </c>
      <c r="J33" s="154">
        <f>ROUND(((SUM(BE120:BE147))*I33),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ROUND((SUM(BF120:BF147)),  2)</f>
        <v>0</v>
      </c>
      <c r="G34" s="38"/>
      <c r="H34" s="38"/>
      <c r="I34" s="155">
        <v>0.12</v>
      </c>
      <c r="J34" s="154">
        <f>ROUND(((SUM(BF120:BF147))*I34),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ROUND((SUM(BG120:BG147)),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ROUND((SUM(BH120:BH147)),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ROUND((SUM(BI120:BI147)),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Západočeská univerzita v Plzni objekt FDULS - instalace chladícího stroje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011 - D.1.4.1 Zdroj chladu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107</v>
      </c>
      <c r="D94" s="176"/>
      <c r="E94" s="176"/>
      <c r="F94" s="176"/>
      <c r="G94" s="176"/>
      <c r="H94" s="176"/>
      <c r="I94" s="176"/>
      <c r="J94" s="177" t="s">
        <v>108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79"/>
      <c r="C97" s="180"/>
      <c r="D97" s="181" t="s">
        <v>270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271</v>
      </c>
      <c r="E98" s="182"/>
      <c r="F98" s="182"/>
      <c r="G98" s="182"/>
      <c r="H98" s="182"/>
      <c r="I98" s="182"/>
      <c r="J98" s="183">
        <f>J135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272</v>
      </c>
      <c r="E99" s="182"/>
      <c r="F99" s="182"/>
      <c r="G99" s="182"/>
      <c r="H99" s="182"/>
      <c r="I99" s="182"/>
      <c r="J99" s="183">
        <f>J138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273</v>
      </c>
      <c r="E100" s="182"/>
      <c r="F100" s="182"/>
      <c r="G100" s="182"/>
      <c r="H100" s="182"/>
      <c r="I100" s="182"/>
      <c r="J100" s="183">
        <f>J143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Západočeská univerzita v Plzni objekt FDULS - instalace chladícího stroje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011 - D.1.4.1 Zdroj chladu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15. 1. 2024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120</v>
      </c>
      <c r="D119" s="194" t="s">
        <v>58</v>
      </c>
      <c r="E119" s="194" t="s">
        <v>54</v>
      </c>
      <c r="F119" s="194" t="s">
        <v>55</v>
      </c>
      <c r="G119" s="194" t="s">
        <v>121</v>
      </c>
      <c r="H119" s="194" t="s">
        <v>122</v>
      </c>
      <c r="I119" s="194" t="s">
        <v>123</v>
      </c>
      <c r="J119" s="194" t="s">
        <v>108</v>
      </c>
      <c r="K119" s="195" t="s">
        <v>124</v>
      </c>
      <c r="L119" s="196"/>
      <c r="M119" s="100" t="s">
        <v>1</v>
      </c>
      <c r="N119" s="101" t="s">
        <v>37</v>
      </c>
      <c r="O119" s="101" t="s">
        <v>125</v>
      </c>
      <c r="P119" s="101" t="s">
        <v>126</v>
      </c>
      <c r="Q119" s="101" t="s">
        <v>127</v>
      </c>
      <c r="R119" s="101" t="s">
        <v>128</v>
      </c>
      <c r="S119" s="101" t="s">
        <v>129</v>
      </c>
      <c r="T119" s="102" t="s">
        <v>130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131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P121+P135+P138+P143</f>
        <v>0</v>
      </c>
      <c r="Q120" s="104"/>
      <c r="R120" s="199">
        <f>R121+R135+R138+R143</f>
        <v>773.5</v>
      </c>
      <c r="S120" s="104"/>
      <c r="T120" s="200">
        <f>T121+T135+T138+T143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110</v>
      </c>
      <c r="BK120" s="201">
        <f>BK121+BK135+BK138+BK143</f>
        <v>0</v>
      </c>
    </row>
    <row r="121" s="12" customFormat="1" ht="25.92" customHeight="1">
      <c r="A121" s="12"/>
      <c r="B121" s="202"/>
      <c r="C121" s="203"/>
      <c r="D121" s="204" t="s">
        <v>72</v>
      </c>
      <c r="E121" s="205" t="s">
        <v>274</v>
      </c>
      <c r="F121" s="205" t="s">
        <v>275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SUM(P122:P134)</f>
        <v>0</v>
      </c>
      <c r="Q121" s="210"/>
      <c r="R121" s="211">
        <f>SUM(R122:R134)</f>
        <v>743.5</v>
      </c>
      <c r="S121" s="210"/>
      <c r="T121" s="212">
        <f>SUM(T122:T134)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81</v>
      </c>
      <c r="AT121" s="214" t="s">
        <v>72</v>
      </c>
      <c r="AU121" s="214" t="s">
        <v>73</v>
      </c>
      <c r="AY121" s="213" t="s">
        <v>134</v>
      </c>
      <c r="BK121" s="215">
        <f>SUM(BK122:BK134)</f>
        <v>0</v>
      </c>
    </row>
    <row r="122" s="2" customFormat="1" ht="78" customHeight="1">
      <c r="A122" s="38"/>
      <c r="B122" s="39"/>
      <c r="C122" s="218" t="s">
        <v>81</v>
      </c>
      <c r="D122" s="218" t="s">
        <v>138</v>
      </c>
      <c r="E122" s="219" t="s">
        <v>276</v>
      </c>
      <c r="F122" s="220" t="s">
        <v>277</v>
      </c>
      <c r="G122" s="221" t="s">
        <v>278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38</v>
      </c>
      <c r="O122" s="91"/>
      <c r="P122" s="227">
        <f>O122*H122</f>
        <v>0</v>
      </c>
      <c r="Q122" s="227">
        <v>735</v>
      </c>
      <c r="R122" s="227">
        <f>Q122*H122</f>
        <v>735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143</v>
      </c>
      <c r="AT122" s="229" t="s">
        <v>138</v>
      </c>
      <c r="AU122" s="229" t="s">
        <v>81</v>
      </c>
      <c r="AY122" s="17" t="s">
        <v>134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81</v>
      </c>
      <c r="BK122" s="230">
        <f>ROUND(I122*H122,2)</f>
        <v>0</v>
      </c>
      <c r="BL122" s="17" t="s">
        <v>143</v>
      </c>
      <c r="BM122" s="229" t="s">
        <v>83</v>
      </c>
    </row>
    <row r="123" s="2" customFormat="1">
      <c r="A123" s="38"/>
      <c r="B123" s="39"/>
      <c r="C123" s="40"/>
      <c r="D123" s="231" t="s">
        <v>145</v>
      </c>
      <c r="E123" s="40"/>
      <c r="F123" s="232" t="s">
        <v>279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81</v>
      </c>
    </row>
    <row r="124" s="2" customFormat="1">
      <c r="A124" s="38"/>
      <c r="B124" s="39"/>
      <c r="C124" s="40"/>
      <c r="D124" s="231" t="s">
        <v>226</v>
      </c>
      <c r="E124" s="40"/>
      <c r="F124" s="268" t="s">
        <v>280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226</v>
      </c>
      <c r="AU124" s="17" t="s">
        <v>81</v>
      </c>
    </row>
    <row r="125" s="2" customFormat="1" ht="16.5" customHeight="1">
      <c r="A125" s="38"/>
      <c r="B125" s="39"/>
      <c r="C125" s="218" t="s">
        <v>83</v>
      </c>
      <c r="D125" s="218" t="s">
        <v>138</v>
      </c>
      <c r="E125" s="219" t="s">
        <v>281</v>
      </c>
      <c r="F125" s="220" t="s">
        <v>282</v>
      </c>
      <c r="G125" s="221" t="s">
        <v>278</v>
      </c>
      <c r="H125" s="222">
        <v>1</v>
      </c>
      <c r="I125" s="223"/>
      <c r="J125" s="224">
        <f>ROUND(I125*H125,2)</f>
        <v>0</v>
      </c>
      <c r="K125" s="220" t="s">
        <v>1</v>
      </c>
      <c r="L125" s="44"/>
      <c r="M125" s="225" t="s">
        <v>1</v>
      </c>
      <c r="N125" s="226" t="s">
        <v>38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143</v>
      </c>
      <c r="AT125" s="229" t="s">
        <v>138</v>
      </c>
      <c r="AU125" s="229" t="s">
        <v>81</v>
      </c>
      <c r="AY125" s="17" t="s">
        <v>134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81</v>
      </c>
      <c r="BK125" s="230">
        <f>ROUND(I125*H125,2)</f>
        <v>0</v>
      </c>
      <c r="BL125" s="17" t="s">
        <v>143</v>
      </c>
      <c r="BM125" s="229" t="s">
        <v>143</v>
      </c>
    </row>
    <row r="126" s="2" customFormat="1">
      <c r="A126" s="38"/>
      <c r="B126" s="39"/>
      <c r="C126" s="40"/>
      <c r="D126" s="231" t="s">
        <v>145</v>
      </c>
      <c r="E126" s="40"/>
      <c r="F126" s="232" t="s">
        <v>282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145</v>
      </c>
      <c r="AU126" s="17" t="s">
        <v>81</v>
      </c>
    </row>
    <row r="127" s="2" customFormat="1" ht="16.5" customHeight="1">
      <c r="A127" s="38"/>
      <c r="B127" s="39"/>
      <c r="C127" s="218" t="s">
        <v>135</v>
      </c>
      <c r="D127" s="218" t="s">
        <v>138</v>
      </c>
      <c r="E127" s="219" t="s">
        <v>283</v>
      </c>
      <c r="F127" s="220" t="s">
        <v>284</v>
      </c>
      <c r="G127" s="221" t="s">
        <v>278</v>
      </c>
      <c r="H127" s="222">
        <v>1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38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143</v>
      </c>
      <c r="AT127" s="229" t="s">
        <v>138</v>
      </c>
      <c r="AU127" s="229" t="s">
        <v>81</v>
      </c>
      <c r="AY127" s="17" t="s">
        <v>134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143</v>
      </c>
      <c r="BM127" s="229" t="s">
        <v>147</v>
      </c>
    </row>
    <row r="128" s="2" customFormat="1">
      <c r="A128" s="38"/>
      <c r="B128" s="39"/>
      <c r="C128" s="40"/>
      <c r="D128" s="231" t="s">
        <v>145</v>
      </c>
      <c r="E128" s="40"/>
      <c r="F128" s="232" t="s">
        <v>284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81</v>
      </c>
    </row>
    <row r="129" s="2" customFormat="1" ht="16.5" customHeight="1">
      <c r="A129" s="38"/>
      <c r="B129" s="39"/>
      <c r="C129" s="218" t="s">
        <v>143</v>
      </c>
      <c r="D129" s="218" t="s">
        <v>138</v>
      </c>
      <c r="E129" s="219" t="s">
        <v>285</v>
      </c>
      <c r="F129" s="220" t="s">
        <v>286</v>
      </c>
      <c r="G129" s="221" t="s">
        <v>278</v>
      </c>
      <c r="H129" s="222">
        <v>1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143</v>
      </c>
      <c r="AT129" s="229" t="s">
        <v>138</v>
      </c>
      <c r="AU129" s="229" t="s">
        <v>81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143</v>
      </c>
      <c r="BM129" s="229" t="s">
        <v>201</v>
      </c>
    </row>
    <row r="130" s="2" customFormat="1">
      <c r="A130" s="38"/>
      <c r="B130" s="39"/>
      <c r="C130" s="40"/>
      <c r="D130" s="231" t="s">
        <v>145</v>
      </c>
      <c r="E130" s="40"/>
      <c r="F130" s="232" t="s">
        <v>286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81</v>
      </c>
    </row>
    <row r="131" s="2" customFormat="1" ht="16.5" customHeight="1">
      <c r="A131" s="38"/>
      <c r="B131" s="39"/>
      <c r="C131" s="218" t="s">
        <v>149</v>
      </c>
      <c r="D131" s="218" t="s">
        <v>138</v>
      </c>
      <c r="E131" s="219" t="s">
        <v>287</v>
      </c>
      <c r="F131" s="220" t="s">
        <v>288</v>
      </c>
      <c r="G131" s="221" t="s">
        <v>238</v>
      </c>
      <c r="H131" s="222">
        <v>1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38</v>
      </c>
      <c r="O131" s="91"/>
      <c r="P131" s="227">
        <f>O131*H131</f>
        <v>0</v>
      </c>
      <c r="Q131" s="227">
        <v>8.5</v>
      </c>
      <c r="R131" s="227">
        <f>Q131*H131</f>
        <v>8.5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143</v>
      </c>
      <c r="AT131" s="229" t="s">
        <v>138</v>
      </c>
      <c r="AU131" s="229" t="s">
        <v>81</v>
      </c>
      <c r="AY131" s="17" t="s">
        <v>134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81</v>
      </c>
      <c r="BK131" s="230">
        <f>ROUND(I131*H131,2)</f>
        <v>0</v>
      </c>
      <c r="BL131" s="17" t="s">
        <v>143</v>
      </c>
      <c r="BM131" s="229" t="s">
        <v>274</v>
      </c>
    </row>
    <row r="132" s="2" customFormat="1">
      <c r="A132" s="38"/>
      <c r="B132" s="39"/>
      <c r="C132" s="40"/>
      <c r="D132" s="231" t="s">
        <v>145</v>
      </c>
      <c r="E132" s="40"/>
      <c r="F132" s="232" t="s">
        <v>288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81</v>
      </c>
    </row>
    <row r="133" s="2" customFormat="1" ht="16.5" customHeight="1">
      <c r="A133" s="38"/>
      <c r="B133" s="39"/>
      <c r="C133" s="218" t="s">
        <v>147</v>
      </c>
      <c r="D133" s="218" t="s">
        <v>138</v>
      </c>
      <c r="E133" s="219" t="s">
        <v>289</v>
      </c>
      <c r="F133" s="220" t="s">
        <v>290</v>
      </c>
      <c r="G133" s="221" t="s">
        <v>278</v>
      </c>
      <c r="H133" s="222">
        <v>1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143</v>
      </c>
      <c r="AT133" s="229" t="s">
        <v>138</v>
      </c>
      <c r="AU133" s="229" t="s">
        <v>81</v>
      </c>
      <c r="AY133" s="17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143</v>
      </c>
      <c r="BM133" s="229" t="s">
        <v>8</v>
      </c>
    </row>
    <row r="134" s="2" customFormat="1">
      <c r="A134" s="38"/>
      <c r="B134" s="39"/>
      <c r="C134" s="40"/>
      <c r="D134" s="231" t="s">
        <v>145</v>
      </c>
      <c r="E134" s="40"/>
      <c r="F134" s="232" t="s">
        <v>290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81</v>
      </c>
    </row>
    <row r="135" s="12" customFormat="1" ht="25.92" customHeight="1">
      <c r="A135" s="12"/>
      <c r="B135" s="202"/>
      <c r="C135" s="203"/>
      <c r="D135" s="204" t="s">
        <v>72</v>
      </c>
      <c r="E135" s="205" t="s">
        <v>291</v>
      </c>
      <c r="F135" s="205" t="s">
        <v>292</v>
      </c>
      <c r="G135" s="203"/>
      <c r="H135" s="203"/>
      <c r="I135" s="206"/>
      <c r="J135" s="207">
        <f>BK135</f>
        <v>0</v>
      </c>
      <c r="K135" s="203"/>
      <c r="L135" s="208"/>
      <c r="M135" s="209"/>
      <c r="N135" s="210"/>
      <c r="O135" s="210"/>
      <c r="P135" s="211">
        <f>SUM(P136:P137)</f>
        <v>0</v>
      </c>
      <c r="Q135" s="210"/>
      <c r="R135" s="211">
        <f>SUM(R136:R137)</f>
        <v>30</v>
      </c>
      <c r="S135" s="210"/>
      <c r="T135" s="21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81</v>
      </c>
      <c r="AT135" s="214" t="s">
        <v>72</v>
      </c>
      <c r="AU135" s="214" t="s">
        <v>73</v>
      </c>
      <c r="AY135" s="213" t="s">
        <v>134</v>
      </c>
      <c r="BK135" s="215">
        <f>SUM(BK136:BK137)</f>
        <v>0</v>
      </c>
    </row>
    <row r="136" s="2" customFormat="1" ht="16.5" customHeight="1">
      <c r="A136" s="38"/>
      <c r="B136" s="39"/>
      <c r="C136" s="218" t="s">
        <v>196</v>
      </c>
      <c r="D136" s="218" t="s">
        <v>138</v>
      </c>
      <c r="E136" s="219" t="s">
        <v>293</v>
      </c>
      <c r="F136" s="220" t="s">
        <v>294</v>
      </c>
      <c r="G136" s="221" t="s">
        <v>295</v>
      </c>
      <c r="H136" s="222">
        <v>30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38</v>
      </c>
      <c r="O136" s="91"/>
      <c r="P136" s="227">
        <f>O136*H136</f>
        <v>0</v>
      </c>
      <c r="Q136" s="227">
        <v>1</v>
      </c>
      <c r="R136" s="227">
        <f>Q136*H136</f>
        <v>30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143</v>
      </c>
      <c r="AT136" s="229" t="s">
        <v>138</v>
      </c>
      <c r="AU136" s="229" t="s">
        <v>81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143</v>
      </c>
      <c r="BM136" s="229" t="s">
        <v>230</v>
      </c>
    </row>
    <row r="137" s="2" customFormat="1">
      <c r="A137" s="38"/>
      <c r="B137" s="39"/>
      <c r="C137" s="40"/>
      <c r="D137" s="231" t="s">
        <v>145</v>
      </c>
      <c r="E137" s="40"/>
      <c r="F137" s="232" t="s">
        <v>294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81</v>
      </c>
    </row>
    <row r="138" s="12" customFormat="1" ht="25.92" customHeight="1">
      <c r="A138" s="12"/>
      <c r="B138" s="202"/>
      <c r="C138" s="203"/>
      <c r="D138" s="204" t="s">
        <v>72</v>
      </c>
      <c r="E138" s="205" t="s">
        <v>296</v>
      </c>
      <c r="F138" s="205" t="s">
        <v>297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SUM(P139:P142)</f>
        <v>0</v>
      </c>
      <c r="Q138" s="210"/>
      <c r="R138" s="211">
        <f>SUM(R139:R142)</f>
        <v>0</v>
      </c>
      <c r="S138" s="210"/>
      <c r="T138" s="212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81</v>
      </c>
      <c r="AT138" s="214" t="s">
        <v>72</v>
      </c>
      <c r="AU138" s="214" t="s">
        <v>73</v>
      </c>
      <c r="AY138" s="213" t="s">
        <v>134</v>
      </c>
      <c r="BK138" s="215">
        <f>SUM(BK139:BK142)</f>
        <v>0</v>
      </c>
    </row>
    <row r="139" s="2" customFormat="1" ht="16.5" customHeight="1">
      <c r="A139" s="38"/>
      <c r="B139" s="39"/>
      <c r="C139" s="218" t="s">
        <v>201</v>
      </c>
      <c r="D139" s="218" t="s">
        <v>138</v>
      </c>
      <c r="E139" s="219" t="s">
        <v>298</v>
      </c>
      <c r="F139" s="220" t="s">
        <v>299</v>
      </c>
      <c r="G139" s="221" t="s">
        <v>295</v>
      </c>
      <c r="H139" s="222">
        <v>765</v>
      </c>
      <c r="I139" s="223"/>
      <c r="J139" s="224">
        <f>ROUND(I139*H139,2)</f>
        <v>0</v>
      </c>
      <c r="K139" s="220" t="s">
        <v>1</v>
      </c>
      <c r="L139" s="44"/>
      <c r="M139" s="225" t="s">
        <v>1</v>
      </c>
      <c r="N139" s="226" t="s">
        <v>38</v>
      </c>
      <c r="O139" s="91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9" t="s">
        <v>143</v>
      </c>
      <c r="AT139" s="229" t="s">
        <v>138</v>
      </c>
      <c r="AU139" s="229" t="s">
        <v>81</v>
      </c>
      <c r="AY139" s="17" t="s">
        <v>134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7" t="s">
        <v>81</v>
      </c>
      <c r="BK139" s="230">
        <f>ROUND(I139*H139,2)</f>
        <v>0</v>
      </c>
      <c r="BL139" s="17" t="s">
        <v>143</v>
      </c>
      <c r="BM139" s="229" t="s">
        <v>224</v>
      </c>
    </row>
    <row r="140" s="2" customFormat="1">
      <c r="A140" s="38"/>
      <c r="B140" s="39"/>
      <c r="C140" s="40"/>
      <c r="D140" s="231" t="s">
        <v>145</v>
      </c>
      <c r="E140" s="40"/>
      <c r="F140" s="232" t="s">
        <v>299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145</v>
      </c>
      <c r="AU140" s="17" t="s">
        <v>81</v>
      </c>
    </row>
    <row r="141" s="2" customFormat="1" ht="16.5" customHeight="1">
      <c r="A141" s="38"/>
      <c r="B141" s="39"/>
      <c r="C141" s="218" t="s">
        <v>159</v>
      </c>
      <c r="D141" s="218" t="s">
        <v>138</v>
      </c>
      <c r="E141" s="219" t="s">
        <v>300</v>
      </c>
      <c r="F141" s="220" t="s">
        <v>301</v>
      </c>
      <c r="G141" s="221" t="s">
        <v>238</v>
      </c>
      <c r="H141" s="222">
        <v>1</v>
      </c>
      <c r="I141" s="223"/>
      <c r="J141" s="224">
        <f>ROUND(I141*H141,2)</f>
        <v>0</v>
      </c>
      <c r="K141" s="220" t="s">
        <v>1</v>
      </c>
      <c r="L141" s="44"/>
      <c r="M141" s="225" t="s">
        <v>1</v>
      </c>
      <c r="N141" s="226" t="s">
        <v>38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143</v>
      </c>
      <c r="AT141" s="229" t="s">
        <v>138</v>
      </c>
      <c r="AU141" s="229" t="s">
        <v>81</v>
      </c>
      <c r="AY141" s="17" t="s">
        <v>134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143</v>
      </c>
      <c r="BM141" s="229" t="s">
        <v>240</v>
      </c>
    </row>
    <row r="142" s="2" customFormat="1">
      <c r="A142" s="38"/>
      <c r="B142" s="39"/>
      <c r="C142" s="40"/>
      <c r="D142" s="231" t="s">
        <v>145</v>
      </c>
      <c r="E142" s="40"/>
      <c r="F142" s="232" t="s">
        <v>301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81</v>
      </c>
    </row>
    <row r="143" s="12" customFormat="1" ht="25.92" customHeight="1">
      <c r="A143" s="12"/>
      <c r="B143" s="202"/>
      <c r="C143" s="203"/>
      <c r="D143" s="204" t="s">
        <v>72</v>
      </c>
      <c r="E143" s="205" t="s">
        <v>302</v>
      </c>
      <c r="F143" s="205" t="s">
        <v>303</v>
      </c>
      <c r="G143" s="203"/>
      <c r="H143" s="203"/>
      <c r="I143" s="206"/>
      <c r="J143" s="207">
        <f>BK143</f>
        <v>0</v>
      </c>
      <c r="K143" s="203"/>
      <c r="L143" s="208"/>
      <c r="M143" s="209"/>
      <c r="N143" s="210"/>
      <c r="O143" s="210"/>
      <c r="P143" s="211">
        <f>SUM(P144:P147)</f>
        <v>0</v>
      </c>
      <c r="Q143" s="210"/>
      <c r="R143" s="211">
        <f>SUM(R144:R147)</f>
        <v>0</v>
      </c>
      <c r="S143" s="210"/>
      <c r="T143" s="21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81</v>
      </c>
      <c r="AT143" s="214" t="s">
        <v>72</v>
      </c>
      <c r="AU143" s="214" t="s">
        <v>73</v>
      </c>
      <c r="AY143" s="213" t="s">
        <v>134</v>
      </c>
      <c r="BK143" s="215">
        <f>SUM(BK144:BK147)</f>
        <v>0</v>
      </c>
    </row>
    <row r="144" s="2" customFormat="1" ht="16.5" customHeight="1">
      <c r="A144" s="38"/>
      <c r="B144" s="39"/>
      <c r="C144" s="218" t="s">
        <v>274</v>
      </c>
      <c r="D144" s="218" t="s">
        <v>138</v>
      </c>
      <c r="E144" s="219" t="s">
        <v>304</v>
      </c>
      <c r="F144" s="220" t="s">
        <v>305</v>
      </c>
      <c r="G144" s="221" t="s">
        <v>306</v>
      </c>
      <c r="H144" s="222">
        <v>30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38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143</v>
      </c>
      <c r="AT144" s="229" t="s">
        <v>138</v>
      </c>
      <c r="AU144" s="229" t="s">
        <v>81</v>
      </c>
      <c r="AY144" s="17" t="s">
        <v>134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143</v>
      </c>
      <c r="BM144" s="229" t="s">
        <v>245</v>
      </c>
    </row>
    <row r="145" s="2" customFormat="1">
      <c r="A145" s="38"/>
      <c r="B145" s="39"/>
      <c r="C145" s="40"/>
      <c r="D145" s="231" t="s">
        <v>145</v>
      </c>
      <c r="E145" s="40"/>
      <c r="F145" s="232" t="s">
        <v>305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81</v>
      </c>
    </row>
    <row r="146" s="2" customFormat="1" ht="16.5" customHeight="1">
      <c r="A146" s="38"/>
      <c r="B146" s="39"/>
      <c r="C146" s="218" t="s">
        <v>137</v>
      </c>
      <c r="D146" s="218" t="s">
        <v>138</v>
      </c>
      <c r="E146" s="219" t="s">
        <v>307</v>
      </c>
      <c r="F146" s="220" t="s">
        <v>308</v>
      </c>
      <c r="G146" s="221" t="s">
        <v>306</v>
      </c>
      <c r="H146" s="222">
        <v>10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38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143</v>
      </c>
      <c r="AT146" s="229" t="s">
        <v>138</v>
      </c>
      <c r="AU146" s="229" t="s">
        <v>81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143</v>
      </c>
      <c r="BM146" s="229" t="s">
        <v>309</v>
      </c>
    </row>
    <row r="147" s="2" customFormat="1">
      <c r="A147" s="38"/>
      <c r="B147" s="39"/>
      <c r="C147" s="40"/>
      <c r="D147" s="231" t="s">
        <v>145</v>
      </c>
      <c r="E147" s="40"/>
      <c r="F147" s="232" t="s">
        <v>308</v>
      </c>
      <c r="G147" s="40"/>
      <c r="H147" s="40"/>
      <c r="I147" s="233"/>
      <c r="J147" s="40"/>
      <c r="K147" s="40"/>
      <c r="L147" s="44"/>
      <c r="M147" s="280"/>
      <c r="N147" s="281"/>
      <c r="O147" s="282"/>
      <c r="P147" s="282"/>
      <c r="Q147" s="282"/>
      <c r="R147" s="282"/>
      <c r="S147" s="282"/>
      <c r="T147" s="283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145</v>
      </c>
      <c r="AU147" s="17" t="s">
        <v>81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c3yGksANi6wcGq4L24wbCNDumiw2NXX0oRjKxliL4omXrEEnsfNUw3FM7sXdVUeLl283rvmbyBLn/4T9LlKzNg==" hashValue="kWsqq+YMnH0tARMas68reluiLYQ0V31aCeECTJ4L7gIUQ8wbk8ZvmJhBjGDsryzceH6kx+5dViojK2xrh/mJlw==" algorithmName="SHA-512" password="CC35"/>
  <autoFilter ref="C119:K14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Západočeská univerzita v Plzni objekt FDULS - instalace chladícího stroje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310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ROUND((SUM(BE119:BE206)),  2)</f>
        <v>0</v>
      </c>
      <c r="G33" s="38"/>
      <c r="H33" s="38"/>
      <c r="I33" s="155">
        <v>0.20999999999999999</v>
      </c>
      <c r="J33" s="154">
        <f>ROUND(((SUM(BE119:BE206))*I33),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ROUND((SUM(BF119:BF206)),  2)</f>
        <v>0</v>
      </c>
      <c r="G34" s="38"/>
      <c r="H34" s="38"/>
      <c r="I34" s="155">
        <v>0.12</v>
      </c>
      <c r="J34" s="154">
        <f>ROUND(((SUM(BF119:BF206))*I34),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ROUND((SUM(BG119:BG206)),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ROUND((SUM(BH119:BH206)),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ROUND((SUM(BI119:BI206)),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Západočeská univerzita v Plzni objekt FDULS - instalace chladícího stroje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012 - D.1.4.2 Zdravotně technické instalace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107</v>
      </c>
      <c r="D94" s="176"/>
      <c r="E94" s="176"/>
      <c r="F94" s="176"/>
      <c r="G94" s="176"/>
      <c r="H94" s="176"/>
      <c r="I94" s="176"/>
      <c r="J94" s="177" t="s">
        <v>108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109</v>
      </c>
      <c r="D96" s="40"/>
      <c r="E96" s="40"/>
      <c r="F96" s="40"/>
      <c r="G96" s="40"/>
      <c r="H96" s="40"/>
      <c r="I96" s="40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79"/>
      <c r="C97" s="180"/>
      <c r="D97" s="181" t="s">
        <v>117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311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312</v>
      </c>
      <c r="E99" s="188"/>
      <c r="F99" s="188"/>
      <c r="G99" s="188"/>
      <c r="H99" s="188"/>
      <c r="I99" s="188"/>
      <c r="J99" s="189">
        <f>J140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119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6.25" customHeight="1">
      <c r="A109" s="38"/>
      <c r="B109" s="39"/>
      <c r="C109" s="40"/>
      <c r="D109" s="40"/>
      <c r="E109" s="174" t="str">
        <f>E7</f>
        <v>Západočeská univerzita v Plzni objekt FDULS - instalace chladícího stroje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104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012 - D.1.4.2 Zdravotně technické instalace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 xml:space="preserve"> </v>
      </c>
      <c r="G113" s="40"/>
      <c r="H113" s="40"/>
      <c r="I113" s="32" t="s">
        <v>22</v>
      </c>
      <c r="J113" s="79" t="str">
        <f>IF(J12="","",J12)</f>
        <v>15. 1. 2024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32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32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1" customFormat="1" ht="29.28" customHeight="1">
      <c r="A118" s="191"/>
      <c r="B118" s="192"/>
      <c r="C118" s="193" t="s">
        <v>120</v>
      </c>
      <c r="D118" s="194" t="s">
        <v>58</v>
      </c>
      <c r="E118" s="194" t="s">
        <v>54</v>
      </c>
      <c r="F118" s="194" t="s">
        <v>55</v>
      </c>
      <c r="G118" s="194" t="s">
        <v>121</v>
      </c>
      <c r="H118" s="194" t="s">
        <v>122</v>
      </c>
      <c r="I118" s="194" t="s">
        <v>123</v>
      </c>
      <c r="J118" s="194" t="s">
        <v>108</v>
      </c>
      <c r="K118" s="195" t="s">
        <v>124</v>
      </c>
      <c r="L118" s="196"/>
      <c r="M118" s="100" t="s">
        <v>1</v>
      </c>
      <c r="N118" s="101" t="s">
        <v>37</v>
      </c>
      <c r="O118" s="101" t="s">
        <v>125</v>
      </c>
      <c r="P118" s="101" t="s">
        <v>126</v>
      </c>
      <c r="Q118" s="101" t="s">
        <v>127</v>
      </c>
      <c r="R118" s="101" t="s">
        <v>128</v>
      </c>
      <c r="S118" s="101" t="s">
        <v>129</v>
      </c>
      <c r="T118" s="102" t="s">
        <v>130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8"/>
      <c r="B119" s="39"/>
      <c r="C119" s="107" t="s">
        <v>131</v>
      </c>
      <c r="D119" s="40"/>
      <c r="E119" s="40"/>
      <c r="F119" s="40"/>
      <c r="G119" s="40"/>
      <c r="H119" s="40"/>
      <c r="I119" s="40"/>
      <c r="J119" s="197">
        <f>BK119</f>
        <v>0</v>
      </c>
      <c r="K119" s="40"/>
      <c r="L119" s="44"/>
      <c r="M119" s="103"/>
      <c r="N119" s="198"/>
      <c r="O119" s="104"/>
      <c r="P119" s="199">
        <f>P120</f>
        <v>0</v>
      </c>
      <c r="Q119" s="104"/>
      <c r="R119" s="199">
        <f>R120</f>
        <v>0</v>
      </c>
      <c r="S119" s="104"/>
      <c r="T119" s="200">
        <f>T120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110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72</v>
      </c>
      <c r="E120" s="205" t="s">
        <v>218</v>
      </c>
      <c r="F120" s="205" t="s">
        <v>219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P121+P140</f>
        <v>0</v>
      </c>
      <c r="Q120" s="210"/>
      <c r="R120" s="211">
        <f>R121+R140</f>
        <v>0</v>
      </c>
      <c r="S120" s="210"/>
      <c r="T120" s="212">
        <f>T121+T140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83</v>
      </c>
      <c r="AT120" s="214" t="s">
        <v>72</v>
      </c>
      <c r="AU120" s="214" t="s">
        <v>73</v>
      </c>
      <c r="AY120" s="213" t="s">
        <v>134</v>
      </c>
      <c r="BK120" s="215">
        <f>BK121+BK140</f>
        <v>0</v>
      </c>
    </row>
    <row r="121" s="12" customFormat="1" ht="22.8" customHeight="1">
      <c r="A121" s="12"/>
      <c r="B121" s="202"/>
      <c r="C121" s="203"/>
      <c r="D121" s="204" t="s">
        <v>72</v>
      </c>
      <c r="E121" s="216" t="s">
        <v>313</v>
      </c>
      <c r="F121" s="216" t="s">
        <v>314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SUM(P122:P139)</f>
        <v>0</v>
      </c>
      <c r="Q121" s="210"/>
      <c r="R121" s="211">
        <f>SUM(R122:R139)</f>
        <v>0</v>
      </c>
      <c r="S121" s="210"/>
      <c r="T121" s="212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83</v>
      </c>
      <c r="AT121" s="214" t="s">
        <v>72</v>
      </c>
      <c r="AU121" s="214" t="s">
        <v>81</v>
      </c>
      <c r="AY121" s="213" t="s">
        <v>134</v>
      </c>
      <c r="BK121" s="215">
        <f>SUM(BK122:BK139)</f>
        <v>0</v>
      </c>
    </row>
    <row r="122" s="2" customFormat="1" ht="24.15" customHeight="1">
      <c r="A122" s="38"/>
      <c r="B122" s="39"/>
      <c r="C122" s="218" t="s">
        <v>81</v>
      </c>
      <c r="D122" s="218" t="s">
        <v>138</v>
      </c>
      <c r="E122" s="219" t="s">
        <v>315</v>
      </c>
      <c r="F122" s="220" t="s">
        <v>316</v>
      </c>
      <c r="G122" s="221" t="s">
        <v>141</v>
      </c>
      <c r="H122" s="222">
        <v>1</v>
      </c>
      <c r="I122" s="223"/>
      <c r="J122" s="224">
        <f>ROUND(I122*H122,2)</f>
        <v>0</v>
      </c>
      <c r="K122" s="220" t="s">
        <v>317</v>
      </c>
      <c r="L122" s="44"/>
      <c r="M122" s="225" t="s">
        <v>1</v>
      </c>
      <c r="N122" s="226" t="s">
        <v>38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224</v>
      </c>
      <c r="AT122" s="229" t="s">
        <v>138</v>
      </c>
      <c r="AU122" s="229" t="s">
        <v>83</v>
      </c>
      <c r="AY122" s="17" t="s">
        <v>134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81</v>
      </c>
      <c r="BK122" s="230">
        <f>ROUND(I122*H122,2)</f>
        <v>0</v>
      </c>
      <c r="BL122" s="17" t="s">
        <v>224</v>
      </c>
      <c r="BM122" s="229" t="s">
        <v>83</v>
      </c>
    </row>
    <row r="123" s="2" customFormat="1">
      <c r="A123" s="38"/>
      <c r="B123" s="39"/>
      <c r="C123" s="40"/>
      <c r="D123" s="231" t="s">
        <v>145</v>
      </c>
      <c r="E123" s="40"/>
      <c r="F123" s="232" t="s">
        <v>316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83</v>
      </c>
    </row>
    <row r="124" s="13" customFormat="1">
      <c r="A124" s="13"/>
      <c r="B124" s="236"/>
      <c r="C124" s="237"/>
      <c r="D124" s="231" t="s">
        <v>155</v>
      </c>
      <c r="E124" s="238" t="s">
        <v>1</v>
      </c>
      <c r="F124" s="239" t="s">
        <v>81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155</v>
      </c>
      <c r="AU124" s="246" t="s">
        <v>83</v>
      </c>
      <c r="AV124" s="13" t="s">
        <v>83</v>
      </c>
      <c r="AW124" s="13" t="s">
        <v>30</v>
      </c>
      <c r="AX124" s="13" t="s">
        <v>73</v>
      </c>
      <c r="AY124" s="246" t="s">
        <v>134</v>
      </c>
    </row>
    <row r="125" s="14" customFormat="1">
      <c r="A125" s="14"/>
      <c r="B125" s="247"/>
      <c r="C125" s="248"/>
      <c r="D125" s="231" t="s">
        <v>155</v>
      </c>
      <c r="E125" s="249" t="s">
        <v>1</v>
      </c>
      <c r="F125" s="250" t="s">
        <v>158</v>
      </c>
      <c r="G125" s="248"/>
      <c r="H125" s="251">
        <v>1</v>
      </c>
      <c r="I125" s="252"/>
      <c r="J125" s="248"/>
      <c r="K125" s="248"/>
      <c r="L125" s="253"/>
      <c r="M125" s="254"/>
      <c r="N125" s="255"/>
      <c r="O125" s="255"/>
      <c r="P125" s="255"/>
      <c r="Q125" s="255"/>
      <c r="R125" s="255"/>
      <c r="S125" s="255"/>
      <c r="T125" s="2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7" t="s">
        <v>155</v>
      </c>
      <c r="AU125" s="257" t="s">
        <v>83</v>
      </c>
      <c r="AV125" s="14" t="s">
        <v>143</v>
      </c>
      <c r="AW125" s="14" t="s">
        <v>30</v>
      </c>
      <c r="AX125" s="14" t="s">
        <v>81</v>
      </c>
      <c r="AY125" s="257" t="s">
        <v>134</v>
      </c>
    </row>
    <row r="126" s="2" customFormat="1" ht="21.75" customHeight="1">
      <c r="A126" s="38"/>
      <c r="B126" s="39"/>
      <c r="C126" s="218" t="s">
        <v>83</v>
      </c>
      <c r="D126" s="218" t="s">
        <v>138</v>
      </c>
      <c r="E126" s="219" t="s">
        <v>318</v>
      </c>
      <c r="F126" s="220" t="s">
        <v>319</v>
      </c>
      <c r="G126" s="221" t="s">
        <v>177</v>
      </c>
      <c r="H126" s="222">
        <v>3</v>
      </c>
      <c r="I126" s="223"/>
      <c r="J126" s="224">
        <f>ROUND(I126*H126,2)</f>
        <v>0</v>
      </c>
      <c r="K126" s="220" t="s">
        <v>317</v>
      </c>
      <c r="L126" s="44"/>
      <c r="M126" s="225" t="s">
        <v>1</v>
      </c>
      <c r="N126" s="226" t="s">
        <v>38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224</v>
      </c>
      <c r="AT126" s="229" t="s">
        <v>138</v>
      </c>
      <c r="AU126" s="229" t="s">
        <v>83</v>
      </c>
      <c r="AY126" s="17" t="s">
        <v>134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81</v>
      </c>
      <c r="BK126" s="230">
        <f>ROUND(I126*H126,2)</f>
        <v>0</v>
      </c>
      <c r="BL126" s="17" t="s">
        <v>224</v>
      </c>
      <c r="BM126" s="229" t="s">
        <v>143</v>
      </c>
    </row>
    <row r="127" s="2" customFormat="1">
      <c r="A127" s="38"/>
      <c r="B127" s="39"/>
      <c r="C127" s="40"/>
      <c r="D127" s="231" t="s">
        <v>145</v>
      </c>
      <c r="E127" s="40"/>
      <c r="F127" s="232" t="s">
        <v>319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145</v>
      </c>
      <c r="AU127" s="17" t="s">
        <v>83</v>
      </c>
    </row>
    <row r="128" s="13" customFormat="1">
      <c r="A128" s="13"/>
      <c r="B128" s="236"/>
      <c r="C128" s="237"/>
      <c r="D128" s="231" t="s">
        <v>155</v>
      </c>
      <c r="E128" s="238" t="s">
        <v>1</v>
      </c>
      <c r="F128" s="239" t="s">
        <v>135</v>
      </c>
      <c r="G128" s="237"/>
      <c r="H128" s="240">
        <v>3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155</v>
      </c>
      <c r="AU128" s="246" t="s">
        <v>83</v>
      </c>
      <c r="AV128" s="13" t="s">
        <v>83</v>
      </c>
      <c r="AW128" s="13" t="s">
        <v>30</v>
      </c>
      <c r="AX128" s="13" t="s">
        <v>73</v>
      </c>
      <c r="AY128" s="246" t="s">
        <v>134</v>
      </c>
    </row>
    <row r="129" s="14" customFormat="1">
      <c r="A129" s="14"/>
      <c r="B129" s="247"/>
      <c r="C129" s="248"/>
      <c r="D129" s="231" t="s">
        <v>155</v>
      </c>
      <c r="E129" s="249" t="s">
        <v>1</v>
      </c>
      <c r="F129" s="250" t="s">
        <v>158</v>
      </c>
      <c r="G129" s="248"/>
      <c r="H129" s="251">
        <v>3</v>
      </c>
      <c r="I129" s="252"/>
      <c r="J129" s="248"/>
      <c r="K129" s="248"/>
      <c r="L129" s="253"/>
      <c r="M129" s="254"/>
      <c r="N129" s="255"/>
      <c r="O129" s="255"/>
      <c r="P129" s="255"/>
      <c r="Q129" s="255"/>
      <c r="R129" s="255"/>
      <c r="S129" s="255"/>
      <c r="T129" s="25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7" t="s">
        <v>155</v>
      </c>
      <c r="AU129" s="257" t="s">
        <v>83</v>
      </c>
      <c r="AV129" s="14" t="s">
        <v>143</v>
      </c>
      <c r="AW129" s="14" t="s">
        <v>30</v>
      </c>
      <c r="AX129" s="14" t="s">
        <v>81</v>
      </c>
      <c r="AY129" s="257" t="s">
        <v>134</v>
      </c>
    </row>
    <row r="130" s="2" customFormat="1" ht="37.8" customHeight="1">
      <c r="A130" s="38"/>
      <c r="B130" s="39"/>
      <c r="C130" s="218" t="s">
        <v>135</v>
      </c>
      <c r="D130" s="218" t="s">
        <v>138</v>
      </c>
      <c r="E130" s="219" t="s">
        <v>320</v>
      </c>
      <c r="F130" s="220" t="s">
        <v>321</v>
      </c>
      <c r="G130" s="221" t="s">
        <v>141</v>
      </c>
      <c r="H130" s="222">
        <v>2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38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224</v>
      </c>
      <c r="AT130" s="229" t="s">
        <v>138</v>
      </c>
      <c r="AU130" s="229" t="s">
        <v>83</v>
      </c>
      <c r="AY130" s="17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224</v>
      </c>
      <c r="BM130" s="229" t="s">
        <v>147</v>
      </c>
    </row>
    <row r="131" s="2" customFormat="1">
      <c r="A131" s="38"/>
      <c r="B131" s="39"/>
      <c r="C131" s="40"/>
      <c r="D131" s="231" t="s">
        <v>145</v>
      </c>
      <c r="E131" s="40"/>
      <c r="F131" s="232" t="s">
        <v>321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83</v>
      </c>
    </row>
    <row r="132" s="13" customFormat="1">
      <c r="A132" s="13"/>
      <c r="B132" s="236"/>
      <c r="C132" s="237"/>
      <c r="D132" s="231" t="s">
        <v>155</v>
      </c>
      <c r="E132" s="238" t="s">
        <v>1</v>
      </c>
      <c r="F132" s="239" t="s">
        <v>322</v>
      </c>
      <c r="G132" s="237"/>
      <c r="H132" s="240">
        <v>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155</v>
      </c>
      <c r="AU132" s="246" t="s">
        <v>83</v>
      </c>
      <c r="AV132" s="13" t="s">
        <v>83</v>
      </c>
      <c r="AW132" s="13" t="s">
        <v>30</v>
      </c>
      <c r="AX132" s="13" t="s">
        <v>73</v>
      </c>
      <c r="AY132" s="246" t="s">
        <v>134</v>
      </c>
    </row>
    <row r="133" s="14" customFormat="1">
      <c r="A133" s="14"/>
      <c r="B133" s="247"/>
      <c r="C133" s="248"/>
      <c r="D133" s="231" t="s">
        <v>155</v>
      </c>
      <c r="E133" s="249" t="s">
        <v>1</v>
      </c>
      <c r="F133" s="250" t="s">
        <v>158</v>
      </c>
      <c r="G133" s="248"/>
      <c r="H133" s="251">
        <v>2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7" t="s">
        <v>155</v>
      </c>
      <c r="AU133" s="257" t="s">
        <v>83</v>
      </c>
      <c r="AV133" s="14" t="s">
        <v>143</v>
      </c>
      <c r="AW133" s="14" t="s">
        <v>30</v>
      </c>
      <c r="AX133" s="14" t="s">
        <v>81</v>
      </c>
      <c r="AY133" s="257" t="s">
        <v>134</v>
      </c>
    </row>
    <row r="134" s="2" customFormat="1" ht="24.15" customHeight="1">
      <c r="A134" s="38"/>
      <c r="B134" s="39"/>
      <c r="C134" s="218" t="s">
        <v>143</v>
      </c>
      <c r="D134" s="218" t="s">
        <v>138</v>
      </c>
      <c r="E134" s="219" t="s">
        <v>323</v>
      </c>
      <c r="F134" s="220" t="s">
        <v>324</v>
      </c>
      <c r="G134" s="221" t="s">
        <v>177</v>
      </c>
      <c r="H134" s="222">
        <v>3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224</v>
      </c>
      <c r="AT134" s="229" t="s">
        <v>138</v>
      </c>
      <c r="AU134" s="229" t="s">
        <v>83</v>
      </c>
      <c r="AY134" s="17" t="s">
        <v>134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224</v>
      </c>
      <c r="BM134" s="229" t="s">
        <v>201</v>
      </c>
    </row>
    <row r="135" s="2" customFormat="1">
      <c r="A135" s="38"/>
      <c r="B135" s="39"/>
      <c r="C135" s="40"/>
      <c r="D135" s="231" t="s">
        <v>145</v>
      </c>
      <c r="E135" s="40"/>
      <c r="F135" s="232" t="s">
        <v>324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145</v>
      </c>
      <c r="AU135" s="17" t="s">
        <v>83</v>
      </c>
    </row>
    <row r="136" s="13" customFormat="1">
      <c r="A136" s="13"/>
      <c r="B136" s="236"/>
      <c r="C136" s="237"/>
      <c r="D136" s="231" t="s">
        <v>155</v>
      </c>
      <c r="E136" s="238" t="s">
        <v>1</v>
      </c>
      <c r="F136" s="239" t="s">
        <v>135</v>
      </c>
      <c r="G136" s="237"/>
      <c r="H136" s="240">
        <v>3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155</v>
      </c>
      <c r="AU136" s="246" t="s">
        <v>83</v>
      </c>
      <c r="AV136" s="13" t="s">
        <v>83</v>
      </c>
      <c r="AW136" s="13" t="s">
        <v>30</v>
      </c>
      <c r="AX136" s="13" t="s">
        <v>73</v>
      </c>
      <c r="AY136" s="246" t="s">
        <v>134</v>
      </c>
    </row>
    <row r="137" s="14" customFormat="1">
      <c r="A137" s="14"/>
      <c r="B137" s="247"/>
      <c r="C137" s="248"/>
      <c r="D137" s="231" t="s">
        <v>155</v>
      </c>
      <c r="E137" s="249" t="s">
        <v>1</v>
      </c>
      <c r="F137" s="250" t="s">
        <v>158</v>
      </c>
      <c r="G137" s="248"/>
      <c r="H137" s="251">
        <v>3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155</v>
      </c>
      <c r="AU137" s="257" t="s">
        <v>83</v>
      </c>
      <c r="AV137" s="14" t="s">
        <v>143</v>
      </c>
      <c r="AW137" s="14" t="s">
        <v>30</v>
      </c>
      <c r="AX137" s="14" t="s">
        <v>81</v>
      </c>
      <c r="AY137" s="257" t="s">
        <v>134</v>
      </c>
    </row>
    <row r="138" s="2" customFormat="1" ht="49.05" customHeight="1">
      <c r="A138" s="38"/>
      <c r="B138" s="39"/>
      <c r="C138" s="218" t="s">
        <v>149</v>
      </c>
      <c r="D138" s="218" t="s">
        <v>138</v>
      </c>
      <c r="E138" s="219" t="s">
        <v>325</v>
      </c>
      <c r="F138" s="220" t="s">
        <v>326</v>
      </c>
      <c r="G138" s="221" t="s">
        <v>193</v>
      </c>
      <c r="H138" s="222">
        <v>0.002</v>
      </c>
      <c r="I138" s="223"/>
      <c r="J138" s="224">
        <f>ROUND(I138*H138,2)</f>
        <v>0</v>
      </c>
      <c r="K138" s="220" t="s">
        <v>317</v>
      </c>
      <c r="L138" s="44"/>
      <c r="M138" s="225" t="s">
        <v>1</v>
      </c>
      <c r="N138" s="226" t="s">
        <v>38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224</v>
      </c>
      <c r="AT138" s="229" t="s">
        <v>138</v>
      </c>
      <c r="AU138" s="229" t="s">
        <v>83</v>
      </c>
      <c r="AY138" s="17" t="s">
        <v>134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224</v>
      </c>
      <c r="BM138" s="229" t="s">
        <v>274</v>
      </c>
    </row>
    <row r="139" s="2" customFormat="1">
      <c r="A139" s="38"/>
      <c r="B139" s="39"/>
      <c r="C139" s="40"/>
      <c r="D139" s="231" t="s">
        <v>145</v>
      </c>
      <c r="E139" s="40"/>
      <c r="F139" s="232" t="s">
        <v>326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83</v>
      </c>
    </row>
    <row r="140" s="12" customFormat="1" ht="22.8" customHeight="1">
      <c r="A140" s="12"/>
      <c r="B140" s="202"/>
      <c r="C140" s="203"/>
      <c r="D140" s="204" t="s">
        <v>72</v>
      </c>
      <c r="E140" s="216" t="s">
        <v>327</v>
      </c>
      <c r="F140" s="216" t="s">
        <v>328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SUM(P141:P206)</f>
        <v>0</v>
      </c>
      <c r="Q140" s="210"/>
      <c r="R140" s="211">
        <f>SUM(R141:R206)</f>
        <v>0</v>
      </c>
      <c r="S140" s="210"/>
      <c r="T140" s="212">
        <f>SUM(T141:T206)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83</v>
      </c>
      <c r="AT140" s="214" t="s">
        <v>72</v>
      </c>
      <c r="AU140" s="214" t="s">
        <v>81</v>
      </c>
      <c r="AY140" s="213" t="s">
        <v>134</v>
      </c>
      <c r="BK140" s="215">
        <f>SUM(BK141:BK206)</f>
        <v>0</v>
      </c>
    </row>
    <row r="141" s="2" customFormat="1" ht="24.15" customHeight="1">
      <c r="A141" s="38"/>
      <c r="B141" s="39"/>
      <c r="C141" s="218" t="s">
        <v>147</v>
      </c>
      <c r="D141" s="218" t="s">
        <v>138</v>
      </c>
      <c r="E141" s="219" t="s">
        <v>329</v>
      </c>
      <c r="F141" s="220" t="s">
        <v>330</v>
      </c>
      <c r="G141" s="221" t="s">
        <v>141</v>
      </c>
      <c r="H141" s="222">
        <v>2</v>
      </c>
      <c r="I141" s="223"/>
      <c r="J141" s="224">
        <f>ROUND(I141*H141,2)</f>
        <v>0</v>
      </c>
      <c r="K141" s="220" t="s">
        <v>317</v>
      </c>
      <c r="L141" s="44"/>
      <c r="M141" s="225" t="s">
        <v>1</v>
      </c>
      <c r="N141" s="226" t="s">
        <v>38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224</v>
      </c>
      <c r="AT141" s="229" t="s">
        <v>138</v>
      </c>
      <c r="AU141" s="229" t="s">
        <v>83</v>
      </c>
      <c r="AY141" s="17" t="s">
        <v>134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81</v>
      </c>
      <c r="BK141" s="230">
        <f>ROUND(I141*H141,2)</f>
        <v>0</v>
      </c>
      <c r="BL141" s="17" t="s">
        <v>224</v>
      </c>
      <c r="BM141" s="229" t="s">
        <v>8</v>
      </c>
    </row>
    <row r="142" s="2" customFormat="1">
      <c r="A142" s="38"/>
      <c r="B142" s="39"/>
      <c r="C142" s="40"/>
      <c r="D142" s="231" t="s">
        <v>145</v>
      </c>
      <c r="E142" s="40"/>
      <c r="F142" s="232" t="s">
        <v>330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145</v>
      </c>
      <c r="AU142" s="17" t="s">
        <v>83</v>
      </c>
    </row>
    <row r="143" s="13" customFormat="1">
      <c r="A143" s="13"/>
      <c r="B143" s="236"/>
      <c r="C143" s="237"/>
      <c r="D143" s="231" t="s">
        <v>155</v>
      </c>
      <c r="E143" s="238" t="s">
        <v>1</v>
      </c>
      <c r="F143" s="239" t="s">
        <v>322</v>
      </c>
      <c r="G143" s="237"/>
      <c r="H143" s="240">
        <v>2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155</v>
      </c>
      <c r="AU143" s="246" t="s">
        <v>83</v>
      </c>
      <c r="AV143" s="13" t="s">
        <v>83</v>
      </c>
      <c r="AW143" s="13" t="s">
        <v>30</v>
      </c>
      <c r="AX143" s="13" t="s">
        <v>73</v>
      </c>
      <c r="AY143" s="246" t="s">
        <v>134</v>
      </c>
    </row>
    <row r="144" s="14" customFormat="1">
      <c r="A144" s="14"/>
      <c r="B144" s="247"/>
      <c r="C144" s="248"/>
      <c r="D144" s="231" t="s">
        <v>155</v>
      </c>
      <c r="E144" s="249" t="s">
        <v>1</v>
      </c>
      <c r="F144" s="250" t="s">
        <v>158</v>
      </c>
      <c r="G144" s="248"/>
      <c r="H144" s="251">
        <v>2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155</v>
      </c>
      <c r="AU144" s="257" t="s">
        <v>83</v>
      </c>
      <c r="AV144" s="14" t="s">
        <v>143</v>
      </c>
      <c r="AW144" s="14" t="s">
        <v>30</v>
      </c>
      <c r="AX144" s="14" t="s">
        <v>81</v>
      </c>
      <c r="AY144" s="257" t="s">
        <v>134</v>
      </c>
    </row>
    <row r="145" s="2" customFormat="1" ht="24.15" customHeight="1">
      <c r="A145" s="38"/>
      <c r="B145" s="39"/>
      <c r="C145" s="218" t="s">
        <v>196</v>
      </c>
      <c r="D145" s="218" t="s">
        <v>138</v>
      </c>
      <c r="E145" s="219" t="s">
        <v>331</v>
      </c>
      <c r="F145" s="220" t="s">
        <v>332</v>
      </c>
      <c r="G145" s="221" t="s">
        <v>141</v>
      </c>
      <c r="H145" s="222">
        <v>2</v>
      </c>
      <c r="I145" s="223"/>
      <c r="J145" s="224">
        <f>ROUND(I145*H145,2)</f>
        <v>0</v>
      </c>
      <c r="K145" s="220" t="s">
        <v>317</v>
      </c>
      <c r="L145" s="44"/>
      <c r="M145" s="225" t="s">
        <v>1</v>
      </c>
      <c r="N145" s="226" t="s">
        <v>38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224</v>
      </c>
      <c r="AT145" s="229" t="s">
        <v>138</v>
      </c>
      <c r="AU145" s="229" t="s">
        <v>83</v>
      </c>
      <c r="AY145" s="17" t="s">
        <v>134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81</v>
      </c>
      <c r="BK145" s="230">
        <f>ROUND(I145*H145,2)</f>
        <v>0</v>
      </c>
      <c r="BL145" s="17" t="s">
        <v>224</v>
      </c>
      <c r="BM145" s="229" t="s">
        <v>230</v>
      </c>
    </row>
    <row r="146" s="2" customFormat="1">
      <c r="A146" s="38"/>
      <c r="B146" s="39"/>
      <c r="C146" s="40"/>
      <c r="D146" s="231" t="s">
        <v>145</v>
      </c>
      <c r="E146" s="40"/>
      <c r="F146" s="232" t="s">
        <v>332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145</v>
      </c>
      <c r="AU146" s="17" t="s">
        <v>83</v>
      </c>
    </row>
    <row r="147" s="13" customFormat="1">
      <c r="A147" s="13"/>
      <c r="B147" s="236"/>
      <c r="C147" s="237"/>
      <c r="D147" s="231" t="s">
        <v>155</v>
      </c>
      <c r="E147" s="238" t="s">
        <v>1</v>
      </c>
      <c r="F147" s="239" t="s">
        <v>322</v>
      </c>
      <c r="G147" s="237"/>
      <c r="H147" s="240">
        <v>2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155</v>
      </c>
      <c r="AU147" s="246" t="s">
        <v>83</v>
      </c>
      <c r="AV147" s="13" t="s">
        <v>83</v>
      </c>
      <c r="AW147" s="13" t="s">
        <v>30</v>
      </c>
      <c r="AX147" s="13" t="s">
        <v>73</v>
      </c>
      <c r="AY147" s="246" t="s">
        <v>134</v>
      </c>
    </row>
    <row r="148" s="14" customFormat="1">
      <c r="A148" s="14"/>
      <c r="B148" s="247"/>
      <c r="C148" s="248"/>
      <c r="D148" s="231" t="s">
        <v>155</v>
      </c>
      <c r="E148" s="249" t="s">
        <v>1</v>
      </c>
      <c r="F148" s="250" t="s">
        <v>158</v>
      </c>
      <c r="G148" s="248"/>
      <c r="H148" s="251">
        <v>2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155</v>
      </c>
      <c r="AU148" s="257" t="s">
        <v>83</v>
      </c>
      <c r="AV148" s="14" t="s">
        <v>143</v>
      </c>
      <c r="AW148" s="14" t="s">
        <v>30</v>
      </c>
      <c r="AX148" s="14" t="s">
        <v>81</v>
      </c>
      <c r="AY148" s="257" t="s">
        <v>134</v>
      </c>
    </row>
    <row r="149" s="2" customFormat="1" ht="24.15" customHeight="1">
      <c r="A149" s="38"/>
      <c r="B149" s="39"/>
      <c r="C149" s="218" t="s">
        <v>201</v>
      </c>
      <c r="D149" s="218" t="s">
        <v>138</v>
      </c>
      <c r="E149" s="219" t="s">
        <v>333</v>
      </c>
      <c r="F149" s="220" t="s">
        <v>334</v>
      </c>
      <c r="G149" s="221" t="s">
        <v>177</v>
      </c>
      <c r="H149" s="222">
        <v>15</v>
      </c>
      <c r="I149" s="223"/>
      <c r="J149" s="224">
        <f>ROUND(I149*H149,2)</f>
        <v>0</v>
      </c>
      <c r="K149" s="220" t="s">
        <v>317</v>
      </c>
      <c r="L149" s="44"/>
      <c r="M149" s="225" t="s">
        <v>1</v>
      </c>
      <c r="N149" s="226" t="s">
        <v>38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224</v>
      </c>
      <c r="AT149" s="229" t="s">
        <v>138</v>
      </c>
      <c r="AU149" s="229" t="s">
        <v>83</v>
      </c>
      <c r="AY149" s="17" t="s">
        <v>134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81</v>
      </c>
      <c r="BK149" s="230">
        <f>ROUND(I149*H149,2)</f>
        <v>0</v>
      </c>
      <c r="BL149" s="17" t="s">
        <v>224</v>
      </c>
      <c r="BM149" s="229" t="s">
        <v>224</v>
      </c>
    </row>
    <row r="150" s="2" customFormat="1">
      <c r="A150" s="38"/>
      <c r="B150" s="39"/>
      <c r="C150" s="40"/>
      <c r="D150" s="231" t="s">
        <v>145</v>
      </c>
      <c r="E150" s="40"/>
      <c r="F150" s="232" t="s">
        <v>334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83</v>
      </c>
    </row>
    <row r="151" s="13" customFormat="1">
      <c r="A151" s="13"/>
      <c r="B151" s="236"/>
      <c r="C151" s="237"/>
      <c r="D151" s="231" t="s">
        <v>155</v>
      </c>
      <c r="E151" s="238" t="s">
        <v>1</v>
      </c>
      <c r="F151" s="239" t="s">
        <v>251</v>
      </c>
      <c r="G151" s="237"/>
      <c r="H151" s="240">
        <v>15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155</v>
      </c>
      <c r="AU151" s="246" t="s">
        <v>83</v>
      </c>
      <c r="AV151" s="13" t="s">
        <v>83</v>
      </c>
      <c r="AW151" s="13" t="s">
        <v>30</v>
      </c>
      <c r="AX151" s="13" t="s">
        <v>73</v>
      </c>
      <c r="AY151" s="246" t="s">
        <v>134</v>
      </c>
    </row>
    <row r="152" s="14" customFormat="1">
      <c r="A152" s="14"/>
      <c r="B152" s="247"/>
      <c r="C152" s="248"/>
      <c r="D152" s="231" t="s">
        <v>155</v>
      </c>
      <c r="E152" s="249" t="s">
        <v>1</v>
      </c>
      <c r="F152" s="250" t="s">
        <v>158</v>
      </c>
      <c r="G152" s="248"/>
      <c r="H152" s="251">
        <v>15</v>
      </c>
      <c r="I152" s="252"/>
      <c r="J152" s="248"/>
      <c r="K152" s="248"/>
      <c r="L152" s="253"/>
      <c r="M152" s="254"/>
      <c r="N152" s="255"/>
      <c r="O152" s="255"/>
      <c r="P152" s="255"/>
      <c r="Q152" s="255"/>
      <c r="R152" s="255"/>
      <c r="S152" s="255"/>
      <c r="T152" s="25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7" t="s">
        <v>155</v>
      </c>
      <c r="AU152" s="257" t="s">
        <v>83</v>
      </c>
      <c r="AV152" s="14" t="s">
        <v>143</v>
      </c>
      <c r="AW152" s="14" t="s">
        <v>30</v>
      </c>
      <c r="AX152" s="14" t="s">
        <v>81</v>
      </c>
      <c r="AY152" s="257" t="s">
        <v>134</v>
      </c>
    </row>
    <row r="153" s="2" customFormat="1" ht="24.15" customHeight="1">
      <c r="A153" s="38"/>
      <c r="B153" s="39"/>
      <c r="C153" s="218" t="s">
        <v>159</v>
      </c>
      <c r="D153" s="218" t="s">
        <v>138</v>
      </c>
      <c r="E153" s="219" t="s">
        <v>335</v>
      </c>
      <c r="F153" s="220" t="s">
        <v>336</v>
      </c>
      <c r="G153" s="221" t="s">
        <v>141</v>
      </c>
      <c r="H153" s="222">
        <v>2</v>
      </c>
      <c r="I153" s="223"/>
      <c r="J153" s="224">
        <f>ROUND(I153*H153,2)</f>
        <v>0</v>
      </c>
      <c r="K153" s="220" t="s">
        <v>317</v>
      </c>
      <c r="L153" s="44"/>
      <c r="M153" s="225" t="s">
        <v>1</v>
      </c>
      <c r="N153" s="226" t="s">
        <v>38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224</v>
      </c>
      <c r="AT153" s="229" t="s">
        <v>138</v>
      </c>
      <c r="AU153" s="229" t="s">
        <v>83</v>
      </c>
      <c r="AY153" s="17" t="s">
        <v>134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81</v>
      </c>
      <c r="BK153" s="230">
        <f>ROUND(I153*H153,2)</f>
        <v>0</v>
      </c>
      <c r="BL153" s="17" t="s">
        <v>224</v>
      </c>
      <c r="BM153" s="229" t="s">
        <v>240</v>
      </c>
    </row>
    <row r="154" s="2" customFormat="1">
      <c r="A154" s="38"/>
      <c r="B154" s="39"/>
      <c r="C154" s="40"/>
      <c r="D154" s="231" t="s">
        <v>145</v>
      </c>
      <c r="E154" s="40"/>
      <c r="F154" s="232" t="s">
        <v>336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145</v>
      </c>
      <c r="AU154" s="17" t="s">
        <v>83</v>
      </c>
    </row>
    <row r="155" s="13" customFormat="1">
      <c r="A155" s="13"/>
      <c r="B155" s="236"/>
      <c r="C155" s="237"/>
      <c r="D155" s="231" t="s">
        <v>155</v>
      </c>
      <c r="E155" s="238" t="s">
        <v>1</v>
      </c>
      <c r="F155" s="239" t="s">
        <v>322</v>
      </c>
      <c r="G155" s="237"/>
      <c r="H155" s="240">
        <v>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155</v>
      </c>
      <c r="AU155" s="246" t="s">
        <v>83</v>
      </c>
      <c r="AV155" s="13" t="s">
        <v>83</v>
      </c>
      <c r="AW155" s="13" t="s">
        <v>30</v>
      </c>
      <c r="AX155" s="13" t="s">
        <v>73</v>
      </c>
      <c r="AY155" s="246" t="s">
        <v>134</v>
      </c>
    </row>
    <row r="156" s="14" customFormat="1">
      <c r="A156" s="14"/>
      <c r="B156" s="247"/>
      <c r="C156" s="248"/>
      <c r="D156" s="231" t="s">
        <v>155</v>
      </c>
      <c r="E156" s="249" t="s">
        <v>1</v>
      </c>
      <c r="F156" s="250" t="s">
        <v>158</v>
      </c>
      <c r="G156" s="248"/>
      <c r="H156" s="251">
        <v>2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155</v>
      </c>
      <c r="AU156" s="257" t="s">
        <v>83</v>
      </c>
      <c r="AV156" s="14" t="s">
        <v>143</v>
      </c>
      <c r="AW156" s="14" t="s">
        <v>30</v>
      </c>
      <c r="AX156" s="14" t="s">
        <v>81</v>
      </c>
      <c r="AY156" s="257" t="s">
        <v>134</v>
      </c>
    </row>
    <row r="157" s="2" customFormat="1" ht="37.8" customHeight="1">
      <c r="A157" s="38"/>
      <c r="B157" s="39"/>
      <c r="C157" s="218" t="s">
        <v>274</v>
      </c>
      <c r="D157" s="218" t="s">
        <v>138</v>
      </c>
      <c r="E157" s="219" t="s">
        <v>337</v>
      </c>
      <c r="F157" s="220" t="s">
        <v>338</v>
      </c>
      <c r="G157" s="221" t="s">
        <v>339</v>
      </c>
      <c r="H157" s="222">
        <v>1</v>
      </c>
      <c r="I157" s="223"/>
      <c r="J157" s="224">
        <f>ROUND(I157*H157,2)</f>
        <v>0</v>
      </c>
      <c r="K157" s="220" t="s">
        <v>317</v>
      </c>
      <c r="L157" s="44"/>
      <c r="M157" s="225" t="s">
        <v>1</v>
      </c>
      <c r="N157" s="226" t="s">
        <v>38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224</v>
      </c>
      <c r="AT157" s="229" t="s">
        <v>138</v>
      </c>
      <c r="AU157" s="229" t="s">
        <v>83</v>
      </c>
      <c r="AY157" s="17" t="s">
        <v>134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224</v>
      </c>
      <c r="BM157" s="229" t="s">
        <v>245</v>
      </c>
    </row>
    <row r="158" s="2" customFormat="1">
      <c r="A158" s="38"/>
      <c r="B158" s="39"/>
      <c r="C158" s="40"/>
      <c r="D158" s="231" t="s">
        <v>145</v>
      </c>
      <c r="E158" s="40"/>
      <c r="F158" s="232" t="s">
        <v>338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83</v>
      </c>
    </row>
    <row r="159" s="13" customFormat="1">
      <c r="A159" s="13"/>
      <c r="B159" s="236"/>
      <c r="C159" s="237"/>
      <c r="D159" s="231" t="s">
        <v>155</v>
      </c>
      <c r="E159" s="238" t="s">
        <v>1</v>
      </c>
      <c r="F159" s="239" t="s">
        <v>81</v>
      </c>
      <c r="G159" s="237"/>
      <c r="H159" s="240">
        <v>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155</v>
      </c>
      <c r="AU159" s="246" t="s">
        <v>83</v>
      </c>
      <c r="AV159" s="13" t="s">
        <v>83</v>
      </c>
      <c r="AW159" s="13" t="s">
        <v>30</v>
      </c>
      <c r="AX159" s="13" t="s">
        <v>73</v>
      </c>
      <c r="AY159" s="246" t="s">
        <v>134</v>
      </c>
    </row>
    <row r="160" s="14" customFormat="1">
      <c r="A160" s="14"/>
      <c r="B160" s="247"/>
      <c r="C160" s="248"/>
      <c r="D160" s="231" t="s">
        <v>155</v>
      </c>
      <c r="E160" s="249" t="s">
        <v>1</v>
      </c>
      <c r="F160" s="250" t="s">
        <v>158</v>
      </c>
      <c r="G160" s="248"/>
      <c r="H160" s="251">
        <v>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155</v>
      </c>
      <c r="AU160" s="257" t="s">
        <v>83</v>
      </c>
      <c r="AV160" s="14" t="s">
        <v>143</v>
      </c>
      <c r="AW160" s="14" t="s">
        <v>30</v>
      </c>
      <c r="AX160" s="14" t="s">
        <v>81</v>
      </c>
      <c r="AY160" s="257" t="s">
        <v>134</v>
      </c>
    </row>
    <row r="161" s="2" customFormat="1" ht="55.5" customHeight="1">
      <c r="A161" s="38"/>
      <c r="B161" s="39"/>
      <c r="C161" s="218" t="s">
        <v>137</v>
      </c>
      <c r="D161" s="218" t="s">
        <v>138</v>
      </c>
      <c r="E161" s="219" t="s">
        <v>340</v>
      </c>
      <c r="F161" s="220" t="s">
        <v>341</v>
      </c>
      <c r="G161" s="221" t="s">
        <v>177</v>
      </c>
      <c r="H161" s="222">
        <v>15</v>
      </c>
      <c r="I161" s="223"/>
      <c r="J161" s="224">
        <f>ROUND(I161*H161,2)</f>
        <v>0</v>
      </c>
      <c r="K161" s="220" t="s">
        <v>317</v>
      </c>
      <c r="L161" s="44"/>
      <c r="M161" s="225" t="s">
        <v>1</v>
      </c>
      <c r="N161" s="226" t="s">
        <v>38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224</v>
      </c>
      <c r="AT161" s="229" t="s">
        <v>138</v>
      </c>
      <c r="AU161" s="229" t="s">
        <v>83</v>
      </c>
      <c r="AY161" s="17" t="s">
        <v>134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81</v>
      </c>
      <c r="BK161" s="230">
        <f>ROUND(I161*H161,2)</f>
        <v>0</v>
      </c>
      <c r="BL161" s="17" t="s">
        <v>224</v>
      </c>
      <c r="BM161" s="229" t="s">
        <v>309</v>
      </c>
    </row>
    <row r="162" s="2" customFormat="1">
      <c r="A162" s="38"/>
      <c r="B162" s="39"/>
      <c r="C162" s="40"/>
      <c r="D162" s="231" t="s">
        <v>145</v>
      </c>
      <c r="E162" s="40"/>
      <c r="F162" s="232" t="s">
        <v>341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83</v>
      </c>
    </row>
    <row r="163" s="13" customFormat="1">
      <c r="A163" s="13"/>
      <c r="B163" s="236"/>
      <c r="C163" s="237"/>
      <c r="D163" s="231" t="s">
        <v>155</v>
      </c>
      <c r="E163" s="238" t="s">
        <v>1</v>
      </c>
      <c r="F163" s="239" t="s">
        <v>251</v>
      </c>
      <c r="G163" s="237"/>
      <c r="H163" s="240">
        <v>15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155</v>
      </c>
      <c r="AU163" s="246" t="s">
        <v>83</v>
      </c>
      <c r="AV163" s="13" t="s">
        <v>83</v>
      </c>
      <c r="AW163" s="13" t="s">
        <v>30</v>
      </c>
      <c r="AX163" s="13" t="s">
        <v>73</v>
      </c>
      <c r="AY163" s="246" t="s">
        <v>134</v>
      </c>
    </row>
    <row r="164" s="14" customFormat="1">
      <c r="A164" s="14"/>
      <c r="B164" s="247"/>
      <c r="C164" s="248"/>
      <c r="D164" s="231" t="s">
        <v>155</v>
      </c>
      <c r="E164" s="249" t="s">
        <v>1</v>
      </c>
      <c r="F164" s="250" t="s">
        <v>158</v>
      </c>
      <c r="G164" s="248"/>
      <c r="H164" s="251">
        <v>15</v>
      </c>
      <c r="I164" s="252"/>
      <c r="J164" s="248"/>
      <c r="K164" s="248"/>
      <c r="L164" s="253"/>
      <c r="M164" s="254"/>
      <c r="N164" s="255"/>
      <c r="O164" s="255"/>
      <c r="P164" s="255"/>
      <c r="Q164" s="255"/>
      <c r="R164" s="255"/>
      <c r="S164" s="255"/>
      <c r="T164" s="25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7" t="s">
        <v>155</v>
      </c>
      <c r="AU164" s="257" t="s">
        <v>83</v>
      </c>
      <c r="AV164" s="14" t="s">
        <v>143</v>
      </c>
      <c r="AW164" s="14" t="s">
        <v>30</v>
      </c>
      <c r="AX164" s="14" t="s">
        <v>81</v>
      </c>
      <c r="AY164" s="257" t="s">
        <v>134</v>
      </c>
    </row>
    <row r="165" s="2" customFormat="1" ht="24.15" customHeight="1">
      <c r="A165" s="38"/>
      <c r="B165" s="39"/>
      <c r="C165" s="218" t="s">
        <v>8</v>
      </c>
      <c r="D165" s="218" t="s">
        <v>138</v>
      </c>
      <c r="E165" s="219" t="s">
        <v>342</v>
      </c>
      <c r="F165" s="220" t="s">
        <v>343</v>
      </c>
      <c r="G165" s="221" t="s">
        <v>141</v>
      </c>
      <c r="H165" s="222">
        <v>2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38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224</v>
      </c>
      <c r="AT165" s="229" t="s">
        <v>138</v>
      </c>
      <c r="AU165" s="229" t="s">
        <v>83</v>
      </c>
      <c r="AY165" s="17" t="s">
        <v>134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224</v>
      </c>
      <c r="BM165" s="229" t="s">
        <v>344</v>
      </c>
    </row>
    <row r="166" s="2" customFormat="1">
      <c r="A166" s="38"/>
      <c r="B166" s="39"/>
      <c r="C166" s="40"/>
      <c r="D166" s="231" t="s">
        <v>145</v>
      </c>
      <c r="E166" s="40"/>
      <c r="F166" s="232" t="s">
        <v>343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83</v>
      </c>
    </row>
    <row r="167" s="13" customFormat="1">
      <c r="A167" s="13"/>
      <c r="B167" s="236"/>
      <c r="C167" s="237"/>
      <c r="D167" s="231" t="s">
        <v>155</v>
      </c>
      <c r="E167" s="238" t="s">
        <v>1</v>
      </c>
      <c r="F167" s="239" t="s">
        <v>322</v>
      </c>
      <c r="G167" s="237"/>
      <c r="H167" s="240">
        <v>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155</v>
      </c>
      <c r="AU167" s="246" t="s">
        <v>83</v>
      </c>
      <c r="AV167" s="13" t="s">
        <v>83</v>
      </c>
      <c r="AW167" s="13" t="s">
        <v>30</v>
      </c>
      <c r="AX167" s="13" t="s">
        <v>73</v>
      </c>
      <c r="AY167" s="246" t="s">
        <v>134</v>
      </c>
    </row>
    <row r="168" s="14" customFormat="1">
      <c r="A168" s="14"/>
      <c r="B168" s="247"/>
      <c r="C168" s="248"/>
      <c r="D168" s="231" t="s">
        <v>155</v>
      </c>
      <c r="E168" s="249" t="s">
        <v>1</v>
      </c>
      <c r="F168" s="250" t="s">
        <v>158</v>
      </c>
      <c r="G168" s="248"/>
      <c r="H168" s="251">
        <v>2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7" t="s">
        <v>155</v>
      </c>
      <c r="AU168" s="257" t="s">
        <v>83</v>
      </c>
      <c r="AV168" s="14" t="s">
        <v>143</v>
      </c>
      <c r="AW168" s="14" t="s">
        <v>30</v>
      </c>
      <c r="AX168" s="14" t="s">
        <v>81</v>
      </c>
      <c r="AY168" s="257" t="s">
        <v>134</v>
      </c>
    </row>
    <row r="169" s="2" customFormat="1" ht="24.15" customHeight="1">
      <c r="A169" s="38"/>
      <c r="B169" s="39"/>
      <c r="C169" s="218" t="s">
        <v>213</v>
      </c>
      <c r="D169" s="218" t="s">
        <v>138</v>
      </c>
      <c r="E169" s="219" t="s">
        <v>345</v>
      </c>
      <c r="F169" s="220" t="s">
        <v>346</v>
      </c>
      <c r="G169" s="221" t="s">
        <v>141</v>
      </c>
      <c r="H169" s="222">
        <v>4</v>
      </c>
      <c r="I169" s="223"/>
      <c r="J169" s="224">
        <f>ROUND(I169*H169,2)</f>
        <v>0</v>
      </c>
      <c r="K169" s="220" t="s">
        <v>317</v>
      </c>
      <c r="L169" s="44"/>
      <c r="M169" s="225" t="s">
        <v>1</v>
      </c>
      <c r="N169" s="226" t="s">
        <v>38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224</v>
      </c>
      <c r="AT169" s="229" t="s">
        <v>138</v>
      </c>
      <c r="AU169" s="229" t="s">
        <v>83</v>
      </c>
      <c r="AY169" s="17" t="s">
        <v>134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81</v>
      </c>
      <c r="BK169" s="230">
        <f>ROUND(I169*H169,2)</f>
        <v>0</v>
      </c>
      <c r="BL169" s="17" t="s">
        <v>224</v>
      </c>
      <c r="BM169" s="229" t="s">
        <v>347</v>
      </c>
    </row>
    <row r="170" s="2" customFormat="1">
      <c r="A170" s="38"/>
      <c r="B170" s="39"/>
      <c r="C170" s="40"/>
      <c r="D170" s="231" t="s">
        <v>145</v>
      </c>
      <c r="E170" s="40"/>
      <c r="F170" s="232" t="s">
        <v>346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145</v>
      </c>
      <c r="AU170" s="17" t="s">
        <v>83</v>
      </c>
    </row>
    <row r="171" s="13" customFormat="1">
      <c r="A171" s="13"/>
      <c r="B171" s="236"/>
      <c r="C171" s="237"/>
      <c r="D171" s="231" t="s">
        <v>155</v>
      </c>
      <c r="E171" s="238" t="s">
        <v>1</v>
      </c>
      <c r="F171" s="239" t="s">
        <v>348</v>
      </c>
      <c r="G171" s="237"/>
      <c r="H171" s="240">
        <v>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155</v>
      </c>
      <c r="AU171" s="246" t="s">
        <v>83</v>
      </c>
      <c r="AV171" s="13" t="s">
        <v>83</v>
      </c>
      <c r="AW171" s="13" t="s">
        <v>30</v>
      </c>
      <c r="AX171" s="13" t="s">
        <v>73</v>
      </c>
      <c r="AY171" s="246" t="s">
        <v>134</v>
      </c>
    </row>
    <row r="172" s="14" customFormat="1">
      <c r="A172" s="14"/>
      <c r="B172" s="247"/>
      <c r="C172" s="248"/>
      <c r="D172" s="231" t="s">
        <v>155</v>
      </c>
      <c r="E172" s="249" t="s">
        <v>1</v>
      </c>
      <c r="F172" s="250" t="s">
        <v>158</v>
      </c>
      <c r="G172" s="248"/>
      <c r="H172" s="251">
        <v>4</v>
      </c>
      <c r="I172" s="252"/>
      <c r="J172" s="248"/>
      <c r="K172" s="248"/>
      <c r="L172" s="253"/>
      <c r="M172" s="254"/>
      <c r="N172" s="255"/>
      <c r="O172" s="255"/>
      <c r="P172" s="255"/>
      <c r="Q172" s="255"/>
      <c r="R172" s="255"/>
      <c r="S172" s="255"/>
      <c r="T172" s="25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7" t="s">
        <v>155</v>
      </c>
      <c r="AU172" s="257" t="s">
        <v>83</v>
      </c>
      <c r="AV172" s="14" t="s">
        <v>143</v>
      </c>
      <c r="AW172" s="14" t="s">
        <v>30</v>
      </c>
      <c r="AX172" s="14" t="s">
        <v>81</v>
      </c>
      <c r="AY172" s="257" t="s">
        <v>134</v>
      </c>
    </row>
    <row r="173" s="2" customFormat="1" ht="24.15" customHeight="1">
      <c r="A173" s="38"/>
      <c r="B173" s="39"/>
      <c r="C173" s="218" t="s">
        <v>230</v>
      </c>
      <c r="D173" s="218" t="s">
        <v>138</v>
      </c>
      <c r="E173" s="219" t="s">
        <v>349</v>
      </c>
      <c r="F173" s="220" t="s">
        <v>350</v>
      </c>
      <c r="G173" s="221" t="s">
        <v>141</v>
      </c>
      <c r="H173" s="222">
        <v>4</v>
      </c>
      <c r="I173" s="223"/>
      <c r="J173" s="224">
        <f>ROUND(I173*H173,2)</f>
        <v>0</v>
      </c>
      <c r="K173" s="220" t="s">
        <v>317</v>
      </c>
      <c r="L173" s="44"/>
      <c r="M173" s="225" t="s">
        <v>1</v>
      </c>
      <c r="N173" s="226" t="s">
        <v>38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224</v>
      </c>
      <c r="AT173" s="229" t="s">
        <v>138</v>
      </c>
      <c r="AU173" s="229" t="s">
        <v>83</v>
      </c>
      <c r="AY173" s="17" t="s">
        <v>134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81</v>
      </c>
      <c r="BK173" s="230">
        <f>ROUND(I173*H173,2)</f>
        <v>0</v>
      </c>
      <c r="BL173" s="17" t="s">
        <v>224</v>
      </c>
      <c r="BM173" s="229" t="s">
        <v>351</v>
      </c>
    </row>
    <row r="174" s="2" customFormat="1">
      <c r="A174" s="38"/>
      <c r="B174" s="39"/>
      <c r="C174" s="40"/>
      <c r="D174" s="231" t="s">
        <v>145</v>
      </c>
      <c r="E174" s="40"/>
      <c r="F174" s="232" t="s">
        <v>350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145</v>
      </c>
      <c r="AU174" s="17" t="s">
        <v>83</v>
      </c>
    </row>
    <row r="175" s="13" customFormat="1">
      <c r="A175" s="13"/>
      <c r="B175" s="236"/>
      <c r="C175" s="237"/>
      <c r="D175" s="231" t="s">
        <v>155</v>
      </c>
      <c r="E175" s="238" t="s">
        <v>1</v>
      </c>
      <c r="F175" s="239" t="s">
        <v>348</v>
      </c>
      <c r="G175" s="237"/>
      <c r="H175" s="240">
        <v>4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155</v>
      </c>
      <c r="AU175" s="246" t="s">
        <v>83</v>
      </c>
      <c r="AV175" s="13" t="s">
        <v>83</v>
      </c>
      <c r="AW175" s="13" t="s">
        <v>30</v>
      </c>
      <c r="AX175" s="13" t="s">
        <v>73</v>
      </c>
      <c r="AY175" s="246" t="s">
        <v>134</v>
      </c>
    </row>
    <row r="176" s="14" customFormat="1">
      <c r="A176" s="14"/>
      <c r="B176" s="247"/>
      <c r="C176" s="248"/>
      <c r="D176" s="231" t="s">
        <v>155</v>
      </c>
      <c r="E176" s="249" t="s">
        <v>1</v>
      </c>
      <c r="F176" s="250" t="s">
        <v>158</v>
      </c>
      <c r="G176" s="248"/>
      <c r="H176" s="251">
        <v>4</v>
      </c>
      <c r="I176" s="252"/>
      <c r="J176" s="248"/>
      <c r="K176" s="248"/>
      <c r="L176" s="253"/>
      <c r="M176" s="254"/>
      <c r="N176" s="255"/>
      <c r="O176" s="255"/>
      <c r="P176" s="255"/>
      <c r="Q176" s="255"/>
      <c r="R176" s="255"/>
      <c r="S176" s="255"/>
      <c r="T176" s="25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7" t="s">
        <v>155</v>
      </c>
      <c r="AU176" s="257" t="s">
        <v>83</v>
      </c>
      <c r="AV176" s="14" t="s">
        <v>143</v>
      </c>
      <c r="AW176" s="14" t="s">
        <v>30</v>
      </c>
      <c r="AX176" s="14" t="s">
        <v>81</v>
      </c>
      <c r="AY176" s="257" t="s">
        <v>134</v>
      </c>
    </row>
    <row r="177" s="2" customFormat="1" ht="24.15" customHeight="1">
      <c r="A177" s="38"/>
      <c r="B177" s="39"/>
      <c r="C177" s="218" t="s">
        <v>251</v>
      </c>
      <c r="D177" s="218" t="s">
        <v>138</v>
      </c>
      <c r="E177" s="219" t="s">
        <v>352</v>
      </c>
      <c r="F177" s="220" t="s">
        <v>353</v>
      </c>
      <c r="G177" s="221" t="s">
        <v>141</v>
      </c>
      <c r="H177" s="222">
        <v>2</v>
      </c>
      <c r="I177" s="223"/>
      <c r="J177" s="224">
        <f>ROUND(I177*H177,2)</f>
        <v>0</v>
      </c>
      <c r="K177" s="220" t="s">
        <v>317</v>
      </c>
      <c r="L177" s="44"/>
      <c r="M177" s="225" t="s">
        <v>1</v>
      </c>
      <c r="N177" s="226" t="s">
        <v>38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224</v>
      </c>
      <c r="AT177" s="229" t="s">
        <v>138</v>
      </c>
      <c r="AU177" s="229" t="s">
        <v>83</v>
      </c>
      <c r="AY177" s="17" t="s">
        <v>134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81</v>
      </c>
      <c r="BK177" s="230">
        <f>ROUND(I177*H177,2)</f>
        <v>0</v>
      </c>
      <c r="BL177" s="17" t="s">
        <v>224</v>
      </c>
      <c r="BM177" s="229" t="s">
        <v>354</v>
      </c>
    </row>
    <row r="178" s="2" customFormat="1">
      <c r="A178" s="38"/>
      <c r="B178" s="39"/>
      <c r="C178" s="40"/>
      <c r="D178" s="231" t="s">
        <v>145</v>
      </c>
      <c r="E178" s="40"/>
      <c r="F178" s="232" t="s">
        <v>353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145</v>
      </c>
      <c r="AU178" s="17" t="s">
        <v>83</v>
      </c>
    </row>
    <row r="179" s="13" customFormat="1">
      <c r="A179" s="13"/>
      <c r="B179" s="236"/>
      <c r="C179" s="237"/>
      <c r="D179" s="231" t="s">
        <v>155</v>
      </c>
      <c r="E179" s="238" t="s">
        <v>1</v>
      </c>
      <c r="F179" s="239" t="s">
        <v>83</v>
      </c>
      <c r="G179" s="237"/>
      <c r="H179" s="240">
        <v>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155</v>
      </c>
      <c r="AU179" s="246" t="s">
        <v>83</v>
      </c>
      <c r="AV179" s="13" t="s">
        <v>83</v>
      </c>
      <c r="AW179" s="13" t="s">
        <v>30</v>
      </c>
      <c r="AX179" s="13" t="s">
        <v>73</v>
      </c>
      <c r="AY179" s="246" t="s">
        <v>134</v>
      </c>
    </row>
    <row r="180" s="14" customFormat="1">
      <c r="A180" s="14"/>
      <c r="B180" s="247"/>
      <c r="C180" s="248"/>
      <c r="D180" s="231" t="s">
        <v>155</v>
      </c>
      <c r="E180" s="249" t="s">
        <v>1</v>
      </c>
      <c r="F180" s="250" t="s">
        <v>158</v>
      </c>
      <c r="G180" s="248"/>
      <c r="H180" s="251">
        <v>2</v>
      </c>
      <c r="I180" s="252"/>
      <c r="J180" s="248"/>
      <c r="K180" s="248"/>
      <c r="L180" s="253"/>
      <c r="M180" s="254"/>
      <c r="N180" s="255"/>
      <c r="O180" s="255"/>
      <c r="P180" s="255"/>
      <c r="Q180" s="255"/>
      <c r="R180" s="255"/>
      <c r="S180" s="255"/>
      <c r="T180" s="25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7" t="s">
        <v>155</v>
      </c>
      <c r="AU180" s="257" t="s">
        <v>83</v>
      </c>
      <c r="AV180" s="14" t="s">
        <v>143</v>
      </c>
      <c r="AW180" s="14" t="s">
        <v>30</v>
      </c>
      <c r="AX180" s="14" t="s">
        <v>81</v>
      </c>
      <c r="AY180" s="257" t="s">
        <v>134</v>
      </c>
    </row>
    <row r="181" s="2" customFormat="1" ht="21.75" customHeight="1">
      <c r="A181" s="38"/>
      <c r="B181" s="39"/>
      <c r="C181" s="218" t="s">
        <v>224</v>
      </c>
      <c r="D181" s="218" t="s">
        <v>138</v>
      </c>
      <c r="E181" s="219" t="s">
        <v>355</v>
      </c>
      <c r="F181" s="220" t="s">
        <v>356</v>
      </c>
      <c r="G181" s="221" t="s">
        <v>141</v>
      </c>
      <c r="H181" s="222">
        <v>2</v>
      </c>
      <c r="I181" s="223"/>
      <c r="J181" s="224">
        <f>ROUND(I181*H181,2)</f>
        <v>0</v>
      </c>
      <c r="K181" s="220" t="s">
        <v>317</v>
      </c>
      <c r="L181" s="44"/>
      <c r="M181" s="225" t="s">
        <v>1</v>
      </c>
      <c r="N181" s="226" t="s">
        <v>38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224</v>
      </c>
      <c r="AT181" s="229" t="s">
        <v>138</v>
      </c>
      <c r="AU181" s="229" t="s">
        <v>83</v>
      </c>
      <c r="AY181" s="17" t="s">
        <v>134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81</v>
      </c>
      <c r="BK181" s="230">
        <f>ROUND(I181*H181,2)</f>
        <v>0</v>
      </c>
      <c r="BL181" s="17" t="s">
        <v>224</v>
      </c>
      <c r="BM181" s="229" t="s">
        <v>260</v>
      </c>
    </row>
    <row r="182" s="2" customFormat="1">
      <c r="A182" s="38"/>
      <c r="B182" s="39"/>
      <c r="C182" s="40"/>
      <c r="D182" s="231" t="s">
        <v>145</v>
      </c>
      <c r="E182" s="40"/>
      <c r="F182" s="232" t="s">
        <v>356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145</v>
      </c>
      <c r="AU182" s="17" t="s">
        <v>83</v>
      </c>
    </row>
    <row r="183" s="13" customFormat="1">
      <c r="A183" s="13"/>
      <c r="B183" s="236"/>
      <c r="C183" s="237"/>
      <c r="D183" s="231" t="s">
        <v>155</v>
      </c>
      <c r="E183" s="238" t="s">
        <v>1</v>
      </c>
      <c r="F183" s="239" t="s">
        <v>322</v>
      </c>
      <c r="G183" s="237"/>
      <c r="H183" s="240">
        <v>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6" t="s">
        <v>155</v>
      </c>
      <c r="AU183" s="246" t="s">
        <v>83</v>
      </c>
      <c r="AV183" s="13" t="s">
        <v>83</v>
      </c>
      <c r="AW183" s="13" t="s">
        <v>30</v>
      </c>
      <c r="AX183" s="13" t="s">
        <v>73</v>
      </c>
      <c r="AY183" s="246" t="s">
        <v>134</v>
      </c>
    </row>
    <row r="184" s="14" customFormat="1">
      <c r="A184" s="14"/>
      <c r="B184" s="247"/>
      <c r="C184" s="248"/>
      <c r="D184" s="231" t="s">
        <v>155</v>
      </c>
      <c r="E184" s="249" t="s">
        <v>1</v>
      </c>
      <c r="F184" s="250" t="s">
        <v>158</v>
      </c>
      <c r="G184" s="248"/>
      <c r="H184" s="251">
        <v>2</v>
      </c>
      <c r="I184" s="252"/>
      <c r="J184" s="248"/>
      <c r="K184" s="248"/>
      <c r="L184" s="253"/>
      <c r="M184" s="254"/>
      <c r="N184" s="255"/>
      <c r="O184" s="255"/>
      <c r="P184" s="255"/>
      <c r="Q184" s="255"/>
      <c r="R184" s="255"/>
      <c r="S184" s="255"/>
      <c r="T184" s="25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7" t="s">
        <v>155</v>
      </c>
      <c r="AU184" s="257" t="s">
        <v>83</v>
      </c>
      <c r="AV184" s="14" t="s">
        <v>143</v>
      </c>
      <c r="AW184" s="14" t="s">
        <v>30</v>
      </c>
      <c r="AX184" s="14" t="s">
        <v>81</v>
      </c>
      <c r="AY184" s="257" t="s">
        <v>134</v>
      </c>
    </row>
    <row r="185" s="2" customFormat="1" ht="24.15" customHeight="1">
      <c r="A185" s="38"/>
      <c r="B185" s="39"/>
      <c r="C185" s="218" t="s">
        <v>235</v>
      </c>
      <c r="D185" s="218" t="s">
        <v>138</v>
      </c>
      <c r="E185" s="219" t="s">
        <v>357</v>
      </c>
      <c r="F185" s="220" t="s">
        <v>358</v>
      </c>
      <c r="G185" s="221" t="s">
        <v>141</v>
      </c>
      <c r="H185" s="222">
        <v>2</v>
      </c>
      <c r="I185" s="223"/>
      <c r="J185" s="224">
        <f>ROUND(I185*H185,2)</f>
        <v>0</v>
      </c>
      <c r="K185" s="220" t="s">
        <v>317</v>
      </c>
      <c r="L185" s="44"/>
      <c r="M185" s="225" t="s">
        <v>1</v>
      </c>
      <c r="N185" s="226" t="s">
        <v>38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224</v>
      </c>
      <c r="AT185" s="229" t="s">
        <v>138</v>
      </c>
      <c r="AU185" s="229" t="s">
        <v>83</v>
      </c>
      <c r="AY185" s="17" t="s">
        <v>134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81</v>
      </c>
      <c r="BK185" s="230">
        <f>ROUND(I185*H185,2)</f>
        <v>0</v>
      </c>
      <c r="BL185" s="17" t="s">
        <v>224</v>
      </c>
      <c r="BM185" s="229" t="s">
        <v>359</v>
      </c>
    </row>
    <row r="186" s="2" customFormat="1">
      <c r="A186" s="38"/>
      <c r="B186" s="39"/>
      <c r="C186" s="40"/>
      <c r="D186" s="231" t="s">
        <v>145</v>
      </c>
      <c r="E186" s="40"/>
      <c r="F186" s="232" t="s">
        <v>358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145</v>
      </c>
      <c r="AU186" s="17" t="s">
        <v>83</v>
      </c>
    </row>
    <row r="187" s="13" customFormat="1">
      <c r="A187" s="13"/>
      <c r="B187" s="236"/>
      <c r="C187" s="237"/>
      <c r="D187" s="231" t="s">
        <v>155</v>
      </c>
      <c r="E187" s="238" t="s">
        <v>1</v>
      </c>
      <c r="F187" s="239" t="s">
        <v>322</v>
      </c>
      <c r="G187" s="237"/>
      <c r="H187" s="240">
        <v>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155</v>
      </c>
      <c r="AU187" s="246" t="s">
        <v>83</v>
      </c>
      <c r="AV187" s="13" t="s">
        <v>83</v>
      </c>
      <c r="AW187" s="13" t="s">
        <v>30</v>
      </c>
      <c r="AX187" s="13" t="s">
        <v>73</v>
      </c>
      <c r="AY187" s="246" t="s">
        <v>134</v>
      </c>
    </row>
    <row r="188" s="14" customFormat="1">
      <c r="A188" s="14"/>
      <c r="B188" s="247"/>
      <c r="C188" s="248"/>
      <c r="D188" s="231" t="s">
        <v>155</v>
      </c>
      <c r="E188" s="249" t="s">
        <v>1</v>
      </c>
      <c r="F188" s="250" t="s">
        <v>158</v>
      </c>
      <c r="G188" s="248"/>
      <c r="H188" s="251">
        <v>2</v>
      </c>
      <c r="I188" s="252"/>
      <c r="J188" s="248"/>
      <c r="K188" s="248"/>
      <c r="L188" s="253"/>
      <c r="M188" s="254"/>
      <c r="N188" s="255"/>
      <c r="O188" s="255"/>
      <c r="P188" s="255"/>
      <c r="Q188" s="255"/>
      <c r="R188" s="255"/>
      <c r="S188" s="255"/>
      <c r="T188" s="25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7" t="s">
        <v>155</v>
      </c>
      <c r="AU188" s="257" t="s">
        <v>83</v>
      </c>
      <c r="AV188" s="14" t="s">
        <v>143</v>
      </c>
      <c r="AW188" s="14" t="s">
        <v>30</v>
      </c>
      <c r="AX188" s="14" t="s">
        <v>81</v>
      </c>
      <c r="AY188" s="257" t="s">
        <v>134</v>
      </c>
    </row>
    <row r="189" s="2" customFormat="1" ht="24.15" customHeight="1">
      <c r="A189" s="38"/>
      <c r="B189" s="39"/>
      <c r="C189" s="218" t="s">
        <v>240</v>
      </c>
      <c r="D189" s="218" t="s">
        <v>138</v>
      </c>
      <c r="E189" s="219" t="s">
        <v>360</v>
      </c>
      <c r="F189" s="220" t="s">
        <v>361</v>
      </c>
      <c r="G189" s="221" t="s">
        <v>177</v>
      </c>
      <c r="H189" s="222">
        <v>15</v>
      </c>
      <c r="I189" s="223"/>
      <c r="J189" s="224">
        <f>ROUND(I189*H189,2)</f>
        <v>0</v>
      </c>
      <c r="K189" s="220" t="s">
        <v>1</v>
      </c>
      <c r="L189" s="44"/>
      <c r="M189" s="225" t="s">
        <v>1</v>
      </c>
      <c r="N189" s="226" t="s">
        <v>38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224</v>
      </c>
      <c r="AT189" s="229" t="s">
        <v>138</v>
      </c>
      <c r="AU189" s="229" t="s">
        <v>83</v>
      </c>
      <c r="AY189" s="17" t="s">
        <v>134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81</v>
      </c>
      <c r="BK189" s="230">
        <f>ROUND(I189*H189,2)</f>
        <v>0</v>
      </c>
      <c r="BL189" s="17" t="s">
        <v>224</v>
      </c>
      <c r="BM189" s="229" t="s">
        <v>362</v>
      </c>
    </row>
    <row r="190" s="2" customFormat="1">
      <c r="A190" s="38"/>
      <c r="B190" s="39"/>
      <c r="C190" s="40"/>
      <c r="D190" s="231" t="s">
        <v>145</v>
      </c>
      <c r="E190" s="40"/>
      <c r="F190" s="232" t="s">
        <v>361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145</v>
      </c>
      <c r="AU190" s="17" t="s">
        <v>83</v>
      </c>
    </row>
    <row r="191" s="13" customFormat="1">
      <c r="A191" s="13"/>
      <c r="B191" s="236"/>
      <c r="C191" s="237"/>
      <c r="D191" s="231" t="s">
        <v>155</v>
      </c>
      <c r="E191" s="238" t="s">
        <v>1</v>
      </c>
      <c r="F191" s="239" t="s">
        <v>251</v>
      </c>
      <c r="G191" s="237"/>
      <c r="H191" s="240">
        <v>15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155</v>
      </c>
      <c r="AU191" s="246" t="s">
        <v>83</v>
      </c>
      <c r="AV191" s="13" t="s">
        <v>83</v>
      </c>
      <c r="AW191" s="13" t="s">
        <v>30</v>
      </c>
      <c r="AX191" s="13" t="s">
        <v>73</v>
      </c>
      <c r="AY191" s="246" t="s">
        <v>134</v>
      </c>
    </row>
    <row r="192" s="14" customFormat="1">
      <c r="A192" s="14"/>
      <c r="B192" s="247"/>
      <c r="C192" s="248"/>
      <c r="D192" s="231" t="s">
        <v>155</v>
      </c>
      <c r="E192" s="249" t="s">
        <v>1</v>
      </c>
      <c r="F192" s="250" t="s">
        <v>158</v>
      </c>
      <c r="G192" s="248"/>
      <c r="H192" s="251">
        <v>15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155</v>
      </c>
      <c r="AU192" s="257" t="s">
        <v>83</v>
      </c>
      <c r="AV192" s="14" t="s">
        <v>143</v>
      </c>
      <c r="AW192" s="14" t="s">
        <v>30</v>
      </c>
      <c r="AX192" s="14" t="s">
        <v>81</v>
      </c>
      <c r="AY192" s="257" t="s">
        <v>134</v>
      </c>
    </row>
    <row r="193" s="2" customFormat="1" ht="37.8" customHeight="1">
      <c r="A193" s="38"/>
      <c r="B193" s="39"/>
      <c r="C193" s="218" t="s">
        <v>263</v>
      </c>
      <c r="D193" s="218" t="s">
        <v>138</v>
      </c>
      <c r="E193" s="219" t="s">
        <v>363</v>
      </c>
      <c r="F193" s="220" t="s">
        <v>364</v>
      </c>
      <c r="G193" s="221" t="s">
        <v>177</v>
      </c>
      <c r="H193" s="222">
        <v>15</v>
      </c>
      <c r="I193" s="223"/>
      <c r="J193" s="224">
        <f>ROUND(I193*H193,2)</f>
        <v>0</v>
      </c>
      <c r="K193" s="220" t="s">
        <v>317</v>
      </c>
      <c r="L193" s="44"/>
      <c r="M193" s="225" t="s">
        <v>1</v>
      </c>
      <c r="N193" s="226" t="s">
        <v>38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224</v>
      </c>
      <c r="AT193" s="229" t="s">
        <v>138</v>
      </c>
      <c r="AU193" s="229" t="s">
        <v>83</v>
      </c>
      <c r="AY193" s="17" t="s">
        <v>134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81</v>
      </c>
      <c r="BK193" s="230">
        <f>ROUND(I193*H193,2)</f>
        <v>0</v>
      </c>
      <c r="BL193" s="17" t="s">
        <v>224</v>
      </c>
      <c r="BM193" s="229" t="s">
        <v>365</v>
      </c>
    </row>
    <row r="194" s="2" customFormat="1">
      <c r="A194" s="38"/>
      <c r="B194" s="39"/>
      <c r="C194" s="40"/>
      <c r="D194" s="231" t="s">
        <v>145</v>
      </c>
      <c r="E194" s="40"/>
      <c r="F194" s="232" t="s">
        <v>364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145</v>
      </c>
      <c r="AU194" s="17" t="s">
        <v>83</v>
      </c>
    </row>
    <row r="195" s="13" customFormat="1">
      <c r="A195" s="13"/>
      <c r="B195" s="236"/>
      <c r="C195" s="237"/>
      <c r="D195" s="231" t="s">
        <v>155</v>
      </c>
      <c r="E195" s="238" t="s">
        <v>1</v>
      </c>
      <c r="F195" s="239" t="s">
        <v>251</v>
      </c>
      <c r="G195" s="237"/>
      <c r="H195" s="240">
        <v>15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155</v>
      </c>
      <c r="AU195" s="246" t="s">
        <v>83</v>
      </c>
      <c r="AV195" s="13" t="s">
        <v>83</v>
      </c>
      <c r="AW195" s="13" t="s">
        <v>30</v>
      </c>
      <c r="AX195" s="13" t="s">
        <v>73</v>
      </c>
      <c r="AY195" s="246" t="s">
        <v>134</v>
      </c>
    </row>
    <row r="196" s="14" customFormat="1">
      <c r="A196" s="14"/>
      <c r="B196" s="247"/>
      <c r="C196" s="248"/>
      <c r="D196" s="231" t="s">
        <v>155</v>
      </c>
      <c r="E196" s="249" t="s">
        <v>1</v>
      </c>
      <c r="F196" s="250" t="s">
        <v>158</v>
      </c>
      <c r="G196" s="248"/>
      <c r="H196" s="251">
        <v>15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7" t="s">
        <v>155</v>
      </c>
      <c r="AU196" s="257" t="s">
        <v>83</v>
      </c>
      <c r="AV196" s="14" t="s">
        <v>143</v>
      </c>
      <c r="AW196" s="14" t="s">
        <v>30</v>
      </c>
      <c r="AX196" s="14" t="s">
        <v>81</v>
      </c>
      <c r="AY196" s="257" t="s">
        <v>134</v>
      </c>
    </row>
    <row r="197" s="2" customFormat="1" ht="24.15" customHeight="1">
      <c r="A197" s="38"/>
      <c r="B197" s="39"/>
      <c r="C197" s="218" t="s">
        <v>245</v>
      </c>
      <c r="D197" s="218" t="s">
        <v>138</v>
      </c>
      <c r="E197" s="219" t="s">
        <v>366</v>
      </c>
      <c r="F197" s="220" t="s">
        <v>367</v>
      </c>
      <c r="G197" s="221" t="s">
        <v>177</v>
      </c>
      <c r="H197" s="222">
        <v>15</v>
      </c>
      <c r="I197" s="223"/>
      <c r="J197" s="224">
        <f>ROUND(I197*H197,2)</f>
        <v>0</v>
      </c>
      <c r="K197" s="220" t="s">
        <v>1</v>
      </c>
      <c r="L197" s="44"/>
      <c r="M197" s="225" t="s">
        <v>1</v>
      </c>
      <c r="N197" s="226" t="s">
        <v>38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224</v>
      </c>
      <c r="AT197" s="229" t="s">
        <v>138</v>
      </c>
      <c r="AU197" s="229" t="s">
        <v>83</v>
      </c>
      <c r="AY197" s="17" t="s">
        <v>134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224</v>
      </c>
      <c r="BM197" s="229" t="s">
        <v>368</v>
      </c>
    </row>
    <row r="198" s="2" customFormat="1">
      <c r="A198" s="38"/>
      <c r="B198" s="39"/>
      <c r="C198" s="40"/>
      <c r="D198" s="231" t="s">
        <v>145</v>
      </c>
      <c r="E198" s="40"/>
      <c r="F198" s="232" t="s">
        <v>367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83</v>
      </c>
    </row>
    <row r="199" s="13" customFormat="1">
      <c r="A199" s="13"/>
      <c r="B199" s="236"/>
      <c r="C199" s="237"/>
      <c r="D199" s="231" t="s">
        <v>155</v>
      </c>
      <c r="E199" s="238" t="s">
        <v>1</v>
      </c>
      <c r="F199" s="239" t="s">
        <v>251</v>
      </c>
      <c r="G199" s="237"/>
      <c r="H199" s="240">
        <v>15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155</v>
      </c>
      <c r="AU199" s="246" t="s">
        <v>83</v>
      </c>
      <c r="AV199" s="13" t="s">
        <v>83</v>
      </c>
      <c r="AW199" s="13" t="s">
        <v>30</v>
      </c>
      <c r="AX199" s="13" t="s">
        <v>73</v>
      </c>
      <c r="AY199" s="246" t="s">
        <v>134</v>
      </c>
    </row>
    <row r="200" s="14" customFormat="1">
      <c r="A200" s="14"/>
      <c r="B200" s="247"/>
      <c r="C200" s="248"/>
      <c r="D200" s="231" t="s">
        <v>155</v>
      </c>
      <c r="E200" s="249" t="s">
        <v>1</v>
      </c>
      <c r="F200" s="250" t="s">
        <v>158</v>
      </c>
      <c r="G200" s="248"/>
      <c r="H200" s="251">
        <v>15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7" t="s">
        <v>155</v>
      </c>
      <c r="AU200" s="257" t="s">
        <v>83</v>
      </c>
      <c r="AV200" s="14" t="s">
        <v>143</v>
      </c>
      <c r="AW200" s="14" t="s">
        <v>30</v>
      </c>
      <c r="AX200" s="14" t="s">
        <v>81</v>
      </c>
      <c r="AY200" s="257" t="s">
        <v>134</v>
      </c>
    </row>
    <row r="201" s="2" customFormat="1" ht="33" customHeight="1">
      <c r="A201" s="38"/>
      <c r="B201" s="39"/>
      <c r="C201" s="218" t="s">
        <v>7</v>
      </c>
      <c r="D201" s="218" t="s">
        <v>138</v>
      </c>
      <c r="E201" s="219" t="s">
        <v>369</v>
      </c>
      <c r="F201" s="220" t="s">
        <v>370</v>
      </c>
      <c r="G201" s="221" t="s">
        <v>177</v>
      </c>
      <c r="H201" s="222">
        <v>15</v>
      </c>
      <c r="I201" s="223"/>
      <c r="J201" s="224">
        <f>ROUND(I201*H201,2)</f>
        <v>0</v>
      </c>
      <c r="K201" s="220" t="s">
        <v>317</v>
      </c>
      <c r="L201" s="44"/>
      <c r="M201" s="225" t="s">
        <v>1</v>
      </c>
      <c r="N201" s="226" t="s">
        <v>38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224</v>
      </c>
      <c r="AT201" s="229" t="s">
        <v>138</v>
      </c>
      <c r="AU201" s="229" t="s">
        <v>83</v>
      </c>
      <c r="AY201" s="17" t="s">
        <v>134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81</v>
      </c>
      <c r="BK201" s="230">
        <f>ROUND(I201*H201,2)</f>
        <v>0</v>
      </c>
      <c r="BL201" s="17" t="s">
        <v>224</v>
      </c>
      <c r="BM201" s="229" t="s">
        <v>371</v>
      </c>
    </row>
    <row r="202" s="2" customFormat="1">
      <c r="A202" s="38"/>
      <c r="B202" s="39"/>
      <c r="C202" s="40"/>
      <c r="D202" s="231" t="s">
        <v>145</v>
      </c>
      <c r="E202" s="40"/>
      <c r="F202" s="232" t="s">
        <v>370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145</v>
      </c>
      <c r="AU202" s="17" t="s">
        <v>83</v>
      </c>
    </row>
    <row r="203" s="13" customFormat="1">
      <c r="A203" s="13"/>
      <c r="B203" s="236"/>
      <c r="C203" s="237"/>
      <c r="D203" s="231" t="s">
        <v>155</v>
      </c>
      <c r="E203" s="238" t="s">
        <v>1</v>
      </c>
      <c r="F203" s="239" t="s">
        <v>251</v>
      </c>
      <c r="G203" s="237"/>
      <c r="H203" s="240">
        <v>15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155</v>
      </c>
      <c r="AU203" s="246" t="s">
        <v>83</v>
      </c>
      <c r="AV203" s="13" t="s">
        <v>83</v>
      </c>
      <c r="AW203" s="13" t="s">
        <v>30</v>
      </c>
      <c r="AX203" s="13" t="s">
        <v>73</v>
      </c>
      <c r="AY203" s="246" t="s">
        <v>134</v>
      </c>
    </row>
    <row r="204" s="14" customFormat="1">
      <c r="A204" s="14"/>
      <c r="B204" s="247"/>
      <c r="C204" s="248"/>
      <c r="D204" s="231" t="s">
        <v>155</v>
      </c>
      <c r="E204" s="249" t="s">
        <v>1</v>
      </c>
      <c r="F204" s="250" t="s">
        <v>158</v>
      </c>
      <c r="G204" s="248"/>
      <c r="H204" s="251">
        <v>15</v>
      </c>
      <c r="I204" s="252"/>
      <c r="J204" s="248"/>
      <c r="K204" s="248"/>
      <c r="L204" s="253"/>
      <c r="M204" s="254"/>
      <c r="N204" s="255"/>
      <c r="O204" s="255"/>
      <c r="P204" s="255"/>
      <c r="Q204" s="255"/>
      <c r="R204" s="255"/>
      <c r="S204" s="255"/>
      <c r="T204" s="25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7" t="s">
        <v>155</v>
      </c>
      <c r="AU204" s="257" t="s">
        <v>83</v>
      </c>
      <c r="AV204" s="14" t="s">
        <v>143</v>
      </c>
      <c r="AW204" s="14" t="s">
        <v>30</v>
      </c>
      <c r="AX204" s="14" t="s">
        <v>81</v>
      </c>
      <c r="AY204" s="257" t="s">
        <v>134</v>
      </c>
    </row>
    <row r="205" s="2" customFormat="1" ht="44.25" customHeight="1">
      <c r="A205" s="38"/>
      <c r="B205" s="39"/>
      <c r="C205" s="218" t="s">
        <v>309</v>
      </c>
      <c r="D205" s="218" t="s">
        <v>138</v>
      </c>
      <c r="E205" s="219" t="s">
        <v>372</v>
      </c>
      <c r="F205" s="220" t="s">
        <v>373</v>
      </c>
      <c r="G205" s="221" t="s">
        <v>193</v>
      </c>
      <c r="H205" s="222">
        <v>0.034000000000000002</v>
      </c>
      <c r="I205" s="223"/>
      <c r="J205" s="224">
        <f>ROUND(I205*H205,2)</f>
        <v>0</v>
      </c>
      <c r="K205" s="220" t="s">
        <v>317</v>
      </c>
      <c r="L205" s="44"/>
      <c r="M205" s="225" t="s">
        <v>1</v>
      </c>
      <c r="N205" s="226" t="s">
        <v>38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224</v>
      </c>
      <c r="AT205" s="229" t="s">
        <v>138</v>
      </c>
      <c r="AU205" s="229" t="s">
        <v>83</v>
      </c>
      <c r="AY205" s="17" t="s">
        <v>134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81</v>
      </c>
      <c r="BK205" s="230">
        <f>ROUND(I205*H205,2)</f>
        <v>0</v>
      </c>
      <c r="BL205" s="17" t="s">
        <v>224</v>
      </c>
      <c r="BM205" s="229" t="s">
        <v>374</v>
      </c>
    </row>
    <row r="206" s="2" customFormat="1">
      <c r="A206" s="38"/>
      <c r="B206" s="39"/>
      <c r="C206" s="40"/>
      <c r="D206" s="231" t="s">
        <v>145</v>
      </c>
      <c r="E206" s="40"/>
      <c r="F206" s="232" t="s">
        <v>373</v>
      </c>
      <c r="G206" s="40"/>
      <c r="H206" s="40"/>
      <c r="I206" s="233"/>
      <c r="J206" s="40"/>
      <c r="K206" s="40"/>
      <c r="L206" s="44"/>
      <c r="M206" s="280"/>
      <c r="N206" s="281"/>
      <c r="O206" s="282"/>
      <c r="P206" s="282"/>
      <c r="Q206" s="282"/>
      <c r="R206" s="282"/>
      <c r="S206" s="282"/>
      <c r="T206" s="283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145</v>
      </c>
      <c r="AU206" s="17" t="s">
        <v>83</v>
      </c>
    </row>
    <row r="207" s="2" customFormat="1" ht="6.96" customHeight="1">
      <c r="A207" s="38"/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44/Af+fD0sPBTgdYVzD7SWnilIG1rz+mY/cFFlcMmJzp/r2W1Y6GwSoG1DeBwR3o7B60wKOtzrzo6gLcyLSFJQ==" hashValue="PH4S6oJEDSq422CO49qPq/AgzPA0MvLTU10WgA//wEFHyFvEwyn+suLRtVxOYgOctLnJBvI0xE53VBq9K9SGcw==" algorithmName="SHA-512" password="CC35"/>
  <autoFilter ref="C118:K20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Západočeská univerzita v Plzni objekt FDULS - instalace chladícího stroje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ROUND((SUM(BE126:BE296)),  2)</f>
        <v>0</v>
      </c>
      <c r="G33" s="38"/>
      <c r="H33" s="38"/>
      <c r="I33" s="155">
        <v>0.20999999999999999</v>
      </c>
      <c r="J33" s="154">
        <f>ROUND(((SUM(BE126:BE296))*I33),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ROUND((SUM(BF126:BF296)),  2)</f>
        <v>0</v>
      </c>
      <c r="G34" s="38"/>
      <c r="H34" s="38"/>
      <c r="I34" s="155">
        <v>0.12</v>
      </c>
      <c r="J34" s="154">
        <f>ROUND(((SUM(BF126:BF296))*I34),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ROUND((SUM(BG126:BG296)),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ROUND((SUM(BH126:BH296)),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ROUND((SUM(BI126:BI296)),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Západočeská univerzita v Plzni objekt FDULS - instalace chladícího stroje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013 - D.1.4.3 ROZVODY CHLADU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107</v>
      </c>
      <c r="D94" s="176"/>
      <c r="E94" s="176"/>
      <c r="F94" s="176"/>
      <c r="G94" s="176"/>
      <c r="H94" s="176"/>
      <c r="I94" s="176"/>
      <c r="J94" s="177" t="s">
        <v>108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109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79"/>
      <c r="C97" s="180"/>
      <c r="D97" s="181" t="s">
        <v>117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376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377</v>
      </c>
      <c r="E99" s="188"/>
      <c r="F99" s="188"/>
      <c r="G99" s="188"/>
      <c r="H99" s="188"/>
      <c r="I99" s="188"/>
      <c r="J99" s="189">
        <f>J185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378</v>
      </c>
      <c r="E100" s="188"/>
      <c r="F100" s="188"/>
      <c r="G100" s="188"/>
      <c r="H100" s="188"/>
      <c r="I100" s="188"/>
      <c r="J100" s="189">
        <f>J188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379</v>
      </c>
      <c r="E101" s="188"/>
      <c r="F101" s="188"/>
      <c r="G101" s="188"/>
      <c r="H101" s="188"/>
      <c r="I101" s="188"/>
      <c r="J101" s="189">
        <f>J207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118</v>
      </c>
      <c r="E102" s="188"/>
      <c r="F102" s="188"/>
      <c r="G102" s="188"/>
      <c r="H102" s="188"/>
      <c r="I102" s="188"/>
      <c r="J102" s="189">
        <f>J236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380</v>
      </c>
      <c r="E103" s="188"/>
      <c r="F103" s="188"/>
      <c r="G103" s="188"/>
      <c r="H103" s="188"/>
      <c r="I103" s="188"/>
      <c r="J103" s="189">
        <f>J252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381</v>
      </c>
      <c r="E104" s="182"/>
      <c r="F104" s="182"/>
      <c r="G104" s="182"/>
      <c r="H104" s="182"/>
      <c r="I104" s="182"/>
      <c r="J104" s="183">
        <f>J263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9"/>
      <c r="C105" s="180"/>
      <c r="D105" s="181" t="s">
        <v>382</v>
      </c>
      <c r="E105" s="182"/>
      <c r="F105" s="182"/>
      <c r="G105" s="182"/>
      <c r="H105" s="182"/>
      <c r="I105" s="182"/>
      <c r="J105" s="183">
        <f>J289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383</v>
      </c>
      <c r="E106" s="188"/>
      <c r="F106" s="188"/>
      <c r="G106" s="188"/>
      <c r="H106" s="188"/>
      <c r="I106" s="188"/>
      <c r="J106" s="189">
        <f>J290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6.25" customHeight="1">
      <c r="A116" s="38"/>
      <c r="B116" s="39"/>
      <c r="C116" s="40"/>
      <c r="D116" s="40"/>
      <c r="E116" s="174" t="str">
        <f>E7</f>
        <v>Západočeská univerzita v Plzni objekt FDULS - instalace chladícího stroje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104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013 - D.1.4.3 ROZVODY CHLADU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 xml:space="preserve"> </v>
      </c>
      <c r="G120" s="40"/>
      <c r="H120" s="40"/>
      <c r="I120" s="32" t="s">
        <v>22</v>
      </c>
      <c r="J120" s="79" t="str">
        <f>IF(J12="","",J12)</f>
        <v>15. 1. 2024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32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32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120</v>
      </c>
      <c r="D125" s="194" t="s">
        <v>58</v>
      </c>
      <c r="E125" s="194" t="s">
        <v>54</v>
      </c>
      <c r="F125" s="194" t="s">
        <v>55</v>
      </c>
      <c r="G125" s="194" t="s">
        <v>121</v>
      </c>
      <c r="H125" s="194" t="s">
        <v>122</v>
      </c>
      <c r="I125" s="194" t="s">
        <v>123</v>
      </c>
      <c r="J125" s="194" t="s">
        <v>108</v>
      </c>
      <c r="K125" s="195" t="s">
        <v>124</v>
      </c>
      <c r="L125" s="196"/>
      <c r="M125" s="100" t="s">
        <v>1</v>
      </c>
      <c r="N125" s="101" t="s">
        <v>37</v>
      </c>
      <c r="O125" s="101" t="s">
        <v>125</v>
      </c>
      <c r="P125" s="101" t="s">
        <v>126</v>
      </c>
      <c r="Q125" s="101" t="s">
        <v>127</v>
      </c>
      <c r="R125" s="101" t="s">
        <v>128</v>
      </c>
      <c r="S125" s="101" t="s">
        <v>129</v>
      </c>
      <c r="T125" s="102" t="s">
        <v>130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131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P127+P263+P289</f>
        <v>0</v>
      </c>
      <c r="Q126" s="104"/>
      <c r="R126" s="199">
        <f>R127+R263+R289</f>
        <v>0</v>
      </c>
      <c r="S126" s="104"/>
      <c r="T126" s="200">
        <f>T127+T263+T289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110</v>
      </c>
      <c r="BK126" s="201">
        <f>BK127+BK263+BK289</f>
        <v>0</v>
      </c>
    </row>
    <row r="127" s="12" customFormat="1" ht="25.92" customHeight="1">
      <c r="A127" s="12"/>
      <c r="B127" s="202"/>
      <c r="C127" s="203"/>
      <c r="D127" s="204" t="s">
        <v>72</v>
      </c>
      <c r="E127" s="205" t="s">
        <v>218</v>
      </c>
      <c r="F127" s="205" t="s">
        <v>219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P128+P185+P188+P207+P236+P252</f>
        <v>0</v>
      </c>
      <c r="Q127" s="210"/>
      <c r="R127" s="211">
        <f>R128+R185+R188+R207+R236+R252</f>
        <v>0</v>
      </c>
      <c r="S127" s="210"/>
      <c r="T127" s="212">
        <f>T128+T185+T188+T207+T236+T252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83</v>
      </c>
      <c r="AT127" s="214" t="s">
        <v>72</v>
      </c>
      <c r="AU127" s="214" t="s">
        <v>73</v>
      </c>
      <c r="AY127" s="213" t="s">
        <v>134</v>
      </c>
      <c r="BK127" s="215">
        <f>BK128+BK185+BK188+BK207+BK236+BK252</f>
        <v>0</v>
      </c>
    </row>
    <row r="128" s="12" customFormat="1" ht="22.8" customHeight="1">
      <c r="A128" s="12"/>
      <c r="B128" s="202"/>
      <c r="C128" s="203"/>
      <c r="D128" s="204" t="s">
        <v>72</v>
      </c>
      <c r="E128" s="216" t="s">
        <v>384</v>
      </c>
      <c r="F128" s="216" t="s">
        <v>385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SUM(P129:P184)</f>
        <v>0</v>
      </c>
      <c r="Q128" s="210"/>
      <c r="R128" s="211">
        <f>SUM(R129:R184)</f>
        <v>0</v>
      </c>
      <c r="S128" s="210"/>
      <c r="T128" s="212">
        <f>SUM(T129:T184)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83</v>
      </c>
      <c r="AT128" s="214" t="s">
        <v>72</v>
      </c>
      <c r="AU128" s="214" t="s">
        <v>81</v>
      </c>
      <c r="AY128" s="213" t="s">
        <v>134</v>
      </c>
      <c r="BK128" s="215">
        <f>SUM(BK129:BK184)</f>
        <v>0</v>
      </c>
    </row>
    <row r="129" s="2" customFormat="1" ht="66.75" customHeight="1">
      <c r="A129" s="38"/>
      <c r="B129" s="39"/>
      <c r="C129" s="218" t="s">
        <v>81</v>
      </c>
      <c r="D129" s="218" t="s">
        <v>138</v>
      </c>
      <c r="E129" s="219" t="s">
        <v>386</v>
      </c>
      <c r="F129" s="220" t="s">
        <v>387</v>
      </c>
      <c r="G129" s="221" t="s">
        <v>177</v>
      </c>
      <c r="H129" s="222">
        <v>12</v>
      </c>
      <c r="I129" s="223"/>
      <c r="J129" s="224">
        <f>ROUND(I129*H129,2)</f>
        <v>0</v>
      </c>
      <c r="K129" s="220" t="s">
        <v>317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224</v>
      </c>
      <c r="AT129" s="229" t="s">
        <v>138</v>
      </c>
      <c r="AU129" s="229" t="s">
        <v>83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224</v>
      </c>
      <c r="BM129" s="229" t="s">
        <v>83</v>
      </c>
    </row>
    <row r="130" s="2" customFormat="1">
      <c r="A130" s="38"/>
      <c r="B130" s="39"/>
      <c r="C130" s="40"/>
      <c r="D130" s="231" t="s">
        <v>145</v>
      </c>
      <c r="E130" s="40"/>
      <c r="F130" s="232" t="s">
        <v>387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83</v>
      </c>
    </row>
    <row r="131" s="2" customFormat="1">
      <c r="A131" s="38"/>
      <c r="B131" s="39"/>
      <c r="C131" s="40"/>
      <c r="D131" s="231" t="s">
        <v>226</v>
      </c>
      <c r="E131" s="40"/>
      <c r="F131" s="268" t="s">
        <v>388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226</v>
      </c>
      <c r="AU131" s="17" t="s">
        <v>83</v>
      </c>
    </row>
    <row r="132" s="2" customFormat="1" ht="66.75" customHeight="1">
      <c r="A132" s="38"/>
      <c r="B132" s="39"/>
      <c r="C132" s="218" t="s">
        <v>83</v>
      </c>
      <c r="D132" s="218" t="s">
        <v>138</v>
      </c>
      <c r="E132" s="219" t="s">
        <v>389</v>
      </c>
      <c r="F132" s="220" t="s">
        <v>390</v>
      </c>
      <c r="G132" s="221" t="s">
        <v>177</v>
      </c>
      <c r="H132" s="222">
        <v>12</v>
      </c>
      <c r="I132" s="223"/>
      <c r="J132" s="224">
        <f>ROUND(I132*H132,2)</f>
        <v>0</v>
      </c>
      <c r="K132" s="220" t="s">
        <v>391</v>
      </c>
      <c r="L132" s="44"/>
      <c r="M132" s="225" t="s">
        <v>1</v>
      </c>
      <c r="N132" s="226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224</v>
      </c>
      <c r="AT132" s="229" t="s">
        <v>138</v>
      </c>
      <c r="AU132" s="229" t="s">
        <v>83</v>
      </c>
      <c r="AY132" s="17" t="s">
        <v>134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224</v>
      </c>
      <c r="BM132" s="229" t="s">
        <v>143</v>
      </c>
    </row>
    <row r="133" s="2" customFormat="1">
      <c r="A133" s="38"/>
      <c r="B133" s="39"/>
      <c r="C133" s="40"/>
      <c r="D133" s="231" t="s">
        <v>145</v>
      </c>
      <c r="E133" s="40"/>
      <c r="F133" s="232" t="s">
        <v>392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145</v>
      </c>
      <c r="AU133" s="17" t="s">
        <v>83</v>
      </c>
    </row>
    <row r="134" s="2" customFormat="1">
      <c r="A134" s="38"/>
      <c r="B134" s="39"/>
      <c r="C134" s="40"/>
      <c r="D134" s="231" t="s">
        <v>226</v>
      </c>
      <c r="E134" s="40"/>
      <c r="F134" s="268" t="s">
        <v>388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226</v>
      </c>
      <c r="AU134" s="17" t="s">
        <v>83</v>
      </c>
    </row>
    <row r="135" s="2" customFormat="1" ht="66.75" customHeight="1">
      <c r="A135" s="38"/>
      <c r="B135" s="39"/>
      <c r="C135" s="218" t="s">
        <v>135</v>
      </c>
      <c r="D135" s="218" t="s">
        <v>138</v>
      </c>
      <c r="E135" s="219" t="s">
        <v>393</v>
      </c>
      <c r="F135" s="220" t="s">
        <v>390</v>
      </c>
      <c r="G135" s="221" t="s">
        <v>177</v>
      </c>
      <c r="H135" s="222">
        <v>4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224</v>
      </c>
      <c r="AT135" s="229" t="s">
        <v>138</v>
      </c>
      <c r="AU135" s="229" t="s">
        <v>83</v>
      </c>
      <c r="AY135" s="17" t="s">
        <v>134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224</v>
      </c>
      <c r="BM135" s="229" t="s">
        <v>147</v>
      </c>
    </row>
    <row r="136" s="2" customFormat="1">
      <c r="A136" s="38"/>
      <c r="B136" s="39"/>
      <c r="C136" s="40"/>
      <c r="D136" s="231" t="s">
        <v>145</v>
      </c>
      <c r="E136" s="40"/>
      <c r="F136" s="232" t="s">
        <v>394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83</v>
      </c>
    </row>
    <row r="137" s="2" customFormat="1">
      <c r="A137" s="38"/>
      <c r="B137" s="39"/>
      <c r="C137" s="40"/>
      <c r="D137" s="231" t="s">
        <v>226</v>
      </c>
      <c r="E137" s="40"/>
      <c r="F137" s="268" t="s">
        <v>388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226</v>
      </c>
      <c r="AU137" s="17" t="s">
        <v>83</v>
      </c>
    </row>
    <row r="138" s="2" customFormat="1" ht="55.5" customHeight="1">
      <c r="A138" s="38"/>
      <c r="B138" s="39"/>
      <c r="C138" s="218" t="s">
        <v>143</v>
      </c>
      <c r="D138" s="218" t="s">
        <v>138</v>
      </c>
      <c r="E138" s="219" t="s">
        <v>395</v>
      </c>
      <c r="F138" s="220" t="s">
        <v>396</v>
      </c>
      <c r="G138" s="221" t="s">
        <v>141</v>
      </c>
      <c r="H138" s="222">
        <v>7</v>
      </c>
      <c r="I138" s="223"/>
      <c r="J138" s="224">
        <f>ROUND(I138*H138,2)</f>
        <v>0</v>
      </c>
      <c r="K138" s="220" t="s">
        <v>317</v>
      </c>
      <c r="L138" s="44"/>
      <c r="M138" s="225" t="s">
        <v>1</v>
      </c>
      <c r="N138" s="226" t="s">
        <v>38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224</v>
      </c>
      <c r="AT138" s="229" t="s">
        <v>138</v>
      </c>
      <c r="AU138" s="229" t="s">
        <v>83</v>
      </c>
      <c r="AY138" s="17" t="s">
        <v>134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81</v>
      </c>
      <c r="BK138" s="230">
        <f>ROUND(I138*H138,2)</f>
        <v>0</v>
      </c>
      <c r="BL138" s="17" t="s">
        <v>224</v>
      </c>
      <c r="BM138" s="229" t="s">
        <v>201</v>
      </c>
    </row>
    <row r="139" s="2" customFormat="1">
      <c r="A139" s="38"/>
      <c r="B139" s="39"/>
      <c r="C139" s="40"/>
      <c r="D139" s="231" t="s">
        <v>145</v>
      </c>
      <c r="E139" s="40"/>
      <c r="F139" s="232" t="s">
        <v>396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145</v>
      </c>
      <c r="AU139" s="17" t="s">
        <v>83</v>
      </c>
    </row>
    <row r="140" s="2" customFormat="1">
      <c r="A140" s="38"/>
      <c r="B140" s="39"/>
      <c r="C140" s="40"/>
      <c r="D140" s="231" t="s">
        <v>226</v>
      </c>
      <c r="E140" s="40"/>
      <c r="F140" s="268" t="s">
        <v>397</v>
      </c>
      <c r="G140" s="40"/>
      <c r="H140" s="40"/>
      <c r="I140" s="233"/>
      <c r="J140" s="40"/>
      <c r="K140" s="40"/>
      <c r="L140" s="44"/>
      <c r="M140" s="234"/>
      <c r="N140" s="235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226</v>
      </c>
      <c r="AU140" s="17" t="s">
        <v>83</v>
      </c>
    </row>
    <row r="141" s="15" customFormat="1">
      <c r="A141" s="15"/>
      <c r="B141" s="258"/>
      <c r="C141" s="259"/>
      <c r="D141" s="231" t="s">
        <v>155</v>
      </c>
      <c r="E141" s="260" t="s">
        <v>1</v>
      </c>
      <c r="F141" s="261" t="s">
        <v>398</v>
      </c>
      <c r="G141" s="259"/>
      <c r="H141" s="260" t="s">
        <v>1</v>
      </c>
      <c r="I141" s="262"/>
      <c r="J141" s="259"/>
      <c r="K141" s="259"/>
      <c r="L141" s="263"/>
      <c r="M141" s="264"/>
      <c r="N141" s="265"/>
      <c r="O141" s="265"/>
      <c r="P141" s="265"/>
      <c r="Q141" s="265"/>
      <c r="R141" s="265"/>
      <c r="S141" s="265"/>
      <c r="T141" s="266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7" t="s">
        <v>155</v>
      </c>
      <c r="AU141" s="267" t="s">
        <v>83</v>
      </c>
      <c r="AV141" s="15" t="s">
        <v>81</v>
      </c>
      <c r="AW141" s="15" t="s">
        <v>30</v>
      </c>
      <c r="AX141" s="15" t="s">
        <v>73</v>
      </c>
      <c r="AY141" s="267" t="s">
        <v>134</v>
      </c>
    </row>
    <row r="142" s="13" customFormat="1">
      <c r="A142" s="13"/>
      <c r="B142" s="236"/>
      <c r="C142" s="237"/>
      <c r="D142" s="231" t="s">
        <v>155</v>
      </c>
      <c r="E142" s="238" t="s">
        <v>1</v>
      </c>
      <c r="F142" s="239" t="s">
        <v>399</v>
      </c>
      <c r="G142" s="237"/>
      <c r="H142" s="240">
        <v>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155</v>
      </c>
      <c r="AU142" s="246" t="s">
        <v>83</v>
      </c>
      <c r="AV142" s="13" t="s">
        <v>83</v>
      </c>
      <c r="AW142" s="13" t="s">
        <v>30</v>
      </c>
      <c r="AX142" s="13" t="s">
        <v>73</v>
      </c>
      <c r="AY142" s="246" t="s">
        <v>134</v>
      </c>
    </row>
    <row r="143" s="14" customFormat="1">
      <c r="A143" s="14"/>
      <c r="B143" s="247"/>
      <c r="C143" s="248"/>
      <c r="D143" s="231" t="s">
        <v>155</v>
      </c>
      <c r="E143" s="249" t="s">
        <v>1</v>
      </c>
      <c r="F143" s="250" t="s">
        <v>158</v>
      </c>
      <c r="G143" s="248"/>
      <c r="H143" s="251">
        <v>7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7" t="s">
        <v>155</v>
      </c>
      <c r="AU143" s="257" t="s">
        <v>83</v>
      </c>
      <c r="AV143" s="14" t="s">
        <v>143</v>
      </c>
      <c r="AW143" s="14" t="s">
        <v>30</v>
      </c>
      <c r="AX143" s="14" t="s">
        <v>81</v>
      </c>
      <c r="AY143" s="257" t="s">
        <v>134</v>
      </c>
    </row>
    <row r="144" s="2" customFormat="1" ht="66.75" customHeight="1">
      <c r="A144" s="38"/>
      <c r="B144" s="39"/>
      <c r="C144" s="218" t="s">
        <v>149</v>
      </c>
      <c r="D144" s="218" t="s">
        <v>138</v>
      </c>
      <c r="E144" s="219" t="s">
        <v>400</v>
      </c>
      <c r="F144" s="220" t="s">
        <v>401</v>
      </c>
      <c r="G144" s="221" t="s">
        <v>152</v>
      </c>
      <c r="H144" s="222">
        <v>4.0999999999999996</v>
      </c>
      <c r="I144" s="223"/>
      <c r="J144" s="224">
        <f>ROUND(I144*H144,2)</f>
        <v>0</v>
      </c>
      <c r="K144" s="220" t="s">
        <v>391</v>
      </c>
      <c r="L144" s="44"/>
      <c r="M144" s="225" t="s">
        <v>1</v>
      </c>
      <c r="N144" s="226" t="s">
        <v>38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224</v>
      </c>
      <c r="AT144" s="229" t="s">
        <v>138</v>
      </c>
      <c r="AU144" s="229" t="s">
        <v>83</v>
      </c>
      <c r="AY144" s="17" t="s">
        <v>134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224</v>
      </c>
      <c r="BM144" s="229" t="s">
        <v>274</v>
      </c>
    </row>
    <row r="145" s="2" customFormat="1">
      <c r="A145" s="38"/>
      <c r="B145" s="39"/>
      <c r="C145" s="40"/>
      <c r="D145" s="231" t="s">
        <v>145</v>
      </c>
      <c r="E145" s="40"/>
      <c r="F145" s="232" t="s">
        <v>402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83</v>
      </c>
    </row>
    <row r="146" s="2" customFormat="1">
      <c r="A146" s="38"/>
      <c r="B146" s="39"/>
      <c r="C146" s="40"/>
      <c r="D146" s="231" t="s">
        <v>226</v>
      </c>
      <c r="E146" s="40"/>
      <c r="F146" s="268" t="s">
        <v>403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226</v>
      </c>
      <c r="AU146" s="17" t="s">
        <v>83</v>
      </c>
    </row>
    <row r="147" s="13" customFormat="1">
      <c r="A147" s="13"/>
      <c r="B147" s="236"/>
      <c r="C147" s="237"/>
      <c r="D147" s="231" t="s">
        <v>155</v>
      </c>
      <c r="E147" s="238" t="s">
        <v>1</v>
      </c>
      <c r="F147" s="239" t="s">
        <v>404</v>
      </c>
      <c r="G147" s="237"/>
      <c r="H147" s="240">
        <v>4.0999999999999996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155</v>
      </c>
      <c r="AU147" s="246" t="s">
        <v>83</v>
      </c>
      <c r="AV147" s="13" t="s">
        <v>83</v>
      </c>
      <c r="AW147" s="13" t="s">
        <v>30</v>
      </c>
      <c r="AX147" s="13" t="s">
        <v>73</v>
      </c>
      <c r="AY147" s="246" t="s">
        <v>134</v>
      </c>
    </row>
    <row r="148" s="14" customFormat="1">
      <c r="A148" s="14"/>
      <c r="B148" s="247"/>
      <c r="C148" s="248"/>
      <c r="D148" s="231" t="s">
        <v>155</v>
      </c>
      <c r="E148" s="249" t="s">
        <v>1</v>
      </c>
      <c r="F148" s="250" t="s">
        <v>158</v>
      </c>
      <c r="G148" s="248"/>
      <c r="H148" s="251">
        <v>4.0999999999999996</v>
      </c>
      <c r="I148" s="252"/>
      <c r="J148" s="248"/>
      <c r="K148" s="248"/>
      <c r="L148" s="253"/>
      <c r="M148" s="254"/>
      <c r="N148" s="255"/>
      <c r="O148" s="255"/>
      <c r="P148" s="255"/>
      <c r="Q148" s="255"/>
      <c r="R148" s="255"/>
      <c r="S148" s="255"/>
      <c r="T148" s="25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7" t="s">
        <v>155</v>
      </c>
      <c r="AU148" s="257" t="s">
        <v>83</v>
      </c>
      <c r="AV148" s="14" t="s">
        <v>143</v>
      </c>
      <c r="AW148" s="14" t="s">
        <v>30</v>
      </c>
      <c r="AX148" s="14" t="s">
        <v>81</v>
      </c>
      <c r="AY148" s="257" t="s">
        <v>134</v>
      </c>
    </row>
    <row r="149" s="2" customFormat="1" ht="66.75" customHeight="1">
      <c r="A149" s="38"/>
      <c r="B149" s="39"/>
      <c r="C149" s="218" t="s">
        <v>147</v>
      </c>
      <c r="D149" s="218" t="s">
        <v>138</v>
      </c>
      <c r="E149" s="219" t="s">
        <v>405</v>
      </c>
      <c r="F149" s="220" t="s">
        <v>406</v>
      </c>
      <c r="G149" s="221" t="s">
        <v>177</v>
      </c>
      <c r="H149" s="222">
        <v>42</v>
      </c>
      <c r="I149" s="223"/>
      <c r="J149" s="224">
        <f>ROUND(I149*H149,2)</f>
        <v>0</v>
      </c>
      <c r="K149" s="220" t="s">
        <v>317</v>
      </c>
      <c r="L149" s="44"/>
      <c r="M149" s="225" t="s">
        <v>1</v>
      </c>
      <c r="N149" s="226" t="s">
        <v>38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224</v>
      </c>
      <c r="AT149" s="229" t="s">
        <v>138</v>
      </c>
      <c r="AU149" s="229" t="s">
        <v>83</v>
      </c>
      <c r="AY149" s="17" t="s">
        <v>134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81</v>
      </c>
      <c r="BK149" s="230">
        <f>ROUND(I149*H149,2)</f>
        <v>0</v>
      </c>
      <c r="BL149" s="17" t="s">
        <v>224</v>
      </c>
      <c r="BM149" s="229" t="s">
        <v>8</v>
      </c>
    </row>
    <row r="150" s="2" customFormat="1">
      <c r="A150" s="38"/>
      <c r="B150" s="39"/>
      <c r="C150" s="40"/>
      <c r="D150" s="231" t="s">
        <v>145</v>
      </c>
      <c r="E150" s="40"/>
      <c r="F150" s="232" t="s">
        <v>406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145</v>
      </c>
      <c r="AU150" s="17" t="s">
        <v>83</v>
      </c>
    </row>
    <row r="151" s="2" customFormat="1">
      <c r="A151" s="38"/>
      <c r="B151" s="39"/>
      <c r="C151" s="40"/>
      <c r="D151" s="231" t="s">
        <v>226</v>
      </c>
      <c r="E151" s="40"/>
      <c r="F151" s="268" t="s">
        <v>407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226</v>
      </c>
      <c r="AU151" s="17" t="s">
        <v>83</v>
      </c>
    </row>
    <row r="152" s="2" customFormat="1" ht="66.75" customHeight="1">
      <c r="A152" s="38"/>
      <c r="B152" s="39"/>
      <c r="C152" s="218" t="s">
        <v>196</v>
      </c>
      <c r="D152" s="218" t="s">
        <v>138</v>
      </c>
      <c r="E152" s="219" t="s">
        <v>408</v>
      </c>
      <c r="F152" s="220" t="s">
        <v>409</v>
      </c>
      <c r="G152" s="221" t="s">
        <v>177</v>
      </c>
      <c r="H152" s="222">
        <v>4.2000000000000002</v>
      </c>
      <c r="I152" s="223"/>
      <c r="J152" s="224">
        <f>ROUND(I152*H152,2)</f>
        <v>0</v>
      </c>
      <c r="K152" s="220" t="s">
        <v>317</v>
      </c>
      <c r="L152" s="44"/>
      <c r="M152" s="225" t="s">
        <v>1</v>
      </c>
      <c r="N152" s="226" t="s">
        <v>38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224</v>
      </c>
      <c r="AT152" s="229" t="s">
        <v>138</v>
      </c>
      <c r="AU152" s="229" t="s">
        <v>83</v>
      </c>
      <c r="AY152" s="17" t="s">
        <v>134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81</v>
      </c>
      <c r="BK152" s="230">
        <f>ROUND(I152*H152,2)</f>
        <v>0</v>
      </c>
      <c r="BL152" s="17" t="s">
        <v>224</v>
      </c>
      <c r="BM152" s="229" t="s">
        <v>230</v>
      </c>
    </row>
    <row r="153" s="2" customFormat="1">
      <c r="A153" s="38"/>
      <c r="B153" s="39"/>
      <c r="C153" s="40"/>
      <c r="D153" s="231" t="s">
        <v>145</v>
      </c>
      <c r="E153" s="40"/>
      <c r="F153" s="232" t="s">
        <v>409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83</v>
      </c>
    </row>
    <row r="154" s="13" customFormat="1">
      <c r="A154" s="13"/>
      <c r="B154" s="236"/>
      <c r="C154" s="237"/>
      <c r="D154" s="231" t="s">
        <v>155</v>
      </c>
      <c r="E154" s="238" t="s">
        <v>1</v>
      </c>
      <c r="F154" s="239" t="s">
        <v>410</v>
      </c>
      <c r="G154" s="237"/>
      <c r="H154" s="240">
        <v>4.2000000000000002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155</v>
      </c>
      <c r="AU154" s="246" t="s">
        <v>83</v>
      </c>
      <c r="AV154" s="13" t="s">
        <v>83</v>
      </c>
      <c r="AW154" s="13" t="s">
        <v>30</v>
      </c>
      <c r="AX154" s="13" t="s">
        <v>73</v>
      </c>
      <c r="AY154" s="246" t="s">
        <v>134</v>
      </c>
    </row>
    <row r="155" s="14" customFormat="1">
      <c r="A155" s="14"/>
      <c r="B155" s="247"/>
      <c r="C155" s="248"/>
      <c r="D155" s="231" t="s">
        <v>155</v>
      </c>
      <c r="E155" s="249" t="s">
        <v>1</v>
      </c>
      <c r="F155" s="250" t="s">
        <v>158</v>
      </c>
      <c r="G155" s="248"/>
      <c r="H155" s="251">
        <v>4.2000000000000002</v>
      </c>
      <c r="I155" s="252"/>
      <c r="J155" s="248"/>
      <c r="K155" s="248"/>
      <c r="L155" s="253"/>
      <c r="M155" s="254"/>
      <c r="N155" s="255"/>
      <c r="O155" s="255"/>
      <c r="P155" s="255"/>
      <c r="Q155" s="255"/>
      <c r="R155" s="255"/>
      <c r="S155" s="255"/>
      <c r="T155" s="25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7" t="s">
        <v>155</v>
      </c>
      <c r="AU155" s="257" t="s">
        <v>83</v>
      </c>
      <c r="AV155" s="14" t="s">
        <v>143</v>
      </c>
      <c r="AW155" s="14" t="s">
        <v>30</v>
      </c>
      <c r="AX155" s="14" t="s">
        <v>81</v>
      </c>
      <c r="AY155" s="257" t="s">
        <v>134</v>
      </c>
    </row>
    <row r="156" s="2" customFormat="1" ht="66.75" customHeight="1">
      <c r="A156" s="38"/>
      <c r="B156" s="39"/>
      <c r="C156" s="218" t="s">
        <v>201</v>
      </c>
      <c r="D156" s="218" t="s">
        <v>138</v>
      </c>
      <c r="E156" s="219" t="s">
        <v>411</v>
      </c>
      <c r="F156" s="220" t="s">
        <v>412</v>
      </c>
      <c r="G156" s="221" t="s">
        <v>177</v>
      </c>
      <c r="H156" s="222">
        <v>58.799999999999997</v>
      </c>
      <c r="I156" s="223"/>
      <c r="J156" s="224">
        <f>ROUND(I156*H156,2)</f>
        <v>0</v>
      </c>
      <c r="K156" s="220" t="s">
        <v>391</v>
      </c>
      <c r="L156" s="44"/>
      <c r="M156" s="225" t="s">
        <v>1</v>
      </c>
      <c r="N156" s="226" t="s">
        <v>38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224</v>
      </c>
      <c r="AT156" s="229" t="s">
        <v>138</v>
      </c>
      <c r="AU156" s="229" t="s">
        <v>83</v>
      </c>
      <c r="AY156" s="17" t="s">
        <v>134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81</v>
      </c>
      <c r="BK156" s="230">
        <f>ROUND(I156*H156,2)</f>
        <v>0</v>
      </c>
      <c r="BL156" s="17" t="s">
        <v>224</v>
      </c>
      <c r="BM156" s="229" t="s">
        <v>224</v>
      </c>
    </row>
    <row r="157" s="2" customFormat="1">
      <c r="A157" s="38"/>
      <c r="B157" s="39"/>
      <c r="C157" s="40"/>
      <c r="D157" s="231" t="s">
        <v>145</v>
      </c>
      <c r="E157" s="40"/>
      <c r="F157" s="232" t="s">
        <v>413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83</v>
      </c>
    </row>
    <row r="158" s="2" customFormat="1">
      <c r="A158" s="38"/>
      <c r="B158" s="39"/>
      <c r="C158" s="40"/>
      <c r="D158" s="231" t="s">
        <v>226</v>
      </c>
      <c r="E158" s="40"/>
      <c r="F158" s="268" t="s">
        <v>414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226</v>
      </c>
      <c r="AU158" s="17" t="s">
        <v>83</v>
      </c>
    </row>
    <row r="159" s="13" customFormat="1">
      <c r="A159" s="13"/>
      <c r="B159" s="236"/>
      <c r="C159" s="237"/>
      <c r="D159" s="231" t="s">
        <v>155</v>
      </c>
      <c r="E159" s="238" t="s">
        <v>1</v>
      </c>
      <c r="F159" s="239" t="s">
        <v>415</v>
      </c>
      <c r="G159" s="237"/>
      <c r="H159" s="240">
        <v>58.799999999999997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155</v>
      </c>
      <c r="AU159" s="246" t="s">
        <v>83</v>
      </c>
      <c r="AV159" s="13" t="s">
        <v>83</v>
      </c>
      <c r="AW159" s="13" t="s">
        <v>30</v>
      </c>
      <c r="AX159" s="13" t="s">
        <v>73</v>
      </c>
      <c r="AY159" s="246" t="s">
        <v>134</v>
      </c>
    </row>
    <row r="160" s="14" customFormat="1">
      <c r="A160" s="14"/>
      <c r="B160" s="247"/>
      <c r="C160" s="248"/>
      <c r="D160" s="231" t="s">
        <v>155</v>
      </c>
      <c r="E160" s="249" t="s">
        <v>1</v>
      </c>
      <c r="F160" s="250" t="s">
        <v>158</v>
      </c>
      <c r="G160" s="248"/>
      <c r="H160" s="251">
        <v>58.799999999999997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7" t="s">
        <v>155</v>
      </c>
      <c r="AU160" s="257" t="s">
        <v>83</v>
      </c>
      <c r="AV160" s="14" t="s">
        <v>143</v>
      </c>
      <c r="AW160" s="14" t="s">
        <v>30</v>
      </c>
      <c r="AX160" s="14" t="s">
        <v>81</v>
      </c>
      <c r="AY160" s="257" t="s">
        <v>134</v>
      </c>
    </row>
    <row r="161" s="2" customFormat="1" ht="37.8" customHeight="1">
      <c r="A161" s="38"/>
      <c r="B161" s="39"/>
      <c r="C161" s="218" t="s">
        <v>159</v>
      </c>
      <c r="D161" s="218" t="s">
        <v>138</v>
      </c>
      <c r="E161" s="219" t="s">
        <v>416</v>
      </c>
      <c r="F161" s="220" t="s">
        <v>417</v>
      </c>
      <c r="G161" s="221" t="s">
        <v>152</v>
      </c>
      <c r="H161" s="222">
        <v>23.210999999999999</v>
      </c>
      <c r="I161" s="223"/>
      <c r="J161" s="224">
        <f>ROUND(I161*H161,2)</f>
        <v>0</v>
      </c>
      <c r="K161" s="220" t="s">
        <v>317</v>
      </c>
      <c r="L161" s="44"/>
      <c r="M161" s="225" t="s">
        <v>1</v>
      </c>
      <c r="N161" s="226" t="s">
        <v>38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224</v>
      </c>
      <c r="AT161" s="229" t="s">
        <v>138</v>
      </c>
      <c r="AU161" s="229" t="s">
        <v>83</v>
      </c>
      <c r="AY161" s="17" t="s">
        <v>134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81</v>
      </c>
      <c r="BK161" s="230">
        <f>ROUND(I161*H161,2)</f>
        <v>0</v>
      </c>
      <c r="BL161" s="17" t="s">
        <v>224</v>
      </c>
      <c r="BM161" s="229" t="s">
        <v>240</v>
      </c>
    </row>
    <row r="162" s="2" customFormat="1">
      <c r="A162" s="38"/>
      <c r="B162" s="39"/>
      <c r="C162" s="40"/>
      <c r="D162" s="231" t="s">
        <v>145</v>
      </c>
      <c r="E162" s="40"/>
      <c r="F162" s="232" t="s">
        <v>417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83</v>
      </c>
    </row>
    <row r="163" s="2" customFormat="1">
      <c r="A163" s="38"/>
      <c r="B163" s="39"/>
      <c r="C163" s="40"/>
      <c r="D163" s="231" t="s">
        <v>226</v>
      </c>
      <c r="E163" s="40"/>
      <c r="F163" s="268" t="s">
        <v>418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226</v>
      </c>
      <c r="AU163" s="17" t="s">
        <v>83</v>
      </c>
    </row>
    <row r="164" s="13" customFormat="1">
      <c r="A164" s="13"/>
      <c r="B164" s="236"/>
      <c r="C164" s="237"/>
      <c r="D164" s="231" t="s">
        <v>155</v>
      </c>
      <c r="E164" s="238" t="s">
        <v>1</v>
      </c>
      <c r="F164" s="239" t="s">
        <v>419</v>
      </c>
      <c r="G164" s="237"/>
      <c r="H164" s="240">
        <v>23.210999999999999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155</v>
      </c>
      <c r="AU164" s="246" t="s">
        <v>83</v>
      </c>
      <c r="AV164" s="13" t="s">
        <v>83</v>
      </c>
      <c r="AW164" s="13" t="s">
        <v>30</v>
      </c>
      <c r="AX164" s="13" t="s">
        <v>73</v>
      </c>
      <c r="AY164" s="246" t="s">
        <v>134</v>
      </c>
    </row>
    <row r="165" s="14" customFormat="1">
      <c r="A165" s="14"/>
      <c r="B165" s="247"/>
      <c r="C165" s="248"/>
      <c r="D165" s="231" t="s">
        <v>155</v>
      </c>
      <c r="E165" s="249" t="s">
        <v>1</v>
      </c>
      <c r="F165" s="250" t="s">
        <v>158</v>
      </c>
      <c r="G165" s="248"/>
      <c r="H165" s="251">
        <v>23.210999999999999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155</v>
      </c>
      <c r="AU165" s="257" t="s">
        <v>83</v>
      </c>
      <c r="AV165" s="14" t="s">
        <v>143</v>
      </c>
      <c r="AW165" s="14" t="s">
        <v>30</v>
      </c>
      <c r="AX165" s="14" t="s">
        <v>81</v>
      </c>
      <c r="AY165" s="257" t="s">
        <v>134</v>
      </c>
    </row>
    <row r="166" s="2" customFormat="1" ht="37.8" customHeight="1">
      <c r="A166" s="38"/>
      <c r="B166" s="39"/>
      <c r="C166" s="218" t="s">
        <v>274</v>
      </c>
      <c r="D166" s="218" t="s">
        <v>138</v>
      </c>
      <c r="E166" s="219" t="s">
        <v>420</v>
      </c>
      <c r="F166" s="220" t="s">
        <v>421</v>
      </c>
      <c r="G166" s="221" t="s">
        <v>152</v>
      </c>
      <c r="H166" s="222">
        <v>2.3210000000000002</v>
      </c>
      <c r="I166" s="223"/>
      <c r="J166" s="224">
        <f>ROUND(I166*H166,2)</f>
        <v>0</v>
      </c>
      <c r="K166" s="220" t="s">
        <v>317</v>
      </c>
      <c r="L166" s="44"/>
      <c r="M166" s="225" t="s">
        <v>1</v>
      </c>
      <c r="N166" s="226" t="s">
        <v>38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224</v>
      </c>
      <c r="AT166" s="229" t="s">
        <v>138</v>
      </c>
      <c r="AU166" s="229" t="s">
        <v>83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224</v>
      </c>
      <c r="BM166" s="229" t="s">
        <v>245</v>
      </c>
    </row>
    <row r="167" s="2" customFormat="1">
      <c r="A167" s="38"/>
      <c r="B167" s="39"/>
      <c r="C167" s="40"/>
      <c r="D167" s="231" t="s">
        <v>145</v>
      </c>
      <c r="E167" s="40"/>
      <c r="F167" s="232" t="s">
        <v>421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83</v>
      </c>
    </row>
    <row r="168" s="13" customFormat="1">
      <c r="A168" s="13"/>
      <c r="B168" s="236"/>
      <c r="C168" s="237"/>
      <c r="D168" s="231" t="s">
        <v>155</v>
      </c>
      <c r="E168" s="238" t="s">
        <v>1</v>
      </c>
      <c r="F168" s="239" t="s">
        <v>422</v>
      </c>
      <c r="G168" s="237"/>
      <c r="H168" s="240">
        <v>2.3210000000000002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155</v>
      </c>
      <c r="AU168" s="246" t="s">
        <v>83</v>
      </c>
      <c r="AV168" s="13" t="s">
        <v>83</v>
      </c>
      <c r="AW168" s="13" t="s">
        <v>30</v>
      </c>
      <c r="AX168" s="13" t="s">
        <v>73</v>
      </c>
      <c r="AY168" s="246" t="s">
        <v>134</v>
      </c>
    </row>
    <row r="169" s="14" customFormat="1">
      <c r="A169" s="14"/>
      <c r="B169" s="247"/>
      <c r="C169" s="248"/>
      <c r="D169" s="231" t="s">
        <v>155</v>
      </c>
      <c r="E169" s="249" t="s">
        <v>1</v>
      </c>
      <c r="F169" s="250" t="s">
        <v>158</v>
      </c>
      <c r="G169" s="248"/>
      <c r="H169" s="251">
        <v>2.3210000000000002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7" t="s">
        <v>155</v>
      </c>
      <c r="AU169" s="257" t="s">
        <v>83</v>
      </c>
      <c r="AV169" s="14" t="s">
        <v>143</v>
      </c>
      <c r="AW169" s="14" t="s">
        <v>30</v>
      </c>
      <c r="AX169" s="14" t="s">
        <v>81</v>
      </c>
      <c r="AY169" s="257" t="s">
        <v>134</v>
      </c>
    </row>
    <row r="170" s="2" customFormat="1" ht="24.15" customHeight="1">
      <c r="A170" s="38"/>
      <c r="B170" s="39"/>
      <c r="C170" s="269" t="s">
        <v>137</v>
      </c>
      <c r="D170" s="269" t="s">
        <v>257</v>
      </c>
      <c r="E170" s="270" t="s">
        <v>423</v>
      </c>
      <c r="F170" s="271" t="s">
        <v>424</v>
      </c>
      <c r="G170" s="272" t="s">
        <v>193</v>
      </c>
      <c r="H170" s="273">
        <v>0.17599999999999999</v>
      </c>
      <c r="I170" s="274"/>
      <c r="J170" s="275">
        <f>ROUND(I170*H170,2)</f>
        <v>0</v>
      </c>
      <c r="K170" s="271" t="s">
        <v>317</v>
      </c>
      <c r="L170" s="276"/>
      <c r="M170" s="277" t="s">
        <v>1</v>
      </c>
      <c r="N170" s="278" t="s">
        <v>38</v>
      </c>
      <c r="O170" s="91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260</v>
      </c>
      <c r="AT170" s="229" t="s">
        <v>257</v>
      </c>
      <c r="AU170" s="229" t="s">
        <v>83</v>
      </c>
      <c r="AY170" s="17" t="s">
        <v>134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81</v>
      </c>
      <c r="BK170" s="230">
        <f>ROUND(I170*H170,2)</f>
        <v>0</v>
      </c>
      <c r="BL170" s="17" t="s">
        <v>224</v>
      </c>
      <c r="BM170" s="229" t="s">
        <v>309</v>
      </c>
    </row>
    <row r="171" s="2" customFormat="1">
      <c r="A171" s="38"/>
      <c r="B171" s="39"/>
      <c r="C171" s="40"/>
      <c r="D171" s="231" t="s">
        <v>145</v>
      </c>
      <c r="E171" s="40"/>
      <c r="F171" s="232" t="s">
        <v>424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83</v>
      </c>
    </row>
    <row r="172" s="2" customFormat="1">
      <c r="A172" s="38"/>
      <c r="B172" s="39"/>
      <c r="C172" s="40"/>
      <c r="D172" s="231" t="s">
        <v>226</v>
      </c>
      <c r="E172" s="40"/>
      <c r="F172" s="268" t="s">
        <v>418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226</v>
      </c>
      <c r="AU172" s="17" t="s">
        <v>83</v>
      </c>
    </row>
    <row r="173" s="13" customFormat="1">
      <c r="A173" s="13"/>
      <c r="B173" s="236"/>
      <c r="C173" s="237"/>
      <c r="D173" s="231" t="s">
        <v>155</v>
      </c>
      <c r="E173" s="238" t="s">
        <v>1</v>
      </c>
      <c r="F173" s="239" t="s">
        <v>425</v>
      </c>
      <c r="G173" s="237"/>
      <c r="H173" s="240">
        <v>0.17599999999999999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155</v>
      </c>
      <c r="AU173" s="246" t="s">
        <v>83</v>
      </c>
      <c r="AV173" s="13" t="s">
        <v>83</v>
      </c>
      <c r="AW173" s="13" t="s">
        <v>30</v>
      </c>
      <c r="AX173" s="13" t="s">
        <v>73</v>
      </c>
      <c r="AY173" s="246" t="s">
        <v>134</v>
      </c>
    </row>
    <row r="174" s="14" customFormat="1">
      <c r="A174" s="14"/>
      <c r="B174" s="247"/>
      <c r="C174" s="248"/>
      <c r="D174" s="231" t="s">
        <v>155</v>
      </c>
      <c r="E174" s="249" t="s">
        <v>1</v>
      </c>
      <c r="F174" s="250" t="s">
        <v>158</v>
      </c>
      <c r="G174" s="248"/>
      <c r="H174" s="251">
        <v>0.17599999999999999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7" t="s">
        <v>155</v>
      </c>
      <c r="AU174" s="257" t="s">
        <v>83</v>
      </c>
      <c r="AV174" s="14" t="s">
        <v>143</v>
      </c>
      <c r="AW174" s="14" t="s">
        <v>30</v>
      </c>
      <c r="AX174" s="14" t="s">
        <v>81</v>
      </c>
      <c r="AY174" s="257" t="s">
        <v>134</v>
      </c>
    </row>
    <row r="175" s="2" customFormat="1" ht="66.75" customHeight="1">
      <c r="A175" s="38"/>
      <c r="B175" s="39"/>
      <c r="C175" s="218" t="s">
        <v>8</v>
      </c>
      <c r="D175" s="218" t="s">
        <v>138</v>
      </c>
      <c r="E175" s="219" t="s">
        <v>426</v>
      </c>
      <c r="F175" s="220" t="s">
        <v>401</v>
      </c>
      <c r="G175" s="221" t="s">
        <v>152</v>
      </c>
      <c r="H175" s="222">
        <v>1.05</v>
      </c>
      <c r="I175" s="223"/>
      <c r="J175" s="224">
        <f>ROUND(I175*H175,2)</f>
        <v>0</v>
      </c>
      <c r="K175" s="220" t="s">
        <v>391</v>
      </c>
      <c r="L175" s="44"/>
      <c r="M175" s="225" t="s">
        <v>1</v>
      </c>
      <c r="N175" s="226" t="s">
        <v>38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224</v>
      </c>
      <c r="AT175" s="229" t="s">
        <v>138</v>
      </c>
      <c r="AU175" s="229" t="s">
        <v>83</v>
      </c>
      <c r="AY175" s="17" t="s">
        <v>134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81</v>
      </c>
      <c r="BK175" s="230">
        <f>ROUND(I175*H175,2)</f>
        <v>0</v>
      </c>
      <c r="BL175" s="17" t="s">
        <v>224</v>
      </c>
      <c r="BM175" s="229" t="s">
        <v>344</v>
      </c>
    </row>
    <row r="176" s="2" customFormat="1">
      <c r="A176" s="38"/>
      <c r="B176" s="39"/>
      <c r="C176" s="40"/>
      <c r="D176" s="231" t="s">
        <v>145</v>
      </c>
      <c r="E176" s="40"/>
      <c r="F176" s="232" t="s">
        <v>427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145</v>
      </c>
      <c r="AU176" s="17" t="s">
        <v>83</v>
      </c>
    </row>
    <row r="177" s="2" customFormat="1">
      <c r="A177" s="38"/>
      <c r="B177" s="39"/>
      <c r="C177" s="40"/>
      <c r="D177" s="231" t="s">
        <v>226</v>
      </c>
      <c r="E177" s="40"/>
      <c r="F177" s="268" t="s">
        <v>428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226</v>
      </c>
      <c r="AU177" s="17" t="s">
        <v>83</v>
      </c>
    </row>
    <row r="178" s="13" customFormat="1">
      <c r="A178" s="13"/>
      <c r="B178" s="236"/>
      <c r="C178" s="237"/>
      <c r="D178" s="231" t="s">
        <v>155</v>
      </c>
      <c r="E178" s="238" t="s">
        <v>1</v>
      </c>
      <c r="F178" s="239" t="s">
        <v>429</v>
      </c>
      <c r="G178" s="237"/>
      <c r="H178" s="240">
        <v>1.05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155</v>
      </c>
      <c r="AU178" s="246" t="s">
        <v>83</v>
      </c>
      <c r="AV178" s="13" t="s">
        <v>83</v>
      </c>
      <c r="AW178" s="13" t="s">
        <v>30</v>
      </c>
      <c r="AX178" s="13" t="s">
        <v>73</v>
      </c>
      <c r="AY178" s="246" t="s">
        <v>134</v>
      </c>
    </row>
    <row r="179" s="14" customFormat="1">
      <c r="A179" s="14"/>
      <c r="B179" s="247"/>
      <c r="C179" s="248"/>
      <c r="D179" s="231" t="s">
        <v>155</v>
      </c>
      <c r="E179" s="249" t="s">
        <v>1</v>
      </c>
      <c r="F179" s="250" t="s">
        <v>158</v>
      </c>
      <c r="G179" s="248"/>
      <c r="H179" s="251">
        <v>1.05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155</v>
      </c>
      <c r="AU179" s="257" t="s">
        <v>83</v>
      </c>
      <c r="AV179" s="14" t="s">
        <v>143</v>
      </c>
      <c r="AW179" s="14" t="s">
        <v>30</v>
      </c>
      <c r="AX179" s="14" t="s">
        <v>81</v>
      </c>
      <c r="AY179" s="257" t="s">
        <v>134</v>
      </c>
    </row>
    <row r="180" s="2" customFormat="1" ht="33" customHeight="1">
      <c r="A180" s="38"/>
      <c r="B180" s="39"/>
      <c r="C180" s="218" t="s">
        <v>213</v>
      </c>
      <c r="D180" s="218" t="s">
        <v>138</v>
      </c>
      <c r="E180" s="219" t="s">
        <v>430</v>
      </c>
      <c r="F180" s="220" t="s">
        <v>431</v>
      </c>
      <c r="G180" s="221" t="s">
        <v>141</v>
      </c>
      <c r="H180" s="222">
        <v>16</v>
      </c>
      <c r="I180" s="223"/>
      <c r="J180" s="224">
        <f>ROUND(I180*H180,2)</f>
        <v>0</v>
      </c>
      <c r="K180" s="220" t="s">
        <v>391</v>
      </c>
      <c r="L180" s="44"/>
      <c r="M180" s="225" t="s">
        <v>1</v>
      </c>
      <c r="N180" s="226" t="s">
        <v>38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224</v>
      </c>
      <c r="AT180" s="229" t="s">
        <v>138</v>
      </c>
      <c r="AU180" s="229" t="s">
        <v>83</v>
      </c>
      <c r="AY180" s="17" t="s">
        <v>134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224</v>
      </c>
      <c r="BM180" s="229" t="s">
        <v>347</v>
      </c>
    </row>
    <row r="181" s="2" customFormat="1">
      <c r="A181" s="38"/>
      <c r="B181" s="39"/>
      <c r="C181" s="40"/>
      <c r="D181" s="231" t="s">
        <v>145</v>
      </c>
      <c r="E181" s="40"/>
      <c r="F181" s="232" t="s">
        <v>431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83</v>
      </c>
    </row>
    <row r="182" s="2" customFormat="1">
      <c r="A182" s="38"/>
      <c r="B182" s="39"/>
      <c r="C182" s="40"/>
      <c r="D182" s="231" t="s">
        <v>226</v>
      </c>
      <c r="E182" s="40"/>
      <c r="F182" s="268" t="s">
        <v>432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226</v>
      </c>
      <c r="AU182" s="17" t="s">
        <v>83</v>
      </c>
    </row>
    <row r="183" s="2" customFormat="1" ht="55.5" customHeight="1">
      <c r="A183" s="38"/>
      <c r="B183" s="39"/>
      <c r="C183" s="218" t="s">
        <v>230</v>
      </c>
      <c r="D183" s="218" t="s">
        <v>138</v>
      </c>
      <c r="E183" s="219" t="s">
        <v>433</v>
      </c>
      <c r="F183" s="220" t="s">
        <v>434</v>
      </c>
      <c r="G183" s="221" t="s">
        <v>193</v>
      </c>
      <c r="H183" s="222">
        <v>0.218</v>
      </c>
      <c r="I183" s="223"/>
      <c r="J183" s="224">
        <f>ROUND(I183*H183,2)</f>
        <v>0</v>
      </c>
      <c r="K183" s="220" t="s">
        <v>317</v>
      </c>
      <c r="L183" s="44"/>
      <c r="M183" s="225" t="s">
        <v>1</v>
      </c>
      <c r="N183" s="226" t="s">
        <v>38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224</v>
      </c>
      <c r="AT183" s="229" t="s">
        <v>138</v>
      </c>
      <c r="AU183" s="229" t="s">
        <v>83</v>
      </c>
      <c r="AY183" s="17" t="s">
        <v>134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81</v>
      </c>
      <c r="BK183" s="230">
        <f>ROUND(I183*H183,2)</f>
        <v>0</v>
      </c>
      <c r="BL183" s="17" t="s">
        <v>224</v>
      </c>
      <c r="BM183" s="229" t="s">
        <v>351</v>
      </c>
    </row>
    <row r="184" s="2" customFormat="1">
      <c r="A184" s="38"/>
      <c r="B184" s="39"/>
      <c r="C184" s="40"/>
      <c r="D184" s="231" t="s">
        <v>145</v>
      </c>
      <c r="E184" s="40"/>
      <c r="F184" s="232" t="s">
        <v>434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145</v>
      </c>
      <c r="AU184" s="17" t="s">
        <v>83</v>
      </c>
    </row>
    <row r="185" s="12" customFormat="1" ht="22.8" customHeight="1">
      <c r="A185" s="12"/>
      <c r="B185" s="202"/>
      <c r="C185" s="203"/>
      <c r="D185" s="204" t="s">
        <v>72</v>
      </c>
      <c r="E185" s="216" t="s">
        <v>435</v>
      </c>
      <c r="F185" s="216" t="s">
        <v>436</v>
      </c>
      <c r="G185" s="203"/>
      <c r="H185" s="203"/>
      <c r="I185" s="206"/>
      <c r="J185" s="217">
        <f>BK185</f>
        <v>0</v>
      </c>
      <c r="K185" s="203"/>
      <c r="L185" s="208"/>
      <c r="M185" s="209"/>
      <c r="N185" s="210"/>
      <c r="O185" s="210"/>
      <c r="P185" s="211">
        <f>SUM(P186:P187)</f>
        <v>0</v>
      </c>
      <c r="Q185" s="210"/>
      <c r="R185" s="211">
        <f>SUM(R186:R187)</f>
        <v>0</v>
      </c>
      <c r="S185" s="210"/>
      <c r="T185" s="212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3" t="s">
        <v>83</v>
      </c>
      <c r="AT185" s="214" t="s">
        <v>72</v>
      </c>
      <c r="AU185" s="214" t="s">
        <v>81</v>
      </c>
      <c r="AY185" s="213" t="s">
        <v>134</v>
      </c>
      <c r="BK185" s="215">
        <f>SUM(BK186:BK187)</f>
        <v>0</v>
      </c>
    </row>
    <row r="186" s="2" customFormat="1" ht="16.5" customHeight="1">
      <c r="A186" s="38"/>
      <c r="B186" s="39"/>
      <c r="C186" s="218" t="s">
        <v>251</v>
      </c>
      <c r="D186" s="218" t="s">
        <v>138</v>
      </c>
      <c r="E186" s="219" t="s">
        <v>437</v>
      </c>
      <c r="F186" s="220" t="s">
        <v>438</v>
      </c>
      <c r="G186" s="221" t="s">
        <v>177</v>
      </c>
      <c r="H186" s="222">
        <v>10</v>
      </c>
      <c r="I186" s="223"/>
      <c r="J186" s="224">
        <f>ROUND(I186*H186,2)</f>
        <v>0</v>
      </c>
      <c r="K186" s="220" t="s">
        <v>317</v>
      </c>
      <c r="L186" s="44"/>
      <c r="M186" s="225" t="s">
        <v>1</v>
      </c>
      <c r="N186" s="226" t="s">
        <v>38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224</v>
      </c>
      <c r="AT186" s="229" t="s">
        <v>138</v>
      </c>
      <c r="AU186" s="229" t="s">
        <v>83</v>
      </c>
      <c r="AY186" s="17" t="s">
        <v>134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81</v>
      </c>
      <c r="BK186" s="230">
        <f>ROUND(I186*H186,2)</f>
        <v>0</v>
      </c>
      <c r="BL186" s="17" t="s">
        <v>224</v>
      </c>
      <c r="BM186" s="229" t="s">
        <v>354</v>
      </c>
    </row>
    <row r="187" s="2" customFormat="1">
      <c r="A187" s="38"/>
      <c r="B187" s="39"/>
      <c r="C187" s="40"/>
      <c r="D187" s="231" t="s">
        <v>145</v>
      </c>
      <c r="E187" s="40"/>
      <c r="F187" s="232" t="s">
        <v>438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83</v>
      </c>
    </row>
    <row r="188" s="12" customFormat="1" ht="22.8" customHeight="1">
      <c r="A188" s="12"/>
      <c r="B188" s="202"/>
      <c r="C188" s="203"/>
      <c r="D188" s="204" t="s">
        <v>72</v>
      </c>
      <c r="E188" s="216" t="s">
        <v>439</v>
      </c>
      <c r="F188" s="216" t="s">
        <v>440</v>
      </c>
      <c r="G188" s="203"/>
      <c r="H188" s="203"/>
      <c r="I188" s="206"/>
      <c r="J188" s="217">
        <f>BK188</f>
        <v>0</v>
      </c>
      <c r="K188" s="203"/>
      <c r="L188" s="208"/>
      <c r="M188" s="209"/>
      <c r="N188" s="210"/>
      <c r="O188" s="210"/>
      <c r="P188" s="211">
        <f>SUM(P189:P206)</f>
        <v>0</v>
      </c>
      <c r="Q188" s="210"/>
      <c r="R188" s="211">
        <f>SUM(R189:R206)</f>
        <v>0</v>
      </c>
      <c r="S188" s="210"/>
      <c r="T188" s="212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3" t="s">
        <v>83</v>
      </c>
      <c r="AT188" s="214" t="s">
        <v>72</v>
      </c>
      <c r="AU188" s="214" t="s">
        <v>81</v>
      </c>
      <c r="AY188" s="213" t="s">
        <v>134</v>
      </c>
      <c r="BK188" s="215">
        <f>SUM(BK189:BK206)</f>
        <v>0</v>
      </c>
    </row>
    <row r="189" s="2" customFormat="1" ht="37.8" customHeight="1">
      <c r="A189" s="38"/>
      <c r="B189" s="39"/>
      <c r="C189" s="218" t="s">
        <v>224</v>
      </c>
      <c r="D189" s="218" t="s">
        <v>138</v>
      </c>
      <c r="E189" s="219" t="s">
        <v>441</v>
      </c>
      <c r="F189" s="220" t="s">
        <v>442</v>
      </c>
      <c r="G189" s="221" t="s">
        <v>177</v>
      </c>
      <c r="H189" s="222">
        <v>54</v>
      </c>
      <c r="I189" s="223"/>
      <c r="J189" s="224">
        <f>ROUND(I189*H189,2)</f>
        <v>0</v>
      </c>
      <c r="K189" s="220" t="s">
        <v>317</v>
      </c>
      <c r="L189" s="44"/>
      <c r="M189" s="225" t="s">
        <v>1</v>
      </c>
      <c r="N189" s="226" t="s">
        <v>38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224</v>
      </c>
      <c r="AT189" s="229" t="s">
        <v>138</v>
      </c>
      <c r="AU189" s="229" t="s">
        <v>83</v>
      </c>
      <c r="AY189" s="17" t="s">
        <v>134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81</v>
      </c>
      <c r="BK189" s="230">
        <f>ROUND(I189*H189,2)</f>
        <v>0</v>
      </c>
      <c r="BL189" s="17" t="s">
        <v>224</v>
      </c>
      <c r="BM189" s="229" t="s">
        <v>260</v>
      </c>
    </row>
    <row r="190" s="2" customFormat="1">
      <c r="A190" s="38"/>
      <c r="B190" s="39"/>
      <c r="C190" s="40"/>
      <c r="D190" s="231" t="s">
        <v>145</v>
      </c>
      <c r="E190" s="40"/>
      <c r="F190" s="232" t="s">
        <v>442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145</v>
      </c>
      <c r="AU190" s="17" t="s">
        <v>83</v>
      </c>
    </row>
    <row r="191" s="2" customFormat="1" ht="37.8" customHeight="1">
      <c r="A191" s="38"/>
      <c r="B191" s="39"/>
      <c r="C191" s="218" t="s">
        <v>235</v>
      </c>
      <c r="D191" s="218" t="s">
        <v>138</v>
      </c>
      <c r="E191" s="219" t="s">
        <v>443</v>
      </c>
      <c r="F191" s="220" t="s">
        <v>444</v>
      </c>
      <c r="G191" s="221" t="s">
        <v>177</v>
      </c>
      <c r="H191" s="222">
        <v>4</v>
      </c>
      <c r="I191" s="223"/>
      <c r="J191" s="224">
        <f>ROUND(I191*H191,2)</f>
        <v>0</v>
      </c>
      <c r="K191" s="220" t="s">
        <v>317</v>
      </c>
      <c r="L191" s="44"/>
      <c r="M191" s="225" t="s">
        <v>1</v>
      </c>
      <c r="N191" s="226" t="s">
        <v>38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224</v>
      </c>
      <c r="AT191" s="229" t="s">
        <v>138</v>
      </c>
      <c r="AU191" s="229" t="s">
        <v>83</v>
      </c>
      <c r="AY191" s="17" t="s">
        <v>134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81</v>
      </c>
      <c r="BK191" s="230">
        <f>ROUND(I191*H191,2)</f>
        <v>0</v>
      </c>
      <c r="BL191" s="17" t="s">
        <v>224</v>
      </c>
      <c r="BM191" s="229" t="s">
        <v>359</v>
      </c>
    </row>
    <row r="192" s="2" customFormat="1">
      <c r="A192" s="38"/>
      <c r="B192" s="39"/>
      <c r="C192" s="40"/>
      <c r="D192" s="231" t="s">
        <v>145</v>
      </c>
      <c r="E192" s="40"/>
      <c r="F192" s="232" t="s">
        <v>444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145</v>
      </c>
      <c r="AU192" s="17" t="s">
        <v>83</v>
      </c>
    </row>
    <row r="193" s="2" customFormat="1" ht="37.8" customHeight="1">
      <c r="A193" s="38"/>
      <c r="B193" s="39"/>
      <c r="C193" s="218" t="s">
        <v>240</v>
      </c>
      <c r="D193" s="218" t="s">
        <v>138</v>
      </c>
      <c r="E193" s="219" t="s">
        <v>445</v>
      </c>
      <c r="F193" s="220" t="s">
        <v>446</v>
      </c>
      <c r="G193" s="221" t="s">
        <v>141</v>
      </c>
      <c r="H193" s="222">
        <v>2</v>
      </c>
      <c r="I193" s="223"/>
      <c r="J193" s="224">
        <f>ROUND(I193*H193,2)</f>
        <v>0</v>
      </c>
      <c r="K193" s="220" t="s">
        <v>317</v>
      </c>
      <c r="L193" s="44"/>
      <c r="M193" s="225" t="s">
        <v>1</v>
      </c>
      <c r="N193" s="226" t="s">
        <v>38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224</v>
      </c>
      <c r="AT193" s="229" t="s">
        <v>138</v>
      </c>
      <c r="AU193" s="229" t="s">
        <v>83</v>
      </c>
      <c r="AY193" s="17" t="s">
        <v>134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81</v>
      </c>
      <c r="BK193" s="230">
        <f>ROUND(I193*H193,2)</f>
        <v>0</v>
      </c>
      <c r="BL193" s="17" t="s">
        <v>224</v>
      </c>
      <c r="BM193" s="229" t="s">
        <v>362</v>
      </c>
    </row>
    <row r="194" s="2" customFormat="1">
      <c r="A194" s="38"/>
      <c r="B194" s="39"/>
      <c r="C194" s="40"/>
      <c r="D194" s="231" t="s">
        <v>145</v>
      </c>
      <c r="E194" s="40"/>
      <c r="F194" s="232" t="s">
        <v>446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145</v>
      </c>
      <c r="AU194" s="17" t="s">
        <v>83</v>
      </c>
    </row>
    <row r="195" s="2" customFormat="1" ht="24.15" customHeight="1">
      <c r="A195" s="38"/>
      <c r="B195" s="39"/>
      <c r="C195" s="218" t="s">
        <v>263</v>
      </c>
      <c r="D195" s="218" t="s">
        <v>138</v>
      </c>
      <c r="E195" s="219" t="s">
        <v>447</v>
      </c>
      <c r="F195" s="220" t="s">
        <v>448</v>
      </c>
      <c r="G195" s="221" t="s">
        <v>339</v>
      </c>
      <c r="H195" s="222">
        <v>2</v>
      </c>
      <c r="I195" s="223"/>
      <c r="J195" s="224">
        <f>ROUND(I195*H195,2)</f>
        <v>0</v>
      </c>
      <c r="K195" s="220" t="s">
        <v>317</v>
      </c>
      <c r="L195" s="44"/>
      <c r="M195" s="225" t="s">
        <v>1</v>
      </c>
      <c r="N195" s="226" t="s">
        <v>38</v>
      </c>
      <c r="O195" s="91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224</v>
      </c>
      <c r="AT195" s="229" t="s">
        <v>138</v>
      </c>
      <c r="AU195" s="229" t="s">
        <v>83</v>
      </c>
      <c r="AY195" s="17" t="s">
        <v>134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81</v>
      </c>
      <c r="BK195" s="230">
        <f>ROUND(I195*H195,2)</f>
        <v>0</v>
      </c>
      <c r="BL195" s="17" t="s">
        <v>224</v>
      </c>
      <c r="BM195" s="229" t="s">
        <v>365</v>
      </c>
    </row>
    <row r="196" s="2" customFormat="1">
      <c r="A196" s="38"/>
      <c r="B196" s="39"/>
      <c r="C196" s="40"/>
      <c r="D196" s="231" t="s">
        <v>145</v>
      </c>
      <c r="E196" s="40"/>
      <c r="F196" s="232" t="s">
        <v>448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145</v>
      </c>
      <c r="AU196" s="17" t="s">
        <v>83</v>
      </c>
    </row>
    <row r="197" s="2" customFormat="1" ht="44.25" customHeight="1">
      <c r="A197" s="38"/>
      <c r="B197" s="39"/>
      <c r="C197" s="218" t="s">
        <v>245</v>
      </c>
      <c r="D197" s="218" t="s">
        <v>138</v>
      </c>
      <c r="E197" s="219" t="s">
        <v>449</v>
      </c>
      <c r="F197" s="220" t="s">
        <v>450</v>
      </c>
      <c r="G197" s="221" t="s">
        <v>177</v>
      </c>
      <c r="H197" s="222">
        <v>54</v>
      </c>
      <c r="I197" s="223"/>
      <c r="J197" s="224">
        <f>ROUND(I197*H197,2)</f>
        <v>0</v>
      </c>
      <c r="K197" s="220" t="s">
        <v>317</v>
      </c>
      <c r="L197" s="44"/>
      <c r="M197" s="225" t="s">
        <v>1</v>
      </c>
      <c r="N197" s="226" t="s">
        <v>38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224</v>
      </c>
      <c r="AT197" s="229" t="s">
        <v>138</v>
      </c>
      <c r="AU197" s="229" t="s">
        <v>83</v>
      </c>
      <c r="AY197" s="17" t="s">
        <v>134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81</v>
      </c>
      <c r="BK197" s="230">
        <f>ROUND(I197*H197,2)</f>
        <v>0</v>
      </c>
      <c r="BL197" s="17" t="s">
        <v>224</v>
      </c>
      <c r="BM197" s="229" t="s">
        <v>368</v>
      </c>
    </row>
    <row r="198" s="2" customFormat="1">
      <c r="A198" s="38"/>
      <c r="B198" s="39"/>
      <c r="C198" s="40"/>
      <c r="D198" s="231" t="s">
        <v>145</v>
      </c>
      <c r="E198" s="40"/>
      <c r="F198" s="232" t="s">
        <v>450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145</v>
      </c>
      <c r="AU198" s="17" t="s">
        <v>83</v>
      </c>
    </row>
    <row r="199" s="2" customFormat="1" ht="44.25" customHeight="1">
      <c r="A199" s="38"/>
      <c r="B199" s="39"/>
      <c r="C199" s="218" t="s">
        <v>7</v>
      </c>
      <c r="D199" s="218" t="s">
        <v>138</v>
      </c>
      <c r="E199" s="219" t="s">
        <v>451</v>
      </c>
      <c r="F199" s="220" t="s">
        <v>452</v>
      </c>
      <c r="G199" s="221" t="s">
        <v>177</v>
      </c>
      <c r="H199" s="222">
        <v>4</v>
      </c>
      <c r="I199" s="223"/>
      <c r="J199" s="224">
        <f>ROUND(I199*H199,2)</f>
        <v>0</v>
      </c>
      <c r="K199" s="220" t="s">
        <v>317</v>
      </c>
      <c r="L199" s="44"/>
      <c r="M199" s="225" t="s">
        <v>1</v>
      </c>
      <c r="N199" s="226" t="s">
        <v>38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224</v>
      </c>
      <c r="AT199" s="229" t="s">
        <v>138</v>
      </c>
      <c r="AU199" s="229" t="s">
        <v>83</v>
      </c>
      <c r="AY199" s="17" t="s">
        <v>134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81</v>
      </c>
      <c r="BK199" s="230">
        <f>ROUND(I199*H199,2)</f>
        <v>0</v>
      </c>
      <c r="BL199" s="17" t="s">
        <v>224</v>
      </c>
      <c r="BM199" s="229" t="s">
        <v>371</v>
      </c>
    </row>
    <row r="200" s="2" customFormat="1">
      <c r="A200" s="38"/>
      <c r="B200" s="39"/>
      <c r="C200" s="40"/>
      <c r="D200" s="231" t="s">
        <v>145</v>
      </c>
      <c r="E200" s="40"/>
      <c r="F200" s="232" t="s">
        <v>452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145</v>
      </c>
      <c r="AU200" s="17" t="s">
        <v>83</v>
      </c>
    </row>
    <row r="201" s="2" customFormat="1" ht="24.15" customHeight="1">
      <c r="A201" s="38"/>
      <c r="B201" s="39"/>
      <c r="C201" s="218" t="s">
        <v>309</v>
      </c>
      <c r="D201" s="218" t="s">
        <v>138</v>
      </c>
      <c r="E201" s="219" t="s">
        <v>453</v>
      </c>
      <c r="F201" s="220" t="s">
        <v>454</v>
      </c>
      <c r="G201" s="221" t="s">
        <v>177</v>
      </c>
      <c r="H201" s="222">
        <v>2</v>
      </c>
      <c r="I201" s="223"/>
      <c r="J201" s="224">
        <f>ROUND(I201*H201,2)</f>
        <v>0</v>
      </c>
      <c r="K201" s="220" t="s">
        <v>317</v>
      </c>
      <c r="L201" s="44"/>
      <c r="M201" s="225" t="s">
        <v>1</v>
      </c>
      <c r="N201" s="226" t="s">
        <v>38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224</v>
      </c>
      <c r="AT201" s="229" t="s">
        <v>138</v>
      </c>
      <c r="AU201" s="229" t="s">
        <v>83</v>
      </c>
      <c r="AY201" s="17" t="s">
        <v>134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81</v>
      </c>
      <c r="BK201" s="230">
        <f>ROUND(I201*H201,2)</f>
        <v>0</v>
      </c>
      <c r="BL201" s="17" t="s">
        <v>224</v>
      </c>
      <c r="BM201" s="229" t="s">
        <v>374</v>
      </c>
    </row>
    <row r="202" s="2" customFormat="1">
      <c r="A202" s="38"/>
      <c r="B202" s="39"/>
      <c r="C202" s="40"/>
      <c r="D202" s="231" t="s">
        <v>145</v>
      </c>
      <c r="E202" s="40"/>
      <c r="F202" s="232" t="s">
        <v>454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145</v>
      </c>
      <c r="AU202" s="17" t="s">
        <v>83</v>
      </c>
    </row>
    <row r="203" s="2" customFormat="1" ht="33" customHeight="1">
      <c r="A203" s="38"/>
      <c r="B203" s="39"/>
      <c r="C203" s="218" t="s">
        <v>455</v>
      </c>
      <c r="D203" s="218" t="s">
        <v>138</v>
      </c>
      <c r="E203" s="219" t="s">
        <v>456</v>
      </c>
      <c r="F203" s="220" t="s">
        <v>457</v>
      </c>
      <c r="G203" s="221" t="s">
        <v>141</v>
      </c>
      <c r="H203" s="222">
        <v>2</v>
      </c>
      <c r="I203" s="223"/>
      <c r="J203" s="224">
        <f>ROUND(I203*H203,2)</f>
        <v>0</v>
      </c>
      <c r="K203" s="220" t="s">
        <v>317</v>
      </c>
      <c r="L203" s="44"/>
      <c r="M203" s="225" t="s">
        <v>1</v>
      </c>
      <c r="N203" s="226" t="s">
        <v>38</v>
      </c>
      <c r="O203" s="91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224</v>
      </c>
      <c r="AT203" s="229" t="s">
        <v>138</v>
      </c>
      <c r="AU203" s="229" t="s">
        <v>83</v>
      </c>
      <c r="AY203" s="17" t="s">
        <v>134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81</v>
      </c>
      <c r="BK203" s="230">
        <f>ROUND(I203*H203,2)</f>
        <v>0</v>
      </c>
      <c r="BL203" s="17" t="s">
        <v>224</v>
      </c>
      <c r="BM203" s="229" t="s">
        <v>458</v>
      </c>
    </row>
    <row r="204" s="2" customFormat="1">
      <c r="A204" s="38"/>
      <c r="B204" s="39"/>
      <c r="C204" s="40"/>
      <c r="D204" s="231" t="s">
        <v>145</v>
      </c>
      <c r="E204" s="40"/>
      <c r="F204" s="232" t="s">
        <v>457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145</v>
      </c>
      <c r="AU204" s="17" t="s">
        <v>83</v>
      </c>
    </row>
    <row r="205" s="2" customFormat="1" ht="49.05" customHeight="1">
      <c r="A205" s="38"/>
      <c r="B205" s="39"/>
      <c r="C205" s="218" t="s">
        <v>344</v>
      </c>
      <c r="D205" s="218" t="s">
        <v>138</v>
      </c>
      <c r="E205" s="219" t="s">
        <v>459</v>
      </c>
      <c r="F205" s="220" t="s">
        <v>460</v>
      </c>
      <c r="G205" s="221" t="s">
        <v>193</v>
      </c>
      <c r="H205" s="222">
        <v>0.58699999999999997</v>
      </c>
      <c r="I205" s="223"/>
      <c r="J205" s="224">
        <f>ROUND(I205*H205,2)</f>
        <v>0</v>
      </c>
      <c r="K205" s="220" t="s">
        <v>317</v>
      </c>
      <c r="L205" s="44"/>
      <c r="M205" s="225" t="s">
        <v>1</v>
      </c>
      <c r="N205" s="226" t="s">
        <v>38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224</v>
      </c>
      <c r="AT205" s="229" t="s">
        <v>138</v>
      </c>
      <c r="AU205" s="229" t="s">
        <v>83</v>
      </c>
      <c r="AY205" s="17" t="s">
        <v>134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81</v>
      </c>
      <c r="BK205" s="230">
        <f>ROUND(I205*H205,2)</f>
        <v>0</v>
      </c>
      <c r="BL205" s="17" t="s">
        <v>224</v>
      </c>
      <c r="BM205" s="229" t="s">
        <v>461</v>
      </c>
    </row>
    <row r="206" s="2" customFormat="1">
      <c r="A206" s="38"/>
      <c r="B206" s="39"/>
      <c r="C206" s="40"/>
      <c r="D206" s="231" t="s">
        <v>145</v>
      </c>
      <c r="E206" s="40"/>
      <c r="F206" s="232" t="s">
        <v>460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145</v>
      </c>
      <c r="AU206" s="17" t="s">
        <v>83</v>
      </c>
    </row>
    <row r="207" s="12" customFormat="1" ht="22.8" customHeight="1">
      <c r="A207" s="12"/>
      <c r="B207" s="202"/>
      <c r="C207" s="203"/>
      <c r="D207" s="204" t="s">
        <v>72</v>
      </c>
      <c r="E207" s="216" t="s">
        <v>462</v>
      </c>
      <c r="F207" s="216" t="s">
        <v>463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SUM(P208:P235)</f>
        <v>0</v>
      </c>
      <c r="Q207" s="210"/>
      <c r="R207" s="211">
        <f>SUM(R208:R235)</f>
        <v>0</v>
      </c>
      <c r="S207" s="210"/>
      <c r="T207" s="212">
        <f>SUM(T208:T235)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83</v>
      </c>
      <c r="AT207" s="214" t="s">
        <v>72</v>
      </c>
      <c r="AU207" s="214" t="s">
        <v>81</v>
      </c>
      <c r="AY207" s="213" t="s">
        <v>134</v>
      </c>
      <c r="BK207" s="215">
        <f>SUM(BK208:BK235)</f>
        <v>0</v>
      </c>
    </row>
    <row r="208" s="2" customFormat="1" ht="24.15" customHeight="1">
      <c r="A208" s="38"/>
      <c r="B208" s="39"/>
      <c r="C208" s="218" t="s">
        <v>464</v>
      </c>
      <c r="D208" s="218" t="s">
        <v>138</v>
      </c>
      <c r="E208" s="219" t="s">
        <v>465</v>
      </c>
      <c r="F208" s="220" t="s">
        <v>466</v>
      </c>
      <c r="G208" s="221" t="s">
        <v>339</v>
      </c>
      <c r="H208" s="222">
        <v>1</v>
      </c>
      <c r="I208" s="223"/>
      <c r="J208" s="224">
        <f>ROUND(I208*H208,2)</f>
        <v>0</v>
      </c>
      <c r="K208" s="220" t="s">
        <v>317</v>
      </c>
      <c r="L208" s="44"/>
      <c r="M208" s="225" t="s">
        <v>1</v>
      </c>
      <c r="N208" s="226" t="s">
        <v>38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224</v>
      </c>
      <c r="AT208" s="229" t="s">
        <v>138</v>
      </c>
      <c r="AU208" s="229" t="s">
        <v>83</v>
      </c>
      <c r="AY208" s="17" t="s">
        <v>134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81</v>
      </c>
      <c r="BK208" s="230">
        <f>ROUND(I208*H208,2)</f>
        <v>0</v>
      </c>
      <c r="BL208" s="17" t="s">
        <v>224</v>
      </c>
      <c r="BM208" s="229" t="s">
        <v>467</v>
      </c>
    </row>
    <row r="209" s="2" customFormat="1">
      <c r="A209" s="38"/>
      <c r="B209" s="39"/>
      <c r="C209" s="40"/>
      <c r="D209" s="231" t="s">
        <v>145</v>
      </c>
      <c r="E209" s="40"/>
      <c r="F209" s="232" t="s">
        <v>466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83</v>
      </c>
    </row>
    <row r="210" s="2" customFormat="1" ht="37.8" customHeight="1">
      <c r="A210" s="38"/>
      <c r="B210" s="39"/>
      <c r="C210" s="218" t="s">
        <v>347</v>
      </c>
      <c r="D210" s="218" t="s">
        <v>138</v>
      </c>
      <c r="E210" s="219" t="s">
        <v>468</v>
      </c>
      <c r="F210" s="220" t="s">
        <v>469</v>
      </c>
      <c r="G210" s="221" t="s">
        <v>141</v>
      </c>
      <c r="H210" s="222">
        <v>1</v>
      </c>
      <c r="I210" s="223"/>
      <c r="J210" s="224">
        <f>ROUND(I210*H210,2)</f>
        <v>0</v>
      </c>
      <c r="K210" s="220" t="s">
        <v>391</v>
      </c>
      <c r="L210" s="44"/>
      <c r="M210" s="225" t="s">
        <v>1</v>
      </c>
      <c r="N210" s="226" t="s">
        <v>38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224</v>
      </c>
      <c r="AT210" s="229" t="s">
        <v>138</v>
      </c>
      <c r="AU210" s="229" t="s">
        <v>83</v>
      </c>
      <c r="AY210" s="17" t="s">
        <v>134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81</v>
      </c>
      <c r="BK210" s="230">
        <f>ROUND(I210*H210,2)</f>
        <v>0</v>
      </c>
      <c r="BL210" s="17" t="s">
        <v>224</v>
      </c>
      <c r="BM210" s="229" t="s">
        <v>470</v>
      </c>
    </row>
    <row r="211" s="2" customFormat="1">
      <c r="A211" s="38"/>
      <c r="B211" s="39"/>
      <c r="C211" s="40"/>
      <c r="D211" s="231" t="s">
        <v>145</v>
      </c>
      <c r="E211" s="40"/>
      <c r="F211" s="232" t="s">
        <v>469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145</v>
      </c>
      <c r="AU211" s="17" t="s">
        <v>83</v>
      </c>
    </row>
    <row r="212" s="2" customFormat="1">
      <c r="A212" s="38"/>
      <c r="B212" s="39"/>
      <c r="C212" s="40"/>
      <c r="D212" s="231" t="s">
        <v>226</v>
      </c>
      <c r="E212" s="40"/>
      <c r="F212" s="268" t="s">
        <v>471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226</v>
      </c>
      <c r="AU212" s="17" t="s">
        <v>83</v>
      </c>
    </row>
    <row r="213" s="2" customFormat="1" ht="24.15" customHeight="1">
      <c r="A213" s="38"/>
      <c r="B213" s="39"/>
      <c r="C213" s="218" t="s">
        <v>472</v>
      </c>
      <c r="D213" s="218" t="s">
        <v>138</v>
      </c>
      <c r="E213" s="219" t="s">
        <v>473</v>
      </c>
      <c r="F213" s="220" t="s">
        <v>474</v>
      </c>
      <c r="G213" s="221" t="s">
        <v>339</v>
      </c>
      <c r="H213" s="222">
        <v>1</v>
      </c>
      <c r="I213" s="223"/>
      <c r="J213" s="224">
        <f>ROUND(I213*H213,2)</f>
        <v>0</v>
      </c>
      <c r="K213" s="220" t="s">
        <v>317</v>
      </c>
      <c r="L213" s="44"/>
      <c r="M213" s="225" t="s">
        <v>1</v>
      </c>
      <c r="N213" s="226" t="s">
        <v>38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224</v>
      </c>
      <c r="AT213" s="229" t="s">
        <v>138</v>
      </c>
      <c r="AU213" s="229" t="s">
        <v>83</v>
      </c>
      <c r="AY213" s="17" t="s">
        <v>134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81</v>
      </c>
      <c r="BK213" s="230">
        <f>ROUND(I213*H213,2)</f>
        <v>0</v>
      </c>
      <c r="BL213" s="17" t="s">
        <v>224</v>
      </c>
      <c r="BM213" s="229" t="s">
        <v>475</v>
      </c>
    </row>
    <row r="214" s="2" customFormat="1">
      <c r="A214" s="38"/>
      <c r="B214" s="39"/>
      <c r="C214" s="40"/>
      <c r="D214" s="231" t="s">
        <v>145</v>
      </c>
      <c r="E214" s="40"/>
      <c r="F214" s="232" t="s">
        <v>474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145</v>
      </c>
      <c r="AU214" s="17" t="s">
        <v>83</v>
      </c>
    </row>
    <row r="215" s="2" customFormat="1" ht="37.8" customHeight="1">
      <c r="A215" s="38"/>
      <c r="B215" s="39"/>
      <c r="C215" s="218" t="s">
        <v>351</v>
      </c>
      <c r="D215" s="218" t="s">
        <v>138</v>
      </c>
      <c r="E215" s="219" t="s">
        <v>476</v>
      </c>
      <c r="F215" s="220" t="s">
        <v>477</v>
      </c>
      <c r="G215" s="221" t="s">
        <v>339</v>
      </c>
      <c r="H215" s="222">
        <v>1</v>
      </c>
      <c r="I215" s="223"/>
      <c r="J215" s="224">
        <f>ROUND(I215*H215,2)</f>
        <v>0</v>
      </c>
      <c r="K215" s="220" t="s">
        <v>391</v>
      </c>
      <c r="L215" s="44"/>
      <c r="M215" s="225" t="s">
        <v>1</v>
      </c>
      <c r="N215" s="226" t="s">
        <v>38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224</v>
      </c>
      <c r="AT215" s="229" t="s">
        <v>138</v>
      </c>
      <c r="AU215" s="229" t="s">
        <v>83</v>
      </c>
      <c r="AY215" s="17" t="s">
        <v>134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81</v>
      </c>
      <c r="BK215" s="230">
        <f>ROUND(I215*H215,2)</f>
        <v>0</v>
      </c>
      <c r="BL215" s="17" t="s">
        <v>224</v>
      </c>
      <c r="BM215" s="229" t="s">
        <v>478</v>
      </c>
    </row>
    <row r="216" s="2" customFormat="1">
      <c r="A216" s="38"/>
      <c r="B216" s="39"/>
      <c r="C216" s="40"/>
      <c r="D216" s="231" t="s">
        <v>145</v>
      </c>
      <c r="E216" s="40"/>
      <c r="F216" s="232" t="s">
        <v>477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83</v>
      </c>
    </row>
    <row r="217" s="2" customFormat="1">
      <c r="A217" s="38"/>
      <c r="B217" s="39"/>
      <c r="C217" s="40"/>
      <c r="D217" s="231" t="s">
        <v>226</v>
      </c>
      <c r="E217" s="40"/>
      <c r="F217" s="268" t="s">
        <v>471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226</v>
      </c>
      <c r="AU217" s="17" t="s">
        <v>83</v>
      </c>
    </row>
    <row r="218" s="2" customFormat="1" ht="37.8" customHeight="1">
      <c r="A218" s="38"/>
      <c r="B218" s="39"/>
      <c r="C218" s="218" t="s">
        <v>479</v>
      </c>
      <c r="D218" s="218" t="s">
        <v>138</v>
      </c>
      <c r="E218" s="219" t="s">
        <v>480</v>
      </c>
      <c r="F218" s="220" t="s">
        <v>481</v>
      </c>
      <c r="G218" s="221" t="s">
        <v>339</v>
      </c>
      <c r="H218" s="222">
        <v>3</v>
      </c>
      <c r="I218" s="223"/>
      <c r="J218" s="224">
        <f>ROUND(I218*H218,2)</f>
        <v>0</v>
      </c>
      <c r="K218" s="220" t="s">
        <v>317</v>
      </c>
      <c r="L218" s="44"/>
      <c r="M218" s="225" t="s">
        <v>1</v>
      </c>
      <c r="N218" s="226" t="s">
        <v>38</v>
      </c>
      <c r="O218" s="91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224</v>
      </c>
      <c r="AT218" s="229" t="s">
        <v>138</v>
      </c>
      <c r="AU218" s="229" t="s">
        <v>83</v>
      </c>
      <c r="AY218" s="17" t="s">
        <v>134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81</v>
      </c>
      <c r="BK218" s="230">
        <f>ROUND(I218*H218,2)</f>
        <v>0</v>
      </c>
      <c r="BL218" s="17" t="s">
        <v>224</v>
      </c>
      <c r="BM218" s="229" t="s">
        <v>482</v>
      </c>
    </row>
    <row r="219" s="2" customFormat="1">
      <c r="A219" s="38"/>
      <c r="B219" s="39"/>
      <c r="C219" s="40"/>
      <c r="D219" s="231" t="s">
        <v>145</v>
      </c>
      <c r="E219" s="40"/>
      <c r="F219" s="232" t="s">
        <v>481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145</v>
      </c>
      <c r="AU219" s="17" t="s">
        <v>83</v>
      </c>
    </row>
    <row r="220" s="2" customFormat="1" ht="37.8" customHeight="1">
      <c r="A220" s="38"/>
      <c r="B220" s="39"/>
      <c r="C220" s="218" t="s">
        <v>354</v>
      </c>
      <c r="D220" s="218" t="s">
        <v>138</v>
      </c>
      <c r="E220" s="219" t="s">
        <v>483</v>
      </c>
      <c r="F220" s="220" t="s">
        <v>484</v>
      </c>
      <c r="G220" s="221" t="s">
        <v>339</v>
      </c>
      <c r="H220" s="222">
        <v>2</v>
      </c>
      <c r="I220" s="223"/>
      <c r="J220" s="224">
        <f>ROUND(I220*H220,2)</f>
        <v>0</v>
      </c>
      <c r="K220" s="220" t="s">
        <v>317</v>
      </c>
      <c r="L220" s="44"/>
      <c r="M220" s="225" t="s">
        <v>1</v>
      </c>
      <c r="N220" s="226" t="s">
        <v>38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224</v>
      </c>
      <c r="AT220" s="229" t="s">
        <v>138</v>
      </c>
      <c r="AU220" s="229" t="s">
        <v>83</v>
      </c>
      <c r="AY220" s="17" t="s">
        <v>134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81</v>
      </c>
      <c r="BK220" s="230">
        <f>ROUND(I220*H220,2)</f>
        <v>0</v>
      </c>
      <c r="BL220" s="17" t="s">
        <v>224</v>
      </c>
      <c r="BM220" s="229" t="s">
        <v>485</v>
      </c>
    </row>
    <row r="221" s="2" customFormat="1">
      <c r="A221" s="38"/>
      <c r="B221" s="39"/>
      <c r="C221" s="40"/>
      <c r="D221" s="231" t="s">
        <v>145</v>
      </c>
      <c r="E221" s="40"/>
      <c r="F221" s="232" t="s">
        <v>484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145</v>
      </c>
      <c r="AU221" s="17" t="s">
        <v>83</v>
      </c>
    </row>
    <row r="222" s="2" customFormat="1" ht="24.15" customHeight="1">
      <c r="A222" s="38"/>
      <c r="B222" s="39"/>
      <c r="C222" s="218" t="s">
        <v>486</v>
      </c>
      <c r="D222" s="218" t="s">
        <v>138</v>
      </c>
      <c r="E222" s="219" t="s">
        <v>487</v>
      </c>
      <c r="F222" s="220" t="s">
        <v>488</v>
      </c>
      <c r="G222" s="221" t="s">
        <v>339</v>
      </c>
      <c r="H222" s="222">
        <v>1</v>
      </c>
      <c r="I222" s="223"/>
      <c r="J222" s="224">
        <f>ROUND(I222*H222,2)</f>
        <v>0</v>
      </c>
      <c r="K222" s="220" t="s">
        <v>391</v>
      </c>
      <c r="L222" s="44"/>
      <c r="M222" s="225" t="s">
        <v>1</v>
      </c>
      <c r="N222" s="226" t="s">
        <v>38</v>
      </c>
      <c r="O222" s="91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224</v>
      </c>
      <c r="AT222" s="229" t="s">
        <v>138</v>
      </c>
      <c r="AU222" s="229" t="s">
        <v>83</v>
      </c>
      <c r="AY222" s="17" t="s">
        <v>134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81</v>
      </c>
      <c r="BK222" s="230">
        <f>ROUND(I222*H222,2)</f>
        <v>0</v>
      </c>
      <c r="BL222" s="17" t="s">
        <v>224</v>
      </c>
      <c r="BM222" s="229" t="s">
        <v>489</v>
      </c>
    </row>
    <row r="223" s="2" customFormat="1">
      <c r="A223" s="38"/>
      <c r="B223" s="39"/>
      <c r="C223" s="40"/>
      <c r="D223" s="231" t="s">
        <v>145</v>
      </c>
      <c r="E223" s="40"/>
      <c r="F223" s="232" t="s">
        <v>488</v>
      </c>
      <c r="G223" s="40"/>
      <c r="H223" s="40"/>
      <c r="I223" s="233"/>
      <c r="J223" s="40"/>
      <c r="K223" s="40"/>
      <c r="L223" s="44"/>
      <c r="M223" s="234"/>
      <c r="N223" s="235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145</v>
      </c>
      <c r="AU223" s="17" t="s">
        <v>83</v>
      </c>
    </row>
    <row r="224" s="2" customFormat="1">
      <c r="A224" s="38"/>
      <c r="B224" s="39"/>
      <c r="C224" s="40"/>
      <c r="D224" s="231" t="s">
        <v>226</v>
      </c>
      <c r="E224" s="40"/>
      <c r="F224" s="268" t="s">
        <v>490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226</v>
      </c>
      <c r="AU224" s="17" t="s">
        <v>83</v>
      </c>
    </row>
    <row r="225" s="2" customFormat="1" ht="33" customHeight="1">
      <c r="A225" s="38"/>
      <c r="B225" s="39"/>
      <c r="C225" s="218" t="s">
        <v>260</v>
      </c>
      <c r="D225" s="218" t="s">
        <v>138</v>
      </c>
      <c r="E225" s="219" t="s">
        <v>491</v>
      </c>
      <c r="F225" s="220" t="s">
        <v>492</v>
      </c>
      <c r="G225" s="221" t="s">
        <v>339</v>
      </c>
      <c r="H225" s="222">
        <v>2</v>
      </c>
      <c r="I225" s="223"/>
      <c r="J225" s="224">
        <f>ROUND(I225*H225,2)</f>
        <v>0</v>
      </c>
      <c r="K225" s="220" t="s">
        <v>317</v>
      </c>
      <c r="L225" s="44"/>
      <c r="M225" s="225" t="s">
        <v>1</v>
      </c>
      <c r="N225" s="226" t="s">
        <v>38</v>
      </c>
      <c r="O225" s="91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224</v>
      </c>
      <c r="AT225" s="229" t="s">
        <v>138</v>
      </c>
      <c r="AU225" s="229" t="s">
        <v>83</v>
      </c>
      <c r="AY225" s="17" t="s">
        <v>134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81</v>
      </c>
      <c r="BK225" s="230">
        <f>ROUND(I225*H225,2)</f>
        <v>0</v>
      </c>
      <c r="BL225" s="17" t="s">
        <v>224</v>
      </c>
      <c r="BM225" s="229" t="s">
        <v>493</v>
      </c>
    </row>
    <row r="226" s="2" customFormat="1">
      <c r="A226" s="38"/>
      <c r="B226" s="39"/>
      <c r="C226" s="40"/>
      <c r="D226" s="231" t="s">
        <v>145</v>
      </c>
      <c r="E226" s="40"/>
      <c r="F226" s="232" t="s">
        <v>492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145</v>
      </c>
      <c r="AU226" s="17" t="s">
        <v>83</v>
      </c>
    </row>
    <row r="227" s="2" customFormat="1">
      <c r="A227" s="38"/>
      <c r="B227" s="39"/>
      <c r="C227" s="40"/>
      <c r="D227" s="231" t="s">
        <v>226</v>
      </c>
      <c r="E227" s="40"/>
      <c r="F227" s="268" t="s">
        <v>494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226</v>
      </c>
      <c r="AU227" s="17" t="s">
        <v>83</v>
      </c>
    </row>
    <row r="228" s="2" customFormat="1" ht="33" customHeight="1">
      <c r="A228" s="38"/>
      <c r="B228" s="39"/>
      <c r="C228" s="218" t="s">
        <v>495</v>
      </c>
      <c r="D228" s="218" t="s">
        <v>138</v>
      </c>
      <c r="E228" s="219" t="s">
        <v>496</v>
      </c>
      <c r="F228" s="220" t="s">
        <v>497</v>
      </c>
      <c r="G228" s="221" t="s">
        <v>339</v>
      </c>
      <c r="H228" s="222">
        <v>2</v>
      </c>
      <c r="I228" s="223"/>
      <c r="J228" s="224">
        <f>ROUND(I228*H228,2)</f>
        <v>0</v>
      </c>
      <c r="K228" s="220" t="s">
        <v>317</v>
      </c>
      <c r="L228" s="44"/>
      <c r="M228" s="225" t="s">
        <v>1</v>
      </c>
      <c r="N228" s="226" t="s">
        <v>38</v>
      </c>
      <c r="O228" s="91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224</v>
      </c>
      <c r="AT228" s="229" t="s">
        <v>138</v>
      </c>
      <c r="AU228" s="229" t="s">
        <v>83</v>
      </c>
      <c r="AY228" s="17" t="s">
        <v>134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81</v>
      </c>
      <c r="BK228" s="230">
        <f>ROUND(I228*H228,2)</f>
        <v>0</v>
      </c>
      <c r="BL228" s="17" t="s">
        <v>224</v>
      </c>
      <c r="BM228" s="229" t="s">
        <v>498</v>
      </c>
    </row>
    <row r="229" s="2" customFormat="1">
      <c r="A229" s="38"/>
      <c r="B229" s="39"/>
      <c r="C229" s="40"/>
      <c r="D229" s="231" t="s">
        <v>145</v>
      </c>
      <c r="E229" s="40"/>
      <c r="F229" s="232" t="s">
        <v>497</v>
      </c>
      <c r="G229" s="40"/>
      <c r="H229" s="40"/>
      <c r="I229" s="233"/>
      <c r="J229" s="40"/>
      <c r="K229" s="40"/>
      <c r="L229" s="44"/>
      <c r="M229" s="234"/>
      <c r="N229" s="235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145</v>
      </c>
      <c r="AU229" s="17" t="s">
        <v>83</v>
      </c>
    </row>
    <row r="230" s="2" customFormat="1" ht="24.15" customHeight="1">
      <c r="A230" s="38"/>
      <c r="B230" s="39"/>
      <c r="C230" s="218" t="s">
        <v>359</v>
      </c>
      <c r="D230" s="218" t="s">
        <v>138</v>
      </c>
      <c r="E230" s="219" t="s">
        <v>499</v>
      </c>
      <c r="F230" s="220" t="s">
        <v>500</v>
      </c>
      <c r="G230" s="221" t="s">
        <v>141</v>
      </c>
      <c r="H230" s="222">
        <v>2</v>
      </c>
      <c r="I230" s="223"/>
      <c r="J230" s="224">
        <f>ROUND(I230*H230,2)</f>
        <v>0</v>
      </c>
      <c r="K230" s="220" t="s">
        <v>317</v>
      </c>
      <c r="L230" s="44"/>
      <c r="M230" s="225" t="s">
        <v>1</v>
      </c>
      <c r="N230" s="226" t="s">
        <v>38</v>
      </c>
      <c r="O230" s="91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224</v>
      </c>
      <c r="AT230" s="229" t="s">
        <v>138</v>
      </c>
      <c r="AU230" s="229" t="s">
        <v>83</v>
      </c>
      <c r="AY230" s="17" t="s">
        <v>134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81</v>
      </c>
      <c r="BK230" s="230">
        <f>ROUND(I230*H230,2)</f>
        <v>0</v>
      </c>
      <c r="BL230" s="17" t="s">
        <v>224</v>
      </c>
      <c r="BM230" s="229" t="s">
        <v>501</v>
      </c>
    </row>
    <row r="231" s="2" customFormat="1">
      <c r="A231" s="38"/>
      <c r="B231" s="39"/>
      <c r="C231" s="40"/>
      <c r="D231" s="231" t="s">
        <v>145</v>
      </c>
      <c r="E231" s="40"/>
      <c r="F231" s="232" t="s">
        <v>500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145</v>
      </c>
      <c r="AU231" s="17" t="s">
        <v>83</v>
      </c>
    </row>
    <row r="232" s="2" customFormat="1" ht="37.8" customHeight="1">
      <c r="A232" s="38"/>
      <c r="B232" s="39"/>
      <c r="C232" s="218" t="s">
        <v>502</v>
      </c>
      <c r="D232" s="218" t="s">
        <v>138</v>
      </c>
      <c r="E232" s="219" t="s">
        <v>503</v>
      </c>
      <c r="F232" s="220" t="s">
        <v>504</v>
      </c>
      <c r="G232" s="221" t="s">
        <v>141</v>
      </c>
      <c r="H232" s="222">
        <v>2</v>
      </c>
      <c r="I232" s="223"/>
      <c r="J232" s="224">
        <f>ROUND(I232*H232,2)</f>
        <v>0</v>
      </c>
      <c r="K232" s="220" t="s">
        <v>317</v>
      </c>
      <c r="L232" s="44"/>
      <c r="M232" s="225" t="s">
        <v>1</v>
      </c>
      <c r="N232" s="226" t="s">
        <v>38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224</v>
      </c>
      <c r="AT232" s="229" t="s">
        <v>138</v>
      </c>
      <c r="AU232" s="229" t="s">
        <v>83</v>
      </c>
      <c r="AY232" s="17" t="s">
        <v>134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81</v>
      </c>
      <c r="BK232" s="230">
        <f>ROUND(I232*H232,2)</f>
        <v>0</v>
      </c>
      <c r="BL232" s="17" t="s">
        <v>224</v>
      </c>
      <c r="BM232" s="229" t="s">
        <v>505</v>
      </c>
    </row>
    <row r="233" s="2" customFormat="1">
      <c r="A233" s="38"/>
      <c r="B233" s="39"/>
      <c r="C233" s="40"/>
      <c r="D233" s="231" t="s">
        <v>145</v>
      </c>
      <c r="E233" s="40"/>
      <c r="F233" s="232" t="s">
        <v>504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145</v>
      </c>
      <c r="AU233" s="17" t="s">
        <v>83</v>
      </c>
    </row>
    <row r="234" s="2" customFormat="1" ht="49.05" customHeight="1">
      <c r="A234" s="38"/>
      <c r="B234" s="39"/>
      <c r="C234" s="218" t="s">
        <v>362</v>
      </c>
      <c r="D234" s="218" t="s">
        <v>138</v>
      </c>
      <c r="E234" s="219" t="s">
        <v>506</v>
      </c>
      <c r="F234" s="220" t="s">
        <v>507</v>
      </c>
      <c r="G234" s="221" t="s">
        <v>193</v>
      </c>
      <c r="H234" s="222">
        <v>0.254</v>
      </c>
      <c r="I234" s="223"/>
      <c r="J234" s="224">
        <f>ROUND(I234*H234,2)</f>
        <v>0</v>
      </c>
      <c r="K234" s="220" t="s">
        <v>317</v>
      </c>
      <c r="L234" s="44"/>
      <c r="M234" s="225" t="s">
        <v>1</v>
      </c>
      <c r="N234" s="226" t="s">
        <v>38</v>
      </c>
      <c r="O234" s="91"/>
      <c r="P234" s="227">
        <f>O234*H234</f>
        <v>0</v>
      </c>
      <c r="Q234" s="227">
        <v>0</v>
      </c>
      <c r="R234" s="227">
        <f>Q234*H234</f>
        <v>0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224</v>
      </c>
      <c r="AT234" s="229" t="s">
        <v>138</v>
      </c>
      <c r="AU234" s="229" t="s">
        <v>83</v>
      </c>
      <c r="AY234" s="17" t="s">
        <v>134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81</v>
      </c>
      <c r="BK234" s="230">
        <f>ROUND(I234*H234,2)</f>
        <v>0</v>
      </c>
      <c r="BL234" s="17" t="s">
        <v>224</v>
      </c>
      <c r="BM234" s="229" t="s">
        <v>508</v>
      </c>
    </row>
    <row r="235" s="2" customFormat="1">
      <c r="A235" s="38"/>
      <c r="B235" s="39"/>
      <c r="C235" s="40"/>
      <c r="D235" s="231" t="s">
        <v>145</v>
      </c>
      <c r="E235" s="40"/>
      <c r="F235" s="232" t="s">
        <v>507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145</v>
      </c>
      <c r="AU235" s="17" t="s">
        <v>83</v>
      </c>
    </row>
    <row r="236" s="12" customFormat="1" ht="22.8" customHeight="1">
      <c r="A236" s="12"/>
      <c r="B236" s="202"/>
      <c r="C236" s="203"/>
      <c r="D236" s="204" t="s">
        <v>72</v>
      </c>
      <c r="E236" s="216" t="s">
        <v>220</v>
      </c>
      <c r="F236" s="216" t="s">
        <v>221</v>
      </c>
      <c r="G236" s="203"/>
      <c r="H236" s="203"/>
      <c r="I236" s="206"/>
      <c r="J236" s="217">
        <f>BK236</f>
        <v>0</v>
      </c>
      <c r="K236" s="203"/>
      <c r="L236" s="208"/>
      <c r="M236" s="209"/>
      <c r="N236" s="210"/>
      <c r="O236" s="210"/>
      <c r="P236" s="211">
        <f>SUM(P237:P251)</f>
        <v>0</v>
      </c>
      <c r="Q236" s="210"/>
      <c r="R236" s="211">
        <f>SUM(R237:R251)</f>
        <v>0</v>
      </c>
      <c r="S236" s="210"/>
      <c r="T236" s="212">
        <f>SUM(T237:T251)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3" t="s">
        <v>83</v>
      </c>
      <c r="AT236" s="214" t="s">
        <v>72</v>
      </c>
      <c r="AU236" s="214" t="s">
        <v>81</v>
      </c>
      <c r="AY236" s="213" t="s">
        <v>134</v>
      </c>
      <c r="BK236" s="215">
        <f>SUM(BK237:BK251)</f>
        <v>0</v>
      </c>
    </row>
    <row r="237" s="2" customFormat="1" ht="24.15" customHeight="1">
      <c r="A237" s="38"/>
      <c r="B237" s="39"/>
      <c r="C237" s="218" t="s">
        <v>509</v>
      </c>
      <c r="D237" s="218" t="s">
        <v>138</v>
      </c>
      <c r="E237" s="219" t="s">
        <v>510</v>
      </c>
      <c r="F237" s="220" t="s">
        <v>511</v>
      </c>
      <c r="G237" s="221" t="s">
        <v>295</v>
      </c>
      <c r="H237" s="222">
        <v>165</v>
      </c>
      <c r="I237" s="223"/>
      <c r="J237" s="224">
        <f>ROUND(I237*H237,2)</f>
        <v>0</v>
      </c>
      <c r="K237" s="220" t="s">
        <v>317</v>
      </c>
      <c r="L237" s="44"/>
      <c r="M237" s="225" t="s">
        <v>1</v>
      </c>
      <c r="N237" s="226" t="s">
        <v>38</v>
      </c>
      <c r="O237" s="91"/>
      <c r="P237" s="227">
        <f>O237*H237</f>
        <v>0</v>
      </c>
      <c r="Q237" s="227">
        <v>0</v>
      </c>
      <c r="R237" s="227">
        <f>Q237*H237</f>
        <v>0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224</v>
      </c>
      <c r="AT237" s="229" t="s">
        <v>138</v>
      </c>
      <c r="AU237" s="229" t="s">
        <v>83</v>
      </c>
      <c r="AY237" s="17" t="s">
        <v>134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81</v>
      </c>
      <c r="BK237" s="230">
        <f>ROUND(I237*H237,2)</f>
        <v>0</v>
      </c>
      <c r="BL237" s="17" t="s">
        <v>224</v>
      </c>
      <c r="BM237" s="229" t="s">
        <v>512</v>
      </c>
    </row>
    <row r="238" s="2" customFormat="1">
      <c r="A238" s="38"/>
      <c r="B238" s="39"/>
      <c r="C238" s="40"/>
      <c r="D238" s="231" t="s">
        <v>145</v>
      </c>
      <c r="E238" s="40"/>
      <c r="F238" s="232" t="s">
        <v>511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145</v>
      </c>
      <c r="AU238" s="17" t="s">
        <v>83</v>
      </c>
    </row>
    <row r="239" s="2" customFormat="1">
      <c r="A239" s="38"/>
      <c r="B239" s="39"/>
      <c r="C239" s="40"/>
      <c r="D239" s="231" t="s">
        <v>226</v>
      </c>
      <c r="E239" s="40"/>
      <c r="F239" s="268" t="s">
        <v>513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226</v>
      </c>
      <c r="AU239" s="17" t="s">
        <v>83</v>
      </c>
    </row>
    <row r="240" s="15" customFormat="1">
      <c r="A240" s="15"/>
      <c r="B240" s="258"/>
      <c r="C240" s="259"/>
      <c r="D240" s="231" t="s">
        <v>155</v>
      </c>
      <c r="E240" s="260" t="s">
        <v>1</v>
      </c>
      <c r="F240" s="261" t="s">
        <v>514</v>
      </c>
      <c r="G240" s="259"/>
      <c r="H240" s="260" t="s">
        <v>1</v>
      </c>
      <c r="I240" s="262"/>
      <c r="J240" s="259"/>
      <c r="K240" s="259"/>
      <c r="L240" s="263"/>
      <c r="M240" s="264"/>
      <c r="N240" s="265"/>
      <c r="O240" s="265"/>
      <c r="P240" s="265"/>
      <c r="Q240" s="265"/>
      <c r="R240" s="265"/>
      <c r="S240" s="265"/>
      <c r="T240" s="266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7" t="s">
        <v>155</v>
      </c>
      <c r="AU240" s="267" t="s">
        <v>83</v>
      </c>
      <c r="AV240" s="15" t="s">
        <v>81</v>
      </c>
      <c r="AW240" s="15" t="s">
        <v>30</v>
      </c>
      <c r="AX240" s="15" t="s">
        <v>73</v>
      </c>
      <c r="AY240" s="267" t="s">
        <v>134</v>
      </c>
    </row>
    <row r="241" s="13" customFormat="1">
      <c r="A241" s="13"/>
      <c r="B241" s="236"/>
      <c r="C241" s="237"/>
      <c r="D241" s="231" t="s">
        <v>155</v>
      </c>
      <c r="E241" s="238" t="s">
        <v>1</v>
      </c>
      <c r="F241" s="239" t="s">
        <v>515</v>
      </c>
      <c r="G241" s="237"/>
      <c r="H241" s="240">
        <v>45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155</v>
      </c>
      <c r="AU241" s="246" t="s">
        <v>83</v>
      </c>
      <c r="AV241" s="13" t="s">
        <v>83</v>
      </c>
      <c r="AW241" s="13" t="s">
        <v>30</v>
      </c>
      <c r="AX241" s="13" t="s">
        <v>73</v>
      </c>
      <c r="AY241" s="246" t="s">
        <v>134</v>
      </c>
    </row>
    <row r="242" s="15" customFormat="1">
      <c r="A242" s="15"/>
      <c r="B242" s="258"/>
      <c r="C242" s="259"/>
      <c r="D242" s="231" t="s">
        <v>155</v>
      </c>
      <c r="E242" s="260" t="s">
        <v>1</v>
      </c>
      <c r="F242" s="261" t="s">
        <v>516</v>
      </c>
      <c r="G242" s="259"/>
      <c r="H242" s="260" t="s">
        <v>1</v>
      </c>
      <c r="I242" s="262"/>
      <c r="J242" s="259"/>
      <c r="K242" s="259"/>
      <c r="L242" s="263"/>
      <c r="M242" s="264"/>
      <c r="N242" s="265"/>
      <c r="O242" s="265"/>
      <c r="P242" s="265"/>
      <c r="Q242" s="265"/>
      <c r="R242" s="265"/>
      <c r="S242" s="265"/>
      <c r="T242" s="266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7" t="s">
        <v>155</v>
      </c>
      <c r="AU242" s="267" t="s">
        <v>83</v>
      </c>
      <c r="AV242" s="15" t="s">
        <v>81</v>
      </c>
      <c r="AW242" s="15" t="s">
        <v>30</v>
      </c>
      <c r="AX242" s="15" t="s">
        <v>73</v>
      </c>
      <c r="AY242" s="267" t="s">
        <v>134</v>
      </c>
    </row>
    <row r="243" s="13" customFormat="1">
      <c r="A243" s="13"/>
      <c r="B243" s="236"/>
      <c r="C243" s="237"/>
      <c r="D243" s="231" t="s">
        <v>155</v>
      </c>
      <c r="E243" s="238" t="s">
        <v>1</v>
      </c>
      <c r="F243" s="239" t="s">
        <v>517</v>
      </c>
      <c r="G243" s="237"/>
      <c r="H243" s="240">
        <v>60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155</v>
      </c>
      <c r="AU243" s="246" t="s">
        <v>83</v>
      </c>
      <c r="AV243" s="13" t="s">
        <v>83</v>
      </c>
      <c r="AW243" s="13" t="s">
        <v>30</v>
      </c>
      <c r="AX243" s="13" t="s">
        <v>73</v>
      </c>
      <c r="AY243" s="246" t="s">
        <v>134</v>
      </c>
    </row>
    <row r="244" s="15" customFormat="1">
      <c r="A244" s="15"/>
      <c r="B244" s="258"/>
      <c r="C244" s="259"/>
      <c r="D244" s="231" t="s">
        <v>155</v>
      </c>
      <c r="E244" s="260" t="s">
        <v>1</v>
      </c>
      <c r="F244" s="261" t="s">
        <v>518</v>
      </c>
      <c r="G244" s="259"/>
      <c r="H244" s="260" t="s">
        <v>1</v>
      </c>
      <c r="I244" s="262"/>
      <c r="J244" s="259"/>
      <c r="K244" s="259"/>
      <c r="L244" s="263"/>
      <c r="M244" s="264"/>
      <c r="N244" s="265"/>
      <c r="O244" s="265"/>
      <c r="P244" s="265"/>
      <c r="Q244" s="265"/>
      <c r="R244" s="265"/>
      <c r="S244" s="265"/>
      <c r="T244" s="266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7" t="s">
        <v>155</v>
      </c>
      <c r="AU244" s="267" t="s">
        <v>83</v>
      </c>
      <c r="AV244" s="15" t="s">
        <v>81</v>
      </c>
      <c r="AW244" s="15" t="s">
        <v>30</v>
      </c>
      <c r="AX244" s="15" t="s">
        <v>73</v>
      </c>
      <c r="AY244" s="267" t="s">
        <v>134</v>
      </c>
    </row>
    <row r="245" s="13" customFormat="1">
      <c r="A245" s="13"/>
      <c r="B245" s="236"/>
      <c r="C245" s="237"/>
      <c r="D245" s="231" t="s">
        <v>155</v>
      </c>
      <c r="E245" s="238" t="s">
        <v>1</v>
      </c>
      <c r="F245" s="239" t="s">
        <v>519</v>
      </c>
      <c r="G245" s="237"/>
      <c r="H245" s="240">
        <v>60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155</v>
      </c>
      <c r="AU245" s="246" t="s">
        <v>83</v>
      </c>
      <c r="AV245" s="13" t="s">
        <v>83</v>
      </c>
      <c r="AW245" s="13" t="s">
        <v>30</v>
      </c>
      <c r="AX245" s="13" t="s">
        <v>73</v>
      </c>
      <c r="AY245" s="246" t="s">
        <v>134</v>
      </c>
    </row>
    <row r="246" s="14" customFormat="1">
      <c r="A246" s="14"/>
      <c r="B246" s="247"/>
      <c r="C246" s="248"/>
      <c r="D246" s="231" t="s">
        <v>155</v>
      </c>
      <c r="E246" s="249" t="s">
        <v>1</v>
      </c>
      <c r="F246" s="250" t="s">
        <v>158</v>
      </c>
      <c r="G246" s="248"/>
      <c r="H246" s="251">
        <v>165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7" t="s">
        <v>155</v>
      </c>
      <c r="AU246" s="257" t="s">
        <v>83</v>
      </c>
      <c r="AV246" s="14" t="s">
        <v>143</v>
      </c>
      <c r="AW246" s="14" t="s">
        <v>30</v>
      </c>
      <c r="AX246" s="14" t="s">
        <v>81</v>
      </c>
      <c r="AY246" s="257" t="s">
        <v>134</v>
      </c>
    </row>
    <row r="247" s="2" customFormat="1" ht="16.5" customHeight="1">
      <c r="A247" s="38"/>
      <c r="B247" s="39"/>
      <c r="C247" s="218" t="s">
        <v>365</v>
      </c>
      <c r="D247" s="218" t="s">
        <v>138</v>
      </c>
      <c r="E247" s="219" t="s">
        <v>520</v>
      </c>
      <c r="F247" s="220" t="s">
        <v>521</v>
      </c>
      <c r="G247" s="221" t="s">
        <v>295</v>
      </c>
      <c r="H247" s="222">
        <v>165</v>
      </c>
      <c r="I247" s="223"/>
      <c r="J247" s="224">
        <f>ROUND(I247*H247,2)</f>
        <v>0</v>
      </c>
      <c r="K247" s="220" t="s">
        <v>391</v>
      </c>
      <c r="L247" s="44"/>
      <c r="M247" s="225" t="s">
        <v>1</v>
      </c>
      <c r="N247" s="226" t="s">
        <v>38</v>
      </c>
      <c r="O247" s="91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224</v>
      </c>
      <c r="AT247" s="229" t="s">
        <v>138</v>
      </c>
      <c r="AU247" s="229" t="s">
        <v>83</v>
      </c>
      <c r="AY247" s="17" t="s">
        <v>134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81</v>
      </c>
      <c r="BK247" s="230">
        <f>ROUND(I247*H247,2)</f>
        <v>0</v>
      </c>
      <c r="BL247" s="17" t="s">
        <v>224</v>
      </c>
      <c r="BM247" s="229" t="s">
        <v>522</v>
      </c>
    </row>
    <row r="248" s="2" customFormat="1">
      <c r="A248" s="38"/>
      <c r="B248" s="39"/>
      <c r="C248" s="40"/>
      <c r="D248" s="231" t="s">
        <v>145</v>
      </c>
      <c r="E248" s="40"/>
      <c r="F248" s="232" t="s">
        <v>521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145</v>
      </c>
      <c r="AU248" s="17" t="s">
        <v>83</v>
      </c>
    </row>
    <row r="249" s="2" customFormat="1">
      <c r="A249" s="38"/>
      <c r="B249" s="39"/>
      <c r="C249" s="40"/>
      <c r="D249" s="231" t="s">
        <v>226</v>
      </c>
      <c r="E249" s="40"/>
      <c r="F249" s="268" t="s">
        <v>513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226</v>
      </c>
      <c r="AU249" s="17" t="s">
        <v>83</v>
      </c>
    </row>
    <row r="250" s="2" customFormat="1" ht="49.05" customHeight="1">
      <c r="A250" s="38"/>
      <c r="B250" s="39"/>
      <c r="C250" s="218" t="s">
        <v>523</v>
      </c>
      <c r="D250" s="218" t="s">
        <v>138</v>
      </c>
      <c r="E250" s="219" t="s">
        <v>524</v>
      </c>
      <c r="F250" s="220" t="s">
        <v>525</v>
      </c>
      <c r="G250" s="221" t="s">
        <v>193</v>
      </c>
      <c r="H250" s="222">
        <v>0.16500000000000001</v>
      </c>
      <c r="I250" s="223"/>
      <c r="J250" s="224">
        <f>ROUND(I250*H250,2)</f>
        <v>0</v>
      </c>
      <c r="K250" s="220" t="s">
        <v>317</v>
      </c>
      <c r="L250" s="44"/>
      <c r="M250" s="225" t="s">
        <v>1</v>
      </c>
      <c r="N250" s="226" t="s">
        <v>38</v>
      </c>
      <c r="O250" s="91"/>
      <c r="P250" s="227">
        <f>O250*H250</f>
        <v>0</v>
      </c>
      <c r="Q250" s="227">
        <v>0</v>
      </c>
      <c r="R250" s="227">
        <f>Q250*H250</f>
        <v>0</v>
      </c>
      <c r="S250" s="227">
        <v>0</v>
      </c>
      <c r="T250" s="228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9" t="s">
        <v>224</v>
      </c>
      <c r="AT250" s="229" t="s">
        <v>138</v>
      </c>
      <c r="AU250" s="229" t="s">
        <v>83</v>
      </c>
      <c r="AY250" s="17" t="s">
        <v>134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7" t="s">
        <v>81</v>
      </c>
      <c r="BK250" s="230">
        <f>ROUND(I250*H250,2)</f>
        <v>0</v>
      </c>
      <c r="BL250" s="17" t="s">
        <v>224</v>
      </c>
      <c r="BM250" s="229" t="s">
        <v>526</v>
      </c>
    </row>
    <row r="251" s="2" customFormat="1">
      <c r="A251" s="38"/>
      <c r="B251" s="39"/>
      <c r="C251" s="40"/>
      <c r="D251" s="231" t="s">
        <v>145</v>
      </c>
      <c r="E251" s="40"/>
      <c r="F251" s="232" t="s">
        <v>525</v>
      </c>
      <c r="G251" s="40"/>
      <c r="H251" s="40"/>
      <c r="I251" s="233"/>
      <c r="J251" s="40"/>
      <c r="K251" s="40"/>
      <c r="L251" s="44"/>
      <c r="M251" s="234"/>
      <c r="N251" s="235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145</v>
      </c>
      <c r="AU251" s="17" t="s">
        <v>83</v>
      </c>
    </row>
    <row r="252" s="12" customFormat="1" ht="22.8" customHeight="1">
      <c r="A252" s="12"/>
      <c r="B252" s="202"/>
      <c r="C252" s="203"/>
      <c r="D252" s="204" t="s">
        <v>72</v>
      </c>
      <c r="E252" s="216" t="s">
        <v>527</v>
      </c>
      <c r="F252" s="216" t="s">
        <v>528</v>
      </c>
      <c r="G252" s="203"/>
      <c r="H252" s="203"/>
      <c r="I252" s="206"/>
      <c r="J252" s="217">
        <f>BK252</f>
        <v>0</v>
      </c>
      <c r="K252" s="203"/>
      <c r="L252" s="208"/>
      <c r="M252" s="209"/>
      <c r="N252" s="210"/>
      <c r="O252" s="210"/>
      <c r="P252" s="211">
        <f>SUM(P253:P262)</f>
        <v>0</v>
      </c>
      <c r="Q252" s="210"/>
      <c r="R252" s="211">
        <f>SUM(R253:R262)</f>
        <v>0</v>
      </c>
      <c r="S252" s="210"/>
      <c r="T252" s="212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3" t="s">
        <v>83</v>
      </c>
      <c r="AT252" s="214" t="s">
        <v>72</v>
      </c>
      <c r="AU252" s="214" t="s">
        <v>81</v>
      </c>
      <c r="AY252" s="213" t="s">
        <v>134</v>
      </c>
      <c r="BK252" s="215">
        <f>SUM(BK253:BK262)</f>
        <v>0</v>
      </c>
    </row>
    <row r="253" s="2" customFormat="1" ht="37.8" customHeight="1">
      <c r="A253" s="38"/>
      <c r="B253" s="39"/>
      <c r="C253" s="218" t="s">
        <v>368</v>
      </c>
      <c r="D253" s="218" t="s">
        <v>138</v>
      </c>
      <c r="E253" s="219" t="s">
        <v>529</v>
      </c>
      <c r="F253" s="220" t="s">
        <v>530</v>
      </c>
      <c r="G253" s="221" t="s">
        <v>152</v>
      </c>
      <c r="H253" s="222">
        <v>10.725</v>
      </c>
      <c r="I253" s="223"/>
      <c r="J253" s="224">
        <f>ROUND(I253*H253,2)</f>
        <v>0</v>
      </c>
      <c r="K253" s="220" t="s">
        <v>317</v>
      </c>
      <c r="L253" s="44"/>
      <c r="M253" s="225" t="s">
        <v>1</v>
      </c>
      <c r="N253" s="226" t="s">
        <v>38</v>
      </c>
      <c r="O253" s="91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9" t="s">
        <v>224</v>
      </c>
      <c r="AT253" s="229" t="s">
        <v>138</v>
      </c>
      <c r="AU253" s="229" t="s">
        <v>83</v>
      </c>
      <c r="AY253" s="17" t="s">
        <v>134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7" t="s">
        <v>81</v>
      </c>
      <c r="BK253" s="230">
        <f>ROUND(I253*H253,2)</f>
        <v>0</v>
      </c>
      <c r="BL253" s="17" t="s">
        <v>224</v>
      </c>
      <c r="BM253" s="229" t="s">
        <v>531</v>
      </c>
    </row>
    <row r="254" s="2" customFormat="1">
      <c r="A254" s="38"/>
      <c r="B254" s="39"/>
      <c r="C254" s="40"/>
      <c r="D254" s="231" t="s">
        <v>145</v>
      </c>
      <c r="E254" s="40"/>
      <c r="F254" s="232" t="s">
        <v>530</v>
      </c>
      <c r="G254" s="40"/>
      <c r="H254" s="40"/>
      <c r="I254" s="233"/>
      <c r="J254" s="40"/>
      <c r="K254" s="40"/>
      <c r="L254" s="44"/>
      <c r="M254" s="234"/>
      <c r="N254" s="235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145</v>
      </c>
      <c r="AU254" s="17" t="s">
        <v>83</v>
      </c>
    </row>
    <row r="255" s="13" customFormat="1">
      <c r="A255" s="13"/>
      <c r="B255" s="236"/>
      <c r="C255" s="237"/>
      <c r="D255" s="231" t="s">
        <v>155</v>
      </c>
      <c r="E255" s="238" t="s">
        <v>1</v>
      </c>
      <c r="F255" s="239" t="s">
        <v>532</v>
      </c>
      <c r="G255" s="237"/>
      <c r="H255" s="240">
        <v>10.725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155</v>
      </c>
      <c r="AU255" s="246" t="s">
        <v>83</v>
      </c>
      <c r="AV255" s="13" t="s">
        <v>83</v>
      </c>
      <c r="AW255" s="13" t="s">
        <v>30</v>
      </c>
      <c r="AX255" s="13" t="s">
        <v>73</v>
      </c>
      <c r="AY255" s="246" t="s">
        <v>134</v>
      </c>
    </row>
    <row r="256" s="14" customFormat="1">
      <c r="A256" s="14"/>
      <c r="B256" s="247"/>
      <c r="C256" s="248"/>
      <c r="D256" s="231" t="s">
        <v>155</v>
      </c>
      <c r="E256" s="249" t="s">
        <v>1</v>
      </c>
      <c r="F256" s="250" t="s">
        <v>158</v>
      </c>
      <c r="G256" s="248"/>
      <c r="H256" s="251">
        <v>10.725</v>
      </c>
      <c r="I256" s="252"/>
      <c r="J256" s="248"/>
      <c r="K256" s="248"/>
      <c r="L256" s="253"/>
      <c r="M256" s="254"/>
      <c r="N256" s="255"/>
      <c r="O256" s="255"/>
      <c r="P256" s="255"/>
      <c r="Q256" s="255"/>
      <c r="R256" s="255"/>
      <c r="S256" s="255"/>
      <c r="T256" s="25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7" t="s">
        <v>155</v>
      </c>
      <c r="AU256" s="257" t="s">
        <v>83</v>
      </c>
      <c r="AV256" s="14" t="s">
        <v>143</v>
      </c>
      <c r="AW256" s="14" t="s">
        <v>30</v>
      </c>
      <c r="AX256" s="14" t="s">
        <v>81</v>
      </c>
      <c r="AY256" s="257" t="s">
        <v>134</v>
      </c>
    </row>
    <row r="257" s="2" customFormat="1" ht="24.15" customHeight="1">
      <c r="A257" s="38"/>
      <c r="B257" s="39"/>
      <c r="C257" s="218" t="s">
        <v>533</v>
      </c>
      <c r="D257" s="218" t="s">
        <v>138</v>
      </c>
      <c r="E257" s="219" t="s">
        <v>534</v>
      </c>
      <c r="F257" s="220" t="s">
        <v>535</v>
      </c>
      <c r="G257" s="221" t="s">
        <v>152</v>
      </c>
      <c r="H257" s="222">
        <v>10.725</v>
      </c>
      <c r="I257" s="223"/>
      <c r="J257" s="224">
        <f>ROUND(I257*H257,2)</f>
        <v>0</v>
      </c>
      <c r="K257" s="220" t="s">
        <v>317</v>
      </c>
      <c r="L257" s="44"/>
      <c r="M257" s="225" t="s">
        <v>1</v>
      </c>
      <c r="N257" s="226" t="s">
        <v>38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224</v>
      </c>
      <c r="AT257" s="229" t="s">
        <v>138</v>
      </c>
      <c r="AU257" s="229" t="s">
        <v>83</v>
      </c>
      <c r="AY257" s="17" t="s">
        <v>134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81</v>
      </c>
      <c r="BK257" s="230">
        <f>ROUND(I257*H257,2)</f>
        <v>0</v>
      </c>
      <c r="BL257" s="17" t="s">
        <v>224</v>
      </c>
      <c r="BM257" s="229" t="s">
        <v>536</v>
      </c>
    </row>
    <row r="258" s="2" customFormat="1">
      <c r="A258" s="38"/>
      <c r="B258" s="39"/>
      <c r="C258" s="40"/>
      <c r="D258" s="231" t="s">
        <v>145</v>
      </c>
      <c r="E258" s="40"/>
      <c r="F258" s="232" t="s">
        <v>535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145</v>
      </c>
      <c r="AU258" s="17" t="s">
        <v>83</v>
      </c>
    </row>
    <row r="259" s="2" customFormat="1" ht="37.8" customHeight="1">
      <c r="A259" s="38"/>
      <c r="B259" s="39"/>
      <c r="C259" s="218" t="s">
        <v>371</v>
      </c>
      <c r="D259" s="218" t="s">
        <v>138</v>
      </c>
      <c r="E259" s="219" t="s">
        <v>537</v>
      </c>
      <c r="F259" s="220" t="s">
        <v>538</v>
      </c>
      <c r="G259" s="221" t="s">
        <v>177</v>
      </c>
      <c r="H259" s="222">
        <v>54</v>
      </c>
      <c r="I259" s="223"/>
      <c r="J259" s="224">
        <f>ROUND(I259*H259,2)</f>
        <v>0</v>
      </c>
      <c r="K259" s="220" t="s">
        <v>317</v>
      </c>
      <c r="L259" s="44"/>
      <c r="M259" s="225" t="s">
        <v>1</v>
      </c>
      <c r="N259" s="226" t="s">
        <v>38</v>
      </c>
      <c r="O259" s="91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9" t="s">
        <v>224</v>
      </c>
      <c r="AT259" s="229" t="s">
        <v>138</v>
      </c>
      <c r="AU259" s="229" t="s">
        <v>83</v>
      </c>
      <c r="AY259" s="17" t="s">
        <v>134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17" t="s">
        <v>81</v>
      </c>
      <c r="BK259" s="230">
        <f>ROUND(I259*H259,2)</f>
        <v>0</v>
      </c>
      <c r="BL259" s="17" t="s">
        <v>224</v>
      </c>
      <c r="BM259" s="229" t="s">
        <v>539</v>
      </c>
    </row>
    <row r="260" s="2" customFormat="1">
      <c r="A260" s="38"/>
      <c r="B260" s="39"/>
      <c r="C260" s="40"/>
      <c r="D260" s="231" t="s">
        <v>145</v>
      </c>
      <c r="E260" s="40"/>
      <c r="F260" s="232" t="s">
        <v>538</v>
      </c>
      <c r="G260" s="40"/>
      <c r="H260" s="40"/>
      <c r="I260" s="233"/>
      <c r="J260" s="40"/>
      <c r="K260" s="40"/>
      <c r="L260" s="44"/>
      <c r="M260" s="234"/>
      <c r="N260" s="235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145</v>
      </c>
      <c r="AU260" s="17" t="s">
        <v>83</v>
      </c>
    </row>
    <row r="261" s="2" customFormat="1" ht="37.8" customHeight="1">
      <c r="A261" s="38"/>
      <c r="B261" s="39"/>
      <c r="C261" s="218" t="s">
        <v>540</v>
      </c>
      <c r="D261" s="218" t="s">
        <v>138</v>
      </c>
      <c r="E261" s="219" t="s">
        <v>541</v>
      </c>
      <c r="F261" s="220" t="s">
        <v>542</v>
      </c>
      <c r="G261" s="221" t="s">
        <v>177</v>
      </c>
      <c r="H261" s="222">
        <v>4</v>
      </c>
      <c r="I261" s="223"/>
      <c r="J261" s="224">
        <f>ROUND(I261*H261,2)</f>
        <v>0</v>
      </c>
      <c r="K261" s="220" t="s">
        <v>317</v>
      </c>
      <c r="L261" s="44"/>
      <c r="M261" s="225" t="s">
        <v>1</v>
      </c>
      <c r="N261" s="226" t="s">
        <v>38</v>
      </c>
      <c r="O261" s="91"/>
      <c r="P261" s="227">
        <f>O261*H261</f>
        <v>0</v>
      </c>
      <c r="Q261" s="227">
        <v>0</v>
      </c>
      <c r="R261" s="227">
        <f>Q261*H261</f>
        <v>0</v>
      </c>
      <c r="S261" s="227">
        <v>0</v>
      </c>
      <c r="T261" s="22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9" t="s">
        <v>224</v>
      </c>
      <c r="AT261" s="229" t="s">
        <v>138</v>
      </c>
      <c r="AU261" s="229" t="s">
        <v>83</v>
      </c>
      <c r="AY261" s="17" t="s">
        <v>134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7" t="s">
        <v>81</v>
      </c>
      <c r="BK261" s="230">
        <f>ROUND(I261*H261,2)</f>
        <v>0</v>
      </c>
      <c r="BL261" s="17" t="s">
        <v>224</v>
      </c>
      <c r="BM261" s="229" t="s">
        <v>543</v>
      </c>
    </row>
    <row r="262" s="2" customFormat="1">
      <c r="A262" s="38"/>
      <c r="B262" s="39"/>
      <c r="C262" s="40"/>
      <c r="D262" s="231" t="s">
        <v>145</v>
      </c>
      <c r="E262" s="40"/>
      <c r="F262" s="232" t="s">
        <v>542</v>
      </c>
      <c r="G262" s="40"/>
      <c r="H262" s="40"/>
      <c r="I262" s="233"/>
      <c r="J262" s="40"/>
      <c r="K262" s="40"/>
      <c r="L262" s="44"/>
      <c r="M262" s="234"/>
      <c r="N262" s="235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145</v>
      </c>
      <c r="AU262" s="17" t="s">
        <v>83</v>
      </c>
    </row>
    <row r="263" s="12" customFormat="1" ht="25.92" customHeight="1">
      <c r="A263" s="12"/>
      <c r="B263" s="202"/>
      <c r="C263" s="203"/>
      <c r="D263" s="204" t="s">
        <v>72</v>
      </c>
      <c r="E263" s="205" t="s">
        <v>544</v>
      </c>
      <c r="F263" s="205" t="s">
        <v>545</v>
      </c>
      <c r="G263" s="203"/>
      <c r="H263" s="203"/>
      <c r="I263" s="206"/>
      <c r="J263" s="207">
        <f>BK263</f>
        <v>0</v>
      </c>
      <c r="K263" s="203"/>
      <c r="L263" s="208"/>
      <c r="M263" s="209"/>
      <c r="N263" s="210"/>
      <c r="O263" s="210"/>
      <c r="P263" s="211">
        <f>SUM(P264:P288)</f>
        <v>0</v>
      </c>
      <c r="Q263" s="210"/>
      <c r="R263" s="211">
        <f>SUM(R264:R288)</f>
        <v>0</v>
      </c>
      <c r="S263" s="210"/>
      <c r="T263" s="212">
        <f>SUM(T264:T288)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3" t="s">
        <v>143</v>
      </c>
      <c r="AT263" s="214" t="s">
        <v>72</v>
      </c>
      <c r="AU263" s="214" t="s">
        <v>73</v>
      </c>
      <c r="AY263" s="213" t="s">
        <v>134</v>
      </c>
      <c r="BK263" s="215">
        <f>SUM(BK264:BK288)</f>
        <v>0</v>
      </c>
    </row>
    <row r="264" s="2" customFormat="1" ht="24.15" customHeight="1">
      <c r="A264" s="38"/>
      <c r="B264" s="39"/>
      <c r="C264" s="218" t="s">
        <v>374</v>
      </c>
      <c r="D264" s="218" t="s">
        <v>138</v>
      </c>
      <c r="E264" s="219" t="s">
        <v>546</v>
      </c>
      <c r="F264" s="220" t="s">
        <v>547</v>
      </c>
      <c r="G264" s="221" t="s">
        <v>306</v>
      </c>
      <c r="H264" s="222">
        <v>188.5</v>
      </c>
      <c r="I264" s="223"/>
      <c r="J264" s="224">
        <f>ROUND(I264*H264,2)</f>
        <v>0</v>
      </c>
      <c r="K264" s="220" t="s">
        <v>317</v>
      </c>
      <c r="L264" s="44"/>
      <c r="M264" s="225" t="s">
        <v>1</v>
      </c>
      <c r="N264" s="226" t="s">
        <v>38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548</v>
      </c>
      <c r="AT264" s="229" t="s">
        <v>138</v>
      </c>
      <c r="AU264" s="229" t="s">
        <v>81</v>
      </c>
      <c r="AY264" s="17" t="s">
        <v>134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81</v>
      </c>
      <c r="BK264" s="230">
        <f>ROUND(I264*H264,2)</f>
        <v>0</v>
      </c>
      <c r="BL264" s="17" t="s">
        <v>548</v>
      </c>
      <c r="BM264" s="229" t="s">
        <v>549</v>
      </c>
    </row>
    <row r="265" s="2" customFormat="1">
      <c r="A265" s="38"/>
      <c r="B265" s="39"/>
      <c r="C265" s="40"/>
      <c r="D265" s="231" t="s">
        <v>145</v>
      </c>
      <c r="E265" s="40"/>
      <c r="F265" s="232" t="s">
        <v>547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145</v>
      </c>
      <c r="AU265" s="17" t="s">
        <v>81</v>
      </c>
    </row>
    <row r="266" s="2" customFormat="1">
      <c r="A266" s="38"/>
      <c r="B266" s="39"/>
      <c r="C266" s="40"/>
      <c r="D266" s="231" t="s">
        <v>226</v>
      </c>
      <c r="E266" s="40"/>
      <c r="F266" s="268" t="s">
        <v>550</v>
      </c>
      <c r="G266" s="40"/>
      <c r="H266" s="40"/>
      <c r="I266" s="233"/>
      <c r="J266" s="40"/>
      <c r="K266" s="40"/>
      <c r="L266" s="44"/>
      <c r="M266" s="234"/>
      <c r="N266" s="235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226</v>
      </c>
      <c r="AU266" s="17" t="s">
        <v>81</v>
      </c>
    </row>
    <row r="267" s="15" customFormat="1">
      <c r="A267" s="15"/>
      <c r="B267" s="258"/>
      <c r="C267" s="259"/>
      <c r="D267" s="231" t="s">
        <v>155</v>
      </c>
      <c r="E267" s="260" t="s">
        <v>1</v>
      </c>
      <c r="F267" s="261" t="s">
        <v>551</v>
      </c>
      <c r="G267" s="259"/>
      <c r="H267" s="260" t="s">
        <v>1</v>
      </c>
      <c r="I267" s="262"/>
      <c r="J267" s="259"/>
      <c r="K267" s="259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155</v>
      </c>
      <c r="AU267" s="267" t="s">
        <v>81</v>
      </c>
      <c r="AV267" s="15" t="s">
        <v>81</v>
      </c>
      <c r="AW267" s="15" t="s">
        <v>30</v>
      </c>
      <c r="AX267" s="15" t="s">
        <v>73</v>
      </c>
      <c r="AY267" s="267" t="s">
        <v>134</v>
      </c>
    </row>
    <row r="268" s="13" customFormat="1">
      <c r="A268" s="13"/>
      <c r="B268" s="236"/>
      <c r="C268" s="237"/>
      <c r="D268" s="231" t="s">
        <v>155</v>
      </c>
      <c r="E268" s="238" t="s">
        <v>1</v>
      </c>
      <c r="F268" s="239" t="s">
        <v>552</v>
      </c>
      <c r="G268" s="237"/>
      <c r="H268" s="240">
        <v>6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155</v>
      </c>
      <c r="AU268" s="246" t="s">
        <v>81</v>
      </c>
      <c r="AV268" s="13" t="s">
        <v>83</v>
      </c>
      <c r="AW268" s="13" t="s">
        <v>30</v>
      </c>
      <c r="AX268" s="13" t="s">
        <v>73</v>
      </c>
      <c r="AY268" s="246" t="s">
        <v>134</v>
      </c>
    </row>
    <row r="269" s="15" customFormat="1">
      <c r="A269" s="15"/>
      <c r="B269" s="258"/>
      <c r="C269" s="259"/>
      <c r="D269" s="231" t="s">
        <v>155</v>
      </c>
      <c r="E269" s="260" t="s">
        <v>1</v>
      </c>
      <c r="F269" s="261" t="s">
        <v>553</v>
      </c>
      <c r="G269" s="259"/>
      <c r="H269" s="260" t="s">
        <v>1</v>
      </c>
      <c r="I269" s="262"/>
      <c r="J269" s="259"/>
      <c r="K269" s="259"/>
      <c r="L269" s="263"/>
      <c r="M269" s="264"/>
      <c r="N269" s="265"/>
      <c r="O269" s="265"/>
      <c r="P269" s="265"/>
      <c r="Q269" s="265"/>
      <c r="R269" s="265"/>
      <c r="S269" s="265"/>
      <c r="T269" s="26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7" t="s">
        <v>155</v>
      </c>
      <c r="AU269" s="267" t="s">
        <v>81</v>
      </c>
      <c r="AV269" s="15" t="s">
        <v>81</v>
      </c>
      <c r="AW269" s="15" t="s">
        <v>30</v>
      </c>
      <c r="AX269" s="15" t="s">
        <v>73</v>
      </c>
      <c r="AY269" s="267" t="s">
        <v>134</v>
      </c>
    </row>
    <row r="270" s="13" customFormat="1">
      <c r="A270" s="13"/>
      <c r="B270" s="236"/>
      <c r="C270" s="237"/>
      <c r="D270" s="231" t="s">
        <v>155</v>
      </c>
      <c r="E270" s="238" t="s">
        <v>1</v>
      </c>
      <c r="F270" s="239" t="s">
        <v>554</v>
      </c>
      <c r="G270" s="237"/>
      <c r="H270" s="240">
        <v>18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155</v>
      </c>
      <c r="AU270" s="246" t="s">
        <v>81</v>
      </c>
      <c r="AV270" s="13" t="s">
        <v>83</v>
      </c>
      <c r="AW270" s="13" t="s">
        <v>30</v>
      </c>
      <c r="AX270" s="13" t="s">
        <v>73</v>
      </c>
      <c r="AY270" s="246" t="s">
        <v>134</v>
      </c>
    </row>
    <row r="271" s="15" customFormat="1">
      <c r="A271" s="15"/>
      <c r="B271" s="258"/>
      <c r="C271" s="259"/>
      <c r="D271" s="231" t="s">
        <v>155</v>
      </c>
      <c r="E271" s="260" t="s">
        <v>1</v>
      </c>
      <c r="F271" s="261" t="s">
        <v>555</v>
      </c>
      <c r="G271" s="259"/>
      <c r="H271" s="260" t="s">
        <v>1</v>
      </c>
      <c r="I271" s="262"/>
      <c r="J271" s="259"/>
      <c r="K271" s="259"/>
      <c r="L271" s="263"/>
      <c r="M271" s="264"/>
      <c r="N271" s="265"/>
      <c r="O271" s="265"/>
      <c r="P271" s="265"/>
      <c r="Q271" s="265"/>
      <c r="R271" s="265"/>
      <c r="S271" s="265"/>
      <c r="T271" s="266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7" t="s">
        <v>155</v>
      </c>
      <c r="AU271" s="267" t="s">
        <v>81</v>
      </c>
      <c r="AV271" s="15" t="s">
        <v>81</v>
      </c>
      <c r="AW271" s="15" t="s">
        <v>30</v>
      </c>
      <c r="AX271" s="15" t="s">
        <v>73</v>
      </c>
      <c r="AY271" s="267" t="s">
        <v>134</v>
      </c>
    </row>
    <row r="272" s="13" customFormat="1">
      <c r="A272" s="13"/>
      <c r="B272" s="236"/>
      <c r="C272" s="237"/>
      <c r="D272" s="231" t="s">
        <v>155</v>
      </c>
      <c r="E272" s="238" t="s">
        <v>1</v>
      </c>
      <c r="F272" s="239" t="s">
        <v>556</v>
      </c>
      <c r="G272" s="237"/>
      <c r="H272" s="240">
        <v>128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6" t="s">
        <v>155</v>
      </c>
      <c r="AU272" s="246" t="s">
        <v>81</v>
      </c>
      <c r="AV272" s="13" t="s">
        <v>83</v>
      </c>
      <c r="AW272" s="13" t="s">
        <v>30</v>
      </c>
      <c r="AX272" s="13" t="s">
        <v>73</v>
      </c>
      <c r="AY272" s="246" t="s">
        <v>134</v>
      </c>
    </row>
    <row r="273" s="15" customFormat="1">
      <c r="A273" s="15"/>
      <c r="B273" s="258"/>
      <c r="C273" s="259"/>
      <c r="D273" s="231" t="s">
        <v>155</v>
      </c>
      <c r="E273" s="260" t="s">
        <v>1</v>
      </c>
      <c r="F273" s="261" t="s">
        <v>557</v>
      </c>
      <c r="G273" s="259"/>
      <c r="H273" s="260" t="s">
        <v>1</v>
      </c>
      <c r="I273" s="262"/>
      <c r="J273" s="259"/>
      <c r="K273" s="259"/>
      <c r="L273" s="263"/>
      <c r="M273" s="264"/>
      <c r="N273" s="265"/>
      <c r="O273" s="265"/>
      <c r="P273" s="265"/>
      <c r="Q273" s="265"/>
      <c r="R273" s="265"/>
      <c r="S273" s="265"/>
      <c r="T273" s="266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7" t="s">
        <v>155</v>
      </c>
      <c r="AU273" s="267" t="s">
        <v>81</v>
      </c>
      <c r="AV273" s="15" t="s">
        <v>81</v>
      </c>
      <c r="AW273" s="15" t="s">
        <v>30</v>
      </c>
      <c r="AX273" s="15" t="s">
        <v>73</v>
      </c>
      <c r="AY273" s="267" t="s">
        <v>134</v>
      </c>
    </row>
    <row r="274" s="13" customFormat="1">
      <c r="A274" s="13"/>
      <c r="B274" s="236"/>
      <c r="C274" s="237"/>
      <c r="D274" s="231" t="s">
        <v>155</v>
      </c>
      <c r="E274" s="238" t="s">
        <v>1</v>
      </c>
      <c r="F274" s="239" t="s">
        <v>558</v>
      </c>
      <c r="G274" s="237"/>
      <c r="H274" s="240">
        <v>12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6" t="s">
        <v>155</v>
      </c>
      <c r="AU274" s="246" t="s">
        <v>81</v>
      </c>
      <c r="AV274" s="13" t="s">
        <v>83</v>
      </c>
      <c r="AW274" s="13" t="s">
        <v>30</v>
      </c>
      <c r="AX274" s="13" t="s">
        <v>73</v>
      </c>
      <c r="AY274" s="246" t="s">
        <v>134</v>
      </c>
    </row>
    <row r="275" s="15" customFormat="1">
      <c r="A275" s="15"/>
      <c r="B275" s="258"/>
      <c r="C275" s="259"/>
      <c r="D275" s="231" t="s">
        <v>155</v>
      </c>
      <c r="E275" s="260" t="s">
        <v>1</v>
      </c>
      <c r="F275" s="261" t="s">
        <v>559</v>
      </c>
      <c r="G275" s="259"/>
      <c r="H275" s="260" t="s">
        <v>1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155</v>
      </c>
      <c r="AU275" s="267" t="s">
        <v>81</v>
      </c>
      <c r="AV275" s="15" t="s">
        <v>81</v>
      </c>
      <c r="AW275" s="15" t="s">
        <v>30</v>
      </c>
      <c r="AX275" s="15" t="s">
        <v>73</v>
      </c>
      <c r="AY275" s="267" t="s">
        <v>134</v>
      </c>
    </row>
    <row r="276" s="13" customFormat="1">
      <c r="A276" s="13"/>
      <c r="B276" s="236"/>
      <c r="C276" s="237"/>
      <c r="D276" s="231" t="s">
        <v>155</v>
      </c>
      <c r="E276" s="238" t="s">
        <v>1</v>
      </c>
      <c r="F276" s="239" t="s">
        <v>560</v>
      </c>
      <c r="G276" s="237"/>
      <c r="H276" s="240">
        <v>0.5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155</v>
      </c>
      <c r="AU276" s="246" t="s">
        <v>81</v>
      </c>
      <c r="AV276" s="13" t="s">
        <v>83</v>
      </c>
      <c r="AW276" s="13" t="s">
        <v>30</v>
      </c>
      <c r="AX276" s="13" t="s">
        <v>73</v>
      </c>
      <c r="AY276" s="246" t="s">
        <v>134</v>
      </c>
    </row>
    <row r="277" s="15" customFormat="1">
      <c r="A277" s="15"/>
      <c r="B277" s="258"/>
      <c r="C277" s="259"/>
      <c r="D277" s="231" t="s">
        <v>155</v>
      </c>
      <c r="E277" s="260" t="s">
        <v>1</v>
      </c>
      <c r="F277" s="261" t="s">
        <v>561</v>
      </c>
      <c r="G277" s="259"/>
      <c r="H277" s="260" t="s">
        <v>1</v>
      </c>
      <c r="I277" s="262"/>
      <c r="J277" s="259"/>
      <c r="K277" s="259"/>
      <c r="L277" s="263"/>
      <c r="M277" s="264"/>
      <c r="N277" s="265"/>
      <c r="O277" s="265"/>
      <c r="P277" s="265"/>
      <c r="Q277" s="265"/>
      <c r="R277" s="265"/>
      <c r="S277" s="265"/>
      <c r="T277" s="266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7" t="s">
        <v>155</v>
      </c>
      <c r="AU277" s="267" t="s">
        <v>81</v>
      </c>
      <c r="AV277" s="15" t="s">
        <v>81</v>
      </c>
      <c r="AW277" s="15" t="s">
        <v>30</v>
      </c>
      <c r="AX277" s="15" t="s">
        <v>73</v>
      </c>
      <c r="AY277" s="267" t="s">
        <v>134</v>
      </c>
    </row>
    <row r="278" s="13" customFormat="1">
      <c r="A278" s="13"/>
      <c r="B278" s="236"/>
      <c r="C278" s="237"/>
      <c r="D278" s="231" t="s">
        <v>155</v>
      </c>
      <c r="E278" s="238" t="s">
        <v>1</v>
      </c>
      <c r="F278" s="239" t="s">
        <v>562</v>
      </c>
      <c r="G278" s="237"/>
      <c r="H278" s="240">
        <v>24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6" t="s">
        <v>155</v>
      </c>
      <c r="AU278" s="246" t="s">
        <v>81</v>
      </c>
      <c r="AV278" s="13" t="s">
        <v>83</v>
      </c>
      <c r="AW278" s="13" t="s">
        <v>30</v>
      </c>
      <c r="AX278" s="13" t="s">
        <v>73</v>
      </c>
      <c r="AY278" s="246" t="s">
        <v>134</v>
      </c>
    </row>
    <row r="279" s="14" customFormat="1">
      <c r="A279" s="14"/>
      <c r="B279" s="247"/>
      <c r="C279" s="248"/>
      <c r="D279" s="231" t="s">
        <v>155</v>
      </c>
      <c r="E279" s="249" t="s">
        <v>1</v>
      </c>
      <c r="F279" s="250" t="s">
        <v>158</v>
      </c>
      <c r="G279" s="248"/>
      <c r="H279" s="251">
        <v>188.5</v>
      </c>
      <c r="I279" s="252"/>
      <c r="J279" s="248"/>
      <c r="K279" s="248"/>
      <c r="L279" s="253"/>
      <c r="M279" s="254"/>
      <c r="N279" s="255"/>
      <c r="O279" s="255"/>
      <c r="P279" s="255"/>
      <c r="Q279" s="255"/>
      <c r="R279" s="255"/>
      <c r="S279" s="255"/>
      <c r="T279" s="25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7" t="s">
        <v>155</v>
      </c>
      <c r="AU279" s="257" t="s">
        <v>81</v>
      </c>
      <c r="AV279" s="14" t="s">
        <v>143</v>
      </c>
      <c r="AW279" s="14" t="s">
        <v>30</v>
      </c>
      <c r="AX279" s="14" t="s">
        <v>81</v>
      </c>
      <c r="AY279" s="257" t="s">
        <v>134</v>
      </c>
    </row>
    <row r="280" s="2" customFormat="1" ht="37.8" customHeight="1">
      <c r="A280" s="38"/>
      <c r="B280" s="39"/>
      <c r="C280" s="218" t="s">
        <v>563</v>
      </c>
      <c r="D280" s="218" t="s">
        <v>138</v>
      </c>
      <c r="E280" s="219" t="s">
        <v>564</v>
      </c>
      <c r="F280" s="220" t="s">
        <v>565</v>
      </c>
      <c r="G280" s="221" t="s">
        <v>306</v>
      </c>
      <c r="H280" s="222">
        <v>104</v>
      </c>
      <c r="I280" s="223"/>
      <c r="J280" s="224">
        <f>ROUND(I280*H280,2)</f>
        <v>0</v>
      </c>
      <c r="K280" s="220" t="s">
        <v>317</v>
      </c>
      <c r="L280" s="44"/>
      <c r="M280" s="225" t="s">
        <v>1</v>
      </c>
      <c r="N280" s="226" t="s">
        <v>38</v>
      </c>
      <c r="O280" s="91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9" t="s">
        <v>548</v>
      </c>
      <c r="AT280" s="229" t="s">
        <v>138</v>
      </c>
      <c r="AU280" s="229" t="s">
        <v>81</v>
      </c>
      <c r="AY280" s="17" t="s">
        <v>134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7" t="s">
        <v>81</v>
      </c>
      <c r="BK280" s="230">
        <f>ROUND(I280*H280,2)</f>
        <v>0</v>
      </c>
      <c r="BL280" s="17" t="s">
        <v>548</v>
      </c>
      <c r="BM280" s="229" t="s">
        <v>566</v>
      </c>
    </row>
    <row r="281" s="2" customFormat="1">
      <c r="A281" s="38"/>
      <c r="B281" s="39"/>
      <c r="C281" s="40"/>
      <c r="D281" s="231" t="s">
        <v>145</v>
      </c>
      <c r="E281" s="40"/>
      <c r="F281" s="232" t="s">
        <v>565</v>
      </c>
      <c r="G281" s="40"/>
      <c r="H281" s="40"/>
      <c r="I281" s="233"/>
      <c r="J281" s="40"/>
      <c r="K281" s="40"/>
      <c r="L281" s="44"/>
      <c r="M281" s="234"/>
      <c r="N281" s="235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145</v>
      </c>
      <c r="AU281" s="17" t="s">
        <v>81</v>
      </c>
    </row>
    <row r="282" s="2" customFormat="1">
      <c r="A282" s="38"/>
      <c r="B282" s="39"/>
      <c r="C282" s="40"/>
      <c r="D282" s="231" t="s">
        <v>226</v>
      </c>
      <c r="E282" s="40"/>
      <c r="F282" s="268" t="s">
        <v>550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226</v>
      </c>
      <c r="AU282" s="17" t="s">
        <v>81</v>
      </c>
    </row>
    <row r="283" s="15" customFormat="1">
      <c r="A283" s="15"/>
      <c r="B283" s="258"/>
      <c r="C283" s="259"/>
      <c r="D283" s="231" t="s">
        <v>155</v>
      </c>
      <c r="E283" s="260" t="s">
        <v>1</v>
      </c>
      <c r="F283" s="261" t="s">
        <v>567</v>
      </c>
      <c r="G283" s="259"/>
      <c r="H283" s="260" t="s">
        <v>1</v>
      </c>
      <c r="I283" s="262"/>
      <c r="J283" s="259"/>
      <c r="K283" s="259"/>
      <c r="L283" s="263"/>
      <c r="M283" s="264"/>
      <c r="N283" s="265"/>
      <c r="O283" s="265"/>
      <c r="P283" s="265"/>
      <c r="Q283" s="265"/>
      <c r="R283" s="265"/>
      <c r="S283" s="265"/>
      <c r="T283" s="266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7" t="s">
        <v>155</v>
      </c>
      <c r="AU283" s="267" t="s">
        <v>81</v>
      </c>
      <c r="AV283" s="15" t="s">
        <v>81</v>
      </c>
      <c r="AW283" s="15" t="s">
        <v>30</v>
      </c>
      <c r="AX283" s="15" t="s">
        <v>73</v>
      </c>
      <c r="AY283" s="267" t="s">
        <v>134</v>
      </c>
    </row>
    <row r="284" s="13" customFormat="1">
      <c r="A284" s="13"/>
      <c r="B284" s="236"/>
      <c r="C284" s="237"/>
      <c r="D284" s="231" t="s">
        <v>155</v>
      </c>
      <c r="E284" s="238" t="s">
        <v>1</v>
      </c>
      <c r="F284" s="239" t="s">
        <v>568</v>
      </c>
      <c r="G284" s="237"/>
      <c r="H284" s="240">
        <v>8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155</v>
      </c>
      <c r="AU284" s="246" t="s">
        <v>81</v>
      </c>
      <c r="AV284" s="13" t="s">
        <v>83</v>
      </c>
      <c r="AW284" s="13" t="s">
        <v>30</v>
      </c>
      <c r="AX284" s="13" t="s">
        <v>73</v>
      </c>
      <c r="AY284" s="246" t="s">
        <v>134</v>
      </c>
    </row>
    <row r="285" s="15" customFormat="1">
      <c r="A285" s="15"/>
      <c r="B285" s="258"/>
      <c r="C285" s="259"/>
      <c r="D285" s="231" t="s">
        <v>155</v>
      </c>
      <c r="E285" s="260" t="s">
        <v>1</v>
      </c>
      <c r="F285" s="261" t="s">
        <v>569</v>
      </c>
      <c r="G285" s="259"/>
      <c r="H285" s="260" t="s">
        <v>1</v>
      </c>
      <c r="I285" s="262"/>
      <c r="J285" s="259"/>
      <c r="K285" s="259"/>
      <c r="L285" s="263"/>
      <c r="M285" s="264"/>
      <c r="N285" s="265"/>
      <c r="O285" s="265"/>
      <c r="P285" s="265"/>
      <c r="Q285" s="265"/>
      <c r="R285" s="265"/>
      <c r="S285" s="265"/>
      <c r="T285" s="26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7" t="s">
        <v>155</v>
      </c>
      <c r="AU285" s="267" t="s">
        <v>81</v>
      </c>
      <c r="AV285" s="15" t="s">
        <v>81</v>
      </c>
      <c r="AW285" s="15" t="s">
        <v>30</v>
      </c>
      <c r="AX285" s="15" t="s">
        <v>73</v>
      </c>
      <c r="AY285" s="267" t="s">
        <v>134</v>
      </c>
    </row>
    <row r="286" s="13" customFormat="1">
      <c r="A286" s="13"/>
      <c r="B286" s="236"/>
      <c r="C286" s="237"/>
      <c r="D286" s="231" t="s">
        <v>155</v>
      </c>
      <c r="E286" s="238" t="s">
        <v>1</v>
      </c>
      <c r="F286" s="239" t="s">
        <v>570</v>
      </c>
      <c r="G286" s="237"/>
      <c r="H286" s="240">
        <v>96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6" t="s">
        <v>155</v>
      </c>
      <c r="AU286" s="246" t="s">
        <v>81</v>
      </c>
      <c r="AV286" s="13" t="s">
        <v>83</v>
      </c>
      <c r="AW286" s="13" t="s">
        <v>30</v>
      </c>
      <c r="AX286" s="13" t="s">
        <v>73</v>
      </c>
      <c r="AY286" s="246" t="s">
        <v>134</v>
      </c>
    </row>
    <row r="287" s="15" customFormat="1">
      <c r="A287" s="15"/>
      <c r="B287" s="258"/>
      <c r="C287" s="259"/>
      <c r="D287" s="231" t="s">
        <v>155</v>
      </c>
      <c r="E287" s="260" t="s">
        <v>1</v>
      </c>
      <c r="F287" s="261" t="s">
        <v>571</v>
      </c>
      <c r="G287" s="259"/>
      <c r="H287" s="260" t="s">
        <v>1</v>
      </c>
      <c r="I287" s="262"/>
      <c r="J287" s="259"/>
      <c r="K287" s="259"/>
      <c r="L287" s="263"/>
      <c r="M287" s="264"/>
      <c r="N287" s="265"/>
      <c r="O287" s="265"/>
      <c r="P287" s="265"/>
      <c r="Q287" s="265"/>
      <c r="R287" s="265"/>
      <c r="S287" s="265"/>
      <c r="T287" s="266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7" t="s">
        <v>155</v>
      </c>
      <c r="AU287" s="267" t="s">
        <v>81</v>
      </c>
      <c r="AV287" s="15" t="s">
        <v>81</v>
      </c>
      <c r="AW287" s="15" t="s">
        <v>30</v>
      </c>
      <c r="AX287" s="15" t="s">
        <v>73</v>
      </c>
      <c r="AY287" s="267" t="s">
        <v>134</v>
      </c>
    </row>
    <row r="288" s="14" customFormat="1">
      <c r="A288" s="14"/>
      <c r="B288" s="247"/>
      <c r="C288" s="248"/>
      <c r="D288" s="231" t="s">
        <v>155</v>
      </c>
      <c r="E288" s="249" t="s">
        <v>1</v>
      </c>
      <c r="F288" s="250" t="s">
        <v>158</v>
      </c>
      <c r="G288" s="248"/>
      <c r="H288" s="251">
        <v>104</v>
      </c>
      <c r="I288" s="252"/>
      <c r="J288" s="248"/>
      <c r="K288" s="248"/>
      <c r="L288" s="253"/>
      <c r="M288" s="254"/>
      <c r="N288" s="255"/>
      <c r="O288" s="255"/>
      <c r="P288" s="255"/>
      <c r="Q288" s="255"/>
      <c r="R288" s="255"/>
      <c r="S288" s="255"/>
      <c r="T288" s="25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7" t="s">
        <v>155</v>
      </c>
      <c r="AU288" s="257" t="s">
        <v>81</v>
      </c>
      <c r="AV288" s="14" t="s">
        <v>143</v>
      </c>
      <c r="AW288" s="14" t="s">
        <v>30</v>
      </c>
      <c r="AX288" s="14" t="s">
        <v>81</v>
      </c>
      <c r="AY288" s="257" t="s">
        <v>134</v>
      </c>
    </row>
    <row r="289" s="12" customFormat="1" ht="25.92" customHeight="1">
      <c r="A289" s="12"/>
      <c r="B289" s="202"/>
      <c r="C289" s="203"/>
      <c r="D289" s="204" t="s">
        <v>72</v>
      </c>
      <c r="E289" s="205" t="s">
        <v>572</v>
      </c>
      <c r="F289" s="205" t="s">
        <v>573</v>
      </c>
      <c r="G289" s="203"/>
      <c r="H289" s="203"/>
      <c r="I289" s="206"/>
      <c r="J289" s="207">
        <f>BK289</f>
        <v>0</v>
      </c>
      <c r="K289" s="203"/>
      <c r="L289" s="208"/>
      <c r="M289" s="209"/>
      <c r="N289" s="210"/>
      <c r="O289" s="210"/>
      <c r="P289" s="211">
        <f>P290</f>
        <v>0</v>
      </c>
      <c r="Q289" s="210"/>
      <c r="R289" s="211">
        <f>R290</f>
        <v>0</v>
      </c>
      <c r="S289" s="210"/>
      <c r="T289" s="212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143</v>
      </c>
      <c r="AT289" s="214" t="s">
        <v>72</v>
      </c>
      <c r="AU289" s="214" t="s">
        <v>73</v>
      </c>
      <c r="AY289" s="213" t="s">
        <v>134</v>
      </c>
      <c r="BK289" s="215">
        <f>BK290</f>
        <v>0</v>
      </c>
    </row>
    <row r="290" s="12" customFormat="1" ht="22.8" customHeight="1">
      <c r="A290" s="12"/>
      <c r="B290" s="202"/>
      <c r="C290" s="203"/>
      <c r="D290" s="204" t="s">
        <v>72</v>
      </c>
      <c r="E290" s="216" t="s">
        <v>574</v>
      </c>
      <c r="F290" s="216" t="s">
        <v>573</v>
      </c>
      <c r="G290" s="203"/>
      <c r="H290" s="203"/>
      <c r="I290" s="206"/>
      <c r="J290" s="217">
        <f>BK290</f>
        <v>0</v>
      </c>
      <c r="K290" s="203"/>
      <c r="L290" s="208"/>
      <c r="M290" s="209"/>
      <c r="N290" s="210"/>
      <c r="O290" s="210"/>
      <c r="P290" s="211">
        <f>SUM(P291:P296)</f>
        <v>0</v>
      </c>
      <c r="Q290" s="210"/>
      <c r="R290" s="211">
        <f>SUM(R291:R296)</f>
        <v>0</v>
      </c>
      <c r="S290" s="210"/>
      <c r="T290" s="212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3" t="s">
        <v>81</v>
      </c>
      <c r="AT290" s="214" t="s">
        <v>72</v>
      </c>
      <c r="AU290" s="214" t="s">
        <v>81</v>
      </c>
      <c r="AY290" s="213" t="s">
        <v>134</v>
      </c>
      <c r="BK290" s="215">
        <f>SUM(BK291:BK296)</f>
        <v>0</v>
      </c>
    </row>
    <row r="291" s="2" customFormat="1" ht="55.5" customHeight="1">
      <c r="A291" s="38"/>
      <c r="B291" s="39"/>
      <c r="C291" s="218" t="s">
        <v>458</v>
      </c>
      <c r="D291" s="218" t="s">
        <v>138</v>
      </c>
      <c r="E291" s="219" t="s">
        <v>575</v>
      </c>
      <c r="F291" s="220" t="s">
        <v>576</v>
      </c>
      <c r="G291" s="221" t="s">
        <v>278</v>
      </c>
      <c r="H291" s="222">
        <v>4</v>
      </c>
      <c r="I291" s="223"/>
      <c r="J291" s="224">
        <f>ROUND(I291*H291,2)</f>
        <v>0</v>
      </c>
      <c r="K291" s="220" t="s">
        <v>391</v>
      </c>
      <c r="L291" s="44"/>
      <c r="M291" s="225" t="s">
        <v>1</v>
      </c>
      <c r="N291" s="226" t="s">
        <v>38</v>
      </c>
      <c r="O291" s="91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9" t="s">
        <v>143</v>
      </c>
      <c r="AT291" s="229" t="s">
        <v>138</v>
      </c>
      <c r="AU291" s="229" t="s">
        <v>83</v>
      </c>
      <c r="AY291" s="17" t="s">
        <v>134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7" t="s">
        <v>81</v>
      </c>
      <c r="BK291" s="230">
        <f>ROUND(I291*H291,2)</f>
        <v>0</v>
      </c>
      <c r="BL291" s="17" t="s">
        <v>143</v>
      </c>
      <c r="BM291" s="229" t="s">
        <v>577</v>
      </c>
    </row>
    <row r="292" s="2" customFormat="1">
      <c r="A292" s="38"/>
      <c r="B292" s="39"/>
      <c r="C292" s="40"/>
      <c r="D292" s="231" t="s">
        <v>145</v>
      </c>
      <c r="E292" s="40"/>
      <c r="F292" s="232" t="s">
        <v>576</v>
      </c>
      <c r="G292" s="40"/>
      <c r="H292" s="40"/>
      <c r="I292" s="233"/>
      <c r="J292" s="40"/>
      <c r="K292" s="40"/>
      <c r="L292" s="44"/>
      <c r="M292" s="234"/>
      <c r="N292" s="235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145</v>
      </c>
      <c r="AU292" s="17" t="s">
        <v>83</v>
      </c>
    </row>
    <row r="293" s="2" customFormat="1">
      <c r="A293" s="38"/>
      <c r="B293" s="39"/>
      <c r="C293" s="40"/>
      <c r="D293" s="231" t="s">
        <v>226</v>
      </c>
      <c r="E293" s="40"/>
      <c r="F293" s="268" t="s">
        <v>578</v>
      </c>
      <c r="G293" s="40"/>
      <c r="H293" s="40"/>
      <c r="I293" s="233"/>
      <c r="J293" s="40"/>
      <c r="K293" s="40"/>
      <c r="L293" s="44"/>
      <c r="M293" s="234"/>
      <c r="N293" s="235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226</v>
      </c>
      <c r="AU293" s="17" t="s">
        <v>83</v>
      </c>
    </row>
    <row r="294" s="2" customFormat="1" ht="16.5" customHeight="1">
      <c r="A294" s="38"/>
      <c r="B294" s="39"/>
      <c r="C294" s="218" t="s">
        <v>579</v>
      </c>
      <c r="D294" s="218" t="s">
        <v>138</v>
      </c>
      <c r="E294" s="219" t="s">
        <v>580</v>
      </c>
      <c r="F294" s="220" t="s">
        <v>581</v>
      </c>
      <c r="G294" s="221" t="s">
        <v>339</v>
      </c>
      <c r="H294" s="222">
        <v>1</v>
      </c>
      <c r="I294" s="223"/>
      <c r="J294" s="224">
        <f>ROUND(I294*H294,2)</f>
        <v>0</v>
      </c>
      <c r="K294" s="220" t="s">
        <v>391</v>
      </c>
      <c r="L294" s="44"/>
      <c r="M294" s="225" t="s">
        <v>1</v>
      </c>
      <c r="N294" s="226" t="s">
        <v>38</v>
      </c>
      <c r="O294" s="91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9" t="s">
        <v>143</v>
      </c>
      <c r="AT294" s="229" t="s">
        <v>138</v>
      </c>
      <c r="AU294" s="229" t="s">
        <v>83</v>
      </c>
      <c r="AY294" s="17" t="s">
        <v>134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7" t="s">
        <v>81</v>
      </c>
      <c r="BK294" s="230">
        <f>ROUND(I294*H294,2)</f>
        <v>0</v>
      </c>
      <c r="BL294" s="17" t="s">
        <v>143</v>
      </c>
      <c r="BM294" s="229" t="s">
        <v>582</v>
      </c>
    </row>
    <row r="295" s="2" customFormat="1">
      <c r="A295" s="38"/>
      <c r="B295" s="39"/>
      <c r="C295" s="40"/>
      <c r="D295" s="231" t="s">
        <v>145</v>
      </c>
      <c r="E295" s="40"/>
      <c r="F295" s="232" t="s">
        <v>581</v>
      </c>
      <c r="G295" s="40"/>
      <c r="H295" s="40"/>
      <c r="I295" s="233"/>
      <c r="J295" s="40"/>
      <c r="K295" s="40"/>
      <c r="L295" s="44"/>
      <c r="M295" s="234"/>
      <c r="N295" s="235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145</v>
      </c>
      <c r="AU295" s="17" t="s">
        <v>83</v>
      </c>
    </row>
    <row r="296" s="2" customFormat="1">
      <c r="A296" s="38"/>
      <c r="B296" s="39"/>
      <c r="C296" s="40"/>
      <c r="D296" s="231" t="s">
        <v>226</v>
      </c>
      <c r="E296" s="40"/>
      <c r="F296" s="268" t="s">
        <v>583</v>
      </c>
      <c r="G296" s="40"/>
      <c r="H296" s="40"/>
      <c r="I296" s="233"/>
      <c r="J296" s="40"/>
      <c r="K296" s="40"/>
      <c r="L296" s="44"/>
      <c r="M296" s="280"/>
      <c r="N296" s="281"/>
      <c r="O296" s="282"/>
      <c r="P296" s="282"/>
      <c r="Q296" s="282"/>
      <c r="R296" s="282"/>
      <c r="S296" s="282"/>
      <c r="T296" s="283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226</v>
      </c>
      <c r="AU296" s="17" t="s">
        <v>83</v>
      </c>
    </row>
    <row r="297" s="2" customFormat="1" ht="6.96" customHeight="1">
      <c r="A297" s="38"/>
      <c r="B297" s="66"/>
      <c r="C297" s="67"/>
      <c r="D297" s="67"/>
      <c r="E297" s="67"/>
      <c r="F297" s="67"/>
      <c r="G297" s="67"/>
      <c r="H297" s="67"/>
      <c r="I297" s="67"/>
      <c r="J297" s="67"/>
      <c r="K297" s="67"/>
      <c r="L297" s="44"/>
      <c r="M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</sheetData>
  <sheetProtection sheet="1" autoFilter="0" formatColumns="0" formatRows="0" objects="1" scenarios="1" spinCount="100000" saltValue="wKSSj4anRFTpjPhLODlZ8K8OIaukniYMH3l4rUH4Rofhs9BlrA0ZN5mP/c8cNh2j5cgOnvnWn9vGSmoC79gPiw==" hashValue="KqB+lGUwLiTurwzVtCsRAEq48c4t7WqKtpVOGjaby9FBbs7aRBDbVcIgVy/k9V6/1xptoJetC+7Q1eLi4QmmcA==" algorithmName="SHA-512" password="CC35"/>
  <autoFilter ref="C125:K29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Západočeská univerzita v Plzni objekt FDULS - instalace chladícího stroje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584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21</v>
      </c>
      <c r="F15" s="38"/>
      <c r="G15" s="38"/>
      <c r="H15" s="38"/>
      <c r="I15" s="140" t="s">
        <v>26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21</v>
      </c>
      <c r="F21" s="38"/>
      <c r="G21" s="38"/>
      <c r="H21" s="38"/>
      <c r="I21" s="140" t="s">
        <v>26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21</v>
      </c>
      <c r="F24" s="38"/>
      <c r="G24" s="38"/>
      <c r="H24" s="38"/>
      <c r="I24" s="140" t="s">
        <v>26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ROUND((SUM(BE122:BE238)),  2)</f>
        <v>0</v>
      </c>
      <c r="G33" s="38"/>
      <c r="H33" s="38"/>
      <c r="I33" s="155">
        <v>0.20999999999999999</v>
      </c>
      <c r="J33" s="154">
        <f>ROUND(((SUM(BE122:BE238))*I33),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ROUND((SUM(BF122:BF238)),  2)</f>
        <v>0</v>
      </c>
      <c r="G34" s="38"/>
      <c r="H34" s="38"/>
      <c r="I34" s="155">
        <v>0.12</v>
      </c>
      <c r="J34" s="154">
        <f>ROUND(((SUM(BF122:BF238))*I34),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ROUND((SUM(BG122:BG238)),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ROUND((SUM(BH122:BH238)),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ROUND((SUM(BI122:BI238)),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Západočeská univerzita v Plzni objekt FDULS - instalace chladícího stroje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014 - D.1.4.4 ELEKTOINSTALACE SILNOPORUD VNITŘNÍ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107</v>
      </c>
      <c r="D94" s="176"/>
      <c r="E94" s="176"/>
      <c r="F94" s="176"/>
      <c r="G94" s="176"/>
      <c r="H94" s="176"/>
      <c r="I94" s="176"/>
      <c r="J94" s="177" t="s">
        <v>108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109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79"/>
      <c r="C97" s="180"/>
      <c r="D97" s="181" t="s">
        <v>111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117</v>
      </c>
      <c r="E98" s="182"/>
      <c r="F98" s="182"/>
      <c r="G98" s="182"/>
      <c r="H98" s="182"/>
      <c r="I98" s="182"/>
      <c r="J98" s="183">
        <f>J128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5"/>
      <c r="C99" s="186"/>
      <c r="D99" s="187" t="s">
        <v>585</v>
      </c>
      <c r="E99" s="188"/>
      <c r="F99" s="188"/>
      <c r="G99" s="188"/>
      <c r="H99" s="188"/>
      <c r="I99" s="188"/>
      <c r="J99" s="189">
        <f>J129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586</v>
      </c>
      <c r="E100" s="182"/>
      <c r="F100" s="182"/>
      <c r="G100" s="182"/>
      <c r="H100" s="182"/>
      <c r="I100" s="182"/>
      <c r="J100" s="183">
        <f>J138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587</v>
      </c>
      <c r="E101" s="188"/>
      <c r="F101" s="188"/>
      <c r="G101" s="188"/>
      <c r="H101" s="188"/>
      <c r="I101" s="188"/>
      <c r="J101" s="189">
        <f>J139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588</v>
      </c>
      <c r="E102" s="188"/>
      <c r="F102" s="188"/>
      <c r="G102" s="188"/>
      <c r="H102" s="188"/>
      <c r="I102" s="188"/>
      <c r="J102" s="189">
        <f>J214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6.25" customHeight="1">
      <c r="A112" s="38"/>
      <c r="B112" s="39"/>
      <c r="C112" s="40"/>
      <c r="D112" s="40"/>
      <c r="E112" s="174" t="str">
        <f>E7</f>
        <v>Západočeská univerzita v Plzni objekt FDULS - instalace chladícího stroje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014 - D.1.4.4 ELEKTOINSTALACE SILNOPORUD VNITŘNÍ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 xml:space="preserve"> </v>
      </c>
      <c r="G116" s="40"/>
      <c r="H116" s="40"/>
      <c r="I116" s="32" t="s">
        <v>22</v>
      </c>
      <c r="J116" s="79" t="str">
        <f>IF(J12="","",J12)</f>
        <v>15. 1. 2024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 xml:space="preserve"> </v>
      </c>
      <c r="G118" s="40"/>
      <c r="H118" s="40"/>
      <c r="I118" s="32" t="s">
        <v>29</v>
      </c>
      <c r="J118" s="36" t="str">
        <f>E21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120</v>
      </c>
      <c r="D121" s="194" t="s">
        <v>58</v>
      </c>
      <c r="E121" s="194" t="s">
        <v>54</v>
      </c>
      <c r="F121" s="194" t="s">
        <v>55</v>
      </c>
      <c r="G121" s="194" t="s">
        <v>121</v>
      </c>
      <c r="H121" s="194" t="s">
        <v>122</v>
      </c>
      <c r="I121" s="194" t="s">
        <v>123</v>
      </c>
      <c r="J121" s="194" t="s">
        <v>108</v>
      </c>
      <c r="K121" s="195" t="s">
        <v>124</v>
      </c>
      <c r="L121" s="196"/>
      <c r="M121" s="100" t="s">
        <v>1</v>
      </c>
      <c r="N121" s="101" t="s">
        <v>37</v>
      </c>
      <c r="O121" s="101" t="s">
        <v>125</v>
      </c>
      <c r="P121" s="101" t="s">
        <v>126</v>
      </c>
      <c r="Q121" s="101" t="s">
        <v>127</v>
      </c>
      <c r="R121" s="101" t="s">
        <v>128</v>
      </c>
      <c r="S121" s="101" t="s">
        <v>129</v>
      </c>
      <c r="T121" s="102" t="s">
        <v>130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131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P123+P128+P138</f>
        <v>0</v>
      </c>
      <c r="Q122" s="104"/>
      <c r="R122" s="199">
        <f>R123+R128+R138</f>
        <v>2.6855739999999999</v>
      </c>
      <c r="S122" s="104"/>
      <c r="T122" s="200">
        <f>T123+T128+T138</f>
        <v>0.25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110</v>
      </c>
      <c r="BK122" s="201">
        <f>BK123+BK128+BK138</f>
        <v>0</v>
      </c>
    </row>
    <row r="123" s="12" customFormat="1" ht="25.92" customHeight="1">
      <c r="A123" s="12"/>
      <c r="B123" s="202"/>
      <c r="C123" s="203"/>
      <c r="D123" s="204" t="s">
        <v>72</v>
      </c>
      <c r="E123" s="205" t="s">
        <v>132</v>
      </c>
      <c r="F123" s="205" t="s">
        <v>133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0.25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81</v>
      </c>
      <c r="AT123" s="214" t="s">
        <v>72</v>
      </c>
      <c r="AU123" s="214" t="s">
        <v>73</v>
      </c>
      <c r="AY123" s="213" t="s">
        <v>134</v>
      </c>
      <c r="BK123" s="215">
        <f>SUM(BK124:BK127)</f>
        <v>0</v>
      </c>
    </row>
    <row r="124" s="2" customFormat="1" ht="16.5" customHeight="1">
      <c r="A124" s="38"/>
      <c r="B124" s="39"/>
      <c r="C124" s="218" t="s">
        <v>81</v>
      </c>
      <c r="D124" s="218" t="s">
        <v>138</v>
      </c>
      <c r="E124" s="219" t="s">
        <v>589</v>
      </c>
      <c r="F124" s="220" t="s">
        <v>590</v>
      </c>
      <c r="G124" s="221" t="s">
        <v>306</v>
      </c>
      <c r="H124" s="222">
        <v>25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38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0.0050000000000000001</v>
      </c>
      <c r="T124" s="228">
        <f>S124*H124</f>
        <v>0.125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143</v>
      </c>
      <c r="AT124" s="229" t="s">
        <v>138</v>
      </c>
      <c r="AU124" s="229" t="s">
        <v>81</v>
      </c>
      <c r="AY124" s="17" t="s">
        <v>134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81</v>
      </c>
      <c r="BK124" s="230">
        <f>ROUND(I124*H124,2)</f>
        <v>0</v>
      </c>
      <c r="BL124" s="17" t="s">
        <v>143</v>
      </c>
      <c r="BM124" s="229" t="s">
        <v>591</v>
      </c>
    </row>
    <row r="125" s="2" customFormat="1">
      <c r="A125" s="38"/>
      <c r="B125" s="39"/>
      <c r="C125" s="40"/>
      <c r="D125" s="231" t="s">
        <v>145</v>
      </c>
      <c r="E125" s="40"/>
      <c r="F125" s="232" t="s">
        <v>590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81</v>
      </c>
    </row>
    <row r="126" s="2" customFormat="1" ht="16.5" customHeight="1">
      <c r="A126" s="38"/>
      <c r="B126" s="39"/>
      <c r="C126" s="218" t="s">
        <v>83</v>
      </c>
      <c r="D126" s="218" t="s">
        <v>138</v>
      </c>
      <c r="E126" s="219" t="s">
        <v>592</v>
      </c>
      <c r="F126" s="220" t="s">
        <v>593</v>
      </c>
      <c r="G126" s="221" t="s">
        <v>306</v>
      </c>
      <c r="H126" s="222">
        <v>25</v>
      </c>
      <c r="I126" s="223"/>
      <c r="J126" s="224">
        <f>ROUND(I126*H126,2)</f>
        <v>0</v>
      </c>
      <c r="K126" s="220" t="s">
        <v>1</v>
      </c>
      <c r="L126" s="44"/>
      <c r="M126" s="225" t="s">
        <v>1</v>
      </c>
      <c r="N126" s="226" t="s">
        <v>38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0.0050000000000000001</v>
      </c>
      <c r="T126" s="228">
        <f>S126*H126</f>
        <v>0.125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143</v>
      </c>
      <c r="AT126" s="229" t="s">
        <v>138</v>
      </c>
      <c r="AU126" s="229" t="s">
        <v>81</v>
      </c>
      <c r="AY126" s="17" t="s">
        <v>134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81</v>
      </c>
      <c r="BK126" s="230">
        <f>ROUND(I126*H126,2)</f>
        <v>0</v>
      </c>
      <c r="BL126" s="17" t="s">
        <v>143</v>
      </c>
      <c r="BM126" s="229" t="s">
        <v>594</v>
      </c>
    </row>
    <row r="127" s="2" customFormat="1">
      <c r="A127" s="38"/>
      <c r="B127" s="39"/>
      <c r="C127" s="40"/>
      <c r="D127" s="231" t="s">
        <v>145</v>
      </c>
      <c r="E127" s="40"/>
      <c r="F127" s="232" t="s">
        <v>593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145</v>
      </c>
      <c r="AU127" s="17" t="s">
        <v>81</v>
      </c>
    </row>
    <row r="128" s="12" customFormat="1" ht="25.92" customHeight="1">
      <c r="A128" s="12"/>
      <c r="B128" s="202"/>
      <c r="C128" s="203"/>
      <c r="D128" s="204" t="s">
        <v>72</v>
      </c>
      <c r="E128" s="205" t="s">
        <v>218</v>
      </c>
      <c r="F128" s="205" t="s">
        <v>219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</v>
      </c>
      <c r="S128" s="210"/>
      <c r="T128" s="21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83</v>
      </c>
      <c r="AT128" s="214" t="s">
        <v>72</v>
      </c>
      <c r="AU128" s="214" t="s">
        <v>73</v>
      </c>
      <c r="AY128" s="213" t="s">
        <v>134</v>
      </c>
      <c r="BK128" s="215">
        <f>BK129</f>
        <v>0</v>
      </c>
    </row>
    <row r="129" s="12" customFormat="1" ht="22.8" customHeight="1">
      <c r="A129" s="12"/>
      <c r="B129" s="202"/>
      <c r="C129" s="203"/>
      <c r="D129" s="204" t="s">
        <v>72</v>
      </c>
      <c r="E129" s="216" t="s">
        <v>595</v>
      </c>
      <c r="F129" s="216" t="s">
        <v>596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SUM(P130:P137)</f>
        <v>0</v>
      </c>
      <c r="Q129" s="210"/>
      <c r="R129" s="211">
        <f>SUM(R130:R137)</f>
        <v>0</v>
      </c>
      <c r="S129" s="210"/>
      <c r="T129" s="212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72</v>
      </c>
      <c r="AU129" s="214" t="s">
        <v>81</v>
      </c>
      <c r="AY129" s="213" t="s">
        <v>134</v>
      </c>
      <c r="BK129" s="215">
        <f>SUM(BK130:BK137)</f>
        <v>0</v>
      </c>
    </row>
    <row r="130" s="2" customFormat="1" ht="24.15" customHeight="1">
      <c r="A130" s="38"/>
      <c r="B130" s="39"/>
      <c r="C130" s="218" t="s">
        <v>135</v>
      </c>
      <c r="D130" s="218" t="s">
        <v>138</v>
      </c>
      <c r="E130" s="219" t="s">
        <v>597</v>
      </c>
      <c r="F130" s="220" t="s">
        <v>598</v>
      </c>
      <c r="G130" s="221" t="s">
        <v>141</v>
      </c>
      <c r="H130" s="222">
        <v>1</v>
      </c>
      <c r="I130" s="223"/>
      <c r="J130" s="224">
        <f>ROUND(I130*H130,2)</f>
        <v>0</v>
      </c>
      <c r="K130" s="220" t="s">
        <v>1</v>
      </c>
      <c r="L130" s="44"/>
      <c r="M130" s="225" t="s">
        <v>1</v>
      </c>
      <c r="N130" s="226" t="s">
        <v>38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224</v>
      </c>
      <c r="AT130" s="229" t="s">
        <v>138</v>
      </c>
      <c r="AU130" s="229" t="s">
        <v>83</v>
      </c>
      <c r="AY130" s="17" t="s">
        <v>134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81</v>
      </c>
      <c r="BK130" s="230">
        <f>ROUND(I130*H130,2)</f>
        <v>0</v>
      </c>
      <c r="BL130" s="17" t="s">
        <v>224</v>
      </c>
      <c r="BM130" s="229" t="s">
        <v>599</v>
      </c>
    </row>
    <row r="131" s="2" customFormat="1">
      <c r="A131" s="38"/>
      <c r="B131" s="39"/>
      <c r="C131" s="40"/>
      <c r="D131" s="231" t="s">
        <v>145</v>
      </c>
      <c r="E131" s="40"/>
      <c r="F131" s="232" t="s">
        <v>598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145</v>
      </c>
      <c r="AU131" s="17" t="s">
        <v>83</v>
      </c>
    </row>
    <row r="132" s="2" customFormat="1" ht="16.5" customHeight="1">
      <c r="A132" s="38"/>
      <c r="B132" s="39"/>
      <c r="C132" s="218" t="s">
        <v>143</v>
      </c>
      <c r="D132" s="218" t="s">
        <v>138</v>
      </c>
      <c r="E132" s="219" t="s">
        <v>600</v>
      </c>
      <c r="F132" s="220" t="s">
        <v>601</v>
      </c>
      <c r="G132" s="221" t="s">
        <v>141</v>
      </c>
      <c r="H132" s="222">
        <v>1</v>
      </c>
      <c r="I132" s="223"/>
      <c r="J132" s="224">
        <f>ROUND(I132*H132,2)</f>
        <v>0</v>
      </c>
      <c r="K132" s="220" t="s">
        <v>1</v>
      </c>
      <c r="L132" s="44"/>
      <c r="M132" s="225" t="s">
        <v>1</v>
      </c>
      <c r="N132" s="226" t="s">
        <v>38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224</v>
      </c>
      <c r="AT132" s="229" t="s">
        <v>138</v>
      </c>
      <c r="AU132" s="229" t="s">
        <v>83</v>
      </c>
      <c r="AY132" s="17" t="s">
        <v>134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81</v>
      </c>
      <c r="BK132" s="230">
        <f>ROUND(I132*H132,2)</f>
        <v>0</v>
      </c>
      <c r="BL132" s="17" t="s">
        <v>224</v>
      </c>
      <c r="BM132" s="229" t="s">
        <v>602</v>
      </c>
    </row>
    <row r="133" s="2" customFormat="1">
      <c r="A133" s="38"/>
      <c r="B133" s="39"/>
      <c r="C133" s="40"/>
      <c r="D133" s="231" t="s">
        <v>145</v>
      </c>
      <c r="E133" s="40"/>
      <c r="F133" s="232" t="s">
        <v>601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145</v>
      </c>
      <c r="AU133" s="17" t="s">
        <v>83</v>
      </c>
    </row>
    <row r="134" s="2" customFormat="1" ht="21.75" customHeight="1">
      <c r="A134" s="38"/>
      <c r="B134" s="39"/>
      <c r="C134" s="218" t="s">
        <v>149</v>
      </c>
      <c r="D134" s="218" t="s">
        <v>138</v>
      </c>
      <c r="E134" s="219" t="s">
        <v>603</v>
      </c>
      <c r="F134" s="220" t="s">
        <v>604</v>
      </c>
      <c r="G134" s="221" t="s">
        <v>141</v>
      </c>
      <c r="H134" s="222">
        <v>1</v>
      </c>
      <c r="I134" s="223"/>
      <c r="J134" s="224">
        <f>ROUND(I134*H134,2)</f>
        <v>0</v>
      </c>
      <c r="K134" s="220" t="s">
        <v>1</v>
      </c>
      <c r="L134" s="44"/>
      <c r="M134" s="225" t="s">
        <v>1</v>
      </c>
      <c r="N134" s="226" t="s">
        <v>38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224</v>
      </c>
      <c r="AT134" s="229" t="s">
        <v>138</v>
      </c>
      <c r="AU134" s="229" t="s">
        <v>83</v>
      </c>
      <c r="AY134" s="17" t="s">
        <v>134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81</v>
      </c>
      <c r="BK134" s="230">
        <f>ROUND(I134*H134,2)</f>
        <v>0</v>
      </c>
      <c r="BL134" s="17" t="s">
        <v>224</v>
      </c>
      <c r="BM134" s="229" t="s">
        <v>605</v>
      </c>
    </row>
    <row r="135" s="2" customFormat="1">
      <c r="A135" s="38"/>
      <c r="B135" s="39"/>
      <c r="C135" s="40"/>
      <c r="D135" s="231" t="s">
        <v>145</v>
      </c>
      <c r="E135" s="40"/>
      <c r="F135" s="232" t="s">
        <v>604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145</v>
      </c>
      <c r="AU135" s="17" t="s">
        <v>83</v>
      </c>
    </row>
    <row r="136" s="2" customFormat="1" ht="24.15" customHeight="1">
      <c r="A136" s="38"/>
      <c r="B136" s="39"/>
      <c r="C136" s="218" t="s">
        <v>147</v>
      </c>
      <c r="D136" s="218" t="s">
        <v>138</v>
      </c>
      <c r="E136" s="219" t="s">
        <v>606</v>
      </c>
      <c r="F136" s="220" t="s">
        <v>607</v>
      </c>
      <c r="G136" s="221" t="s">
        <v>193</v>
      </c>
      <c r="H136" s="222">
        <v>2</v>
      </c>
      <c r="I136" s="223"/>
      <c r="J136" s="224">
        <f>ROUND(I136*H136,2)</f>
        <v>0</v>
      </c>
      <c r="K136" s="220" t="s">
        <v>1</v>
      </c>
      <c r="L136" s="44"/>
      <c r="M136" s="225" t="s">
        <v>1</v>
      </c>
      <c r="N136" s="226" t="s">
        <v>38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224</v>
      </c>
      <c r="AT136" s="229" t="s">
        <v>138</v>
      </c>
      <c r="AU136" s="229" t="s">
        <v>83</v>
      </c>
      <c r="AY136" s="17" t="s">
        <v>134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81</v>
      </c>
      <c r="BK136" s="230">
        <f>ROUND(I136*H136,2)</f>
        <v>0</v>
      </c>
      <c r="BL136" s="17" t="s">
        <v>224</v>
      </c>
      <c r="BM136" s="229" t="s">
        <v>608</v>
      </c>
    </row>
    <row r="137" s="2" customFormat="1">
      <c r="A137" s="38"/>
      <c r="B137" s="39"/>
      <c r="C137" s="40"/>
      <c r="D137" s="231" t="s">
        <v>145</v>
      </c>
      <c r="E137" s="40"/>
      <c r="F137" s="232" t="s">
        <v>607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145</v>
      </c>
      <c r="AU137" s="17" t="s">
        <v>83</v>
      </c>
    </row>
    <row r="138" s="12" customFormat="1" ht="25.92" customHeight="1">
      <c r="A138" s="12"/>
      <c r="B138" s="202"/>
      <c r="C138" s="203"/>
      <c r="D138" s="204" t="s">
        <v>72</v>
      </c>
      <c r="E138" s="205" t="s">
        <v>257</v>
      </c>
      <c r="F138" s="205" t="s">
        <v>609</v>
      </c>
      <c r="G138" s="203"/>
      <c r="H138" s="203"/>
      <c r="I138" s="206"/>
      <c r="J138" s="207">
        <f>BK138</f>
        <v>0</v>
      </c>
      <c r="K138" s="203"/>
      <c r="L138" s="208"/>
      <c r="M138" s="209"/>
      <c r="N138" s="210"/>
      <c r="O138" s="210"/>
      <c r="P138" s="211">
        <f>P139+P214</f>
        <v>0</v>
      </c>
      <c r="Q138" s="210"/>
      <c r="R138" s="211">
        <f>R139+R214</f>
        <v>2.6855739999999999</v>
      </c>
      <c r="S138" s="210"/>
      <c r="T138" s="212">
        <f>T139+T214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135</v>
      </c>
      <c r="AT138" s="214" t="s">
        <v>72</v>
      </c>
      <c r="AU138" s="214" t="s">
        <v>73</v>
      </c>
      <c r="AY138" s="213" t="s">
        <v>134</v>
      </c>
      <c r="BK138" s="215">
        <f>BK139+BK214</f>
        <v>0</v>
      </c>
    </row>
    <row r="139" s="12" customFormat="1" ht="22.8" customHeight="1">
      <c r="A139" s="12"/>
      <c r="B139" s="202"/>
      <c r="C139" s="203"/>
      <c r="D139" s="204" t="s">
        <v>72</v>
      </c>
      <c r="E139" s="216" t="s">
        <v>610</v>
      </c>
      <c r="F139" s="216" t="s">
        <v>611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SUM(P140:P213)</f>
        <v>0</v>
      </c>
      <c r="Q139" s="210"/>
      <c r="R139" s="211">
        <f>SUM(R140:R213)</f>
        <v>0.72318000000000004</v>
      </c>
      <c r="S139" s="210"/>
      <c r="T139" s="212">
        <f>SUM(T140:T213)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135</v>
      </c>
      <c r="AT139" s="214" t="s">
        <v>72</v>
      </c>
      <c r="AU139" s="214" t="s">
        <v>81</v>
      </c>
      <c r="AY139" s="213" t="s">
        <v>134</v>
      </c>
      <c r="BK139" s="215">
        <f>SUM(BK140:BK213)</f>
        <v>0</v>
      </c>
    </row>
    <row r="140" s="2" customFormat="1" ht="16.5" customHeight="1">
      <c r="A140" s="38"/>
      <c r="B140" s="39"/>
      <c r="C140" s="218" t="s">
        <v>196</v>
      </c>
      <c r="D140" s="218" t="s">
        <v>138</v>
      </c>
      <c r="E140" s="219" t="s">
        <v>612</v>
      </c>
      <c r="F140" s="220" t="s">
        <v>613</v>
      </c>
      <c r="G140" s="221" t="s">
        <v>177</v>
      </c>
      <c r="H140" s="222">
        <v>8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38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493</v>
      </c>
      <c r="AT140" s="229" t="s">
        <v>138</v>
      </c>
      <c r="AU140" s="229" t="s">
        <v>83</v>
      </c>
      <c r="AY140" s="17" t="s">
        <v>134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493</v>
      </c>
      <c r="BM140" s="229" t="s">
        <v>614</v>
      </c>
    </row>
    <row r="141" s="2" customFormat="1">
      <c r="A141" s="38"/>
      <c r="B141" s="39"/>
      <c r="C141" s="40"/>
      <c r="D141" s="231" t="s">
        <v>145</v>
      </c>
      <c r="E141" s="40"/>
      <c r="F141" s="232" t="s">
        <v>613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83</v>
      </c>
    </row>
    <row r="142" s="2" customFormat="1" ht="16.5" customHeight="1">
      <c r="A142" s="38"/>
      <c r="B142" s="39"/>
      <c r="C142" s="269" t="s">
        <v>201</v>
      </c>
      <c r="D142" s="269" t="s">
        <v>257</v>
      </c>
      <c r="E142" s="270" t="s">
        <v>615</v>
      </c>
      <c r="F142" s="271" t="s">
        <v>616</v>
      </c>
      <c r="G142" s="272" t="s">
        <v>177</v>
      </c>
      <c r="H142" s="273">
        <v>8</v>
      </c>
      <c r="I142" s="274"/>
      <c r="J142" s="275">
        <f>ROUND(I142*H142,2)</f>
        <v>0</v>
      </c>
      <c r="K142" s="271" t="s">
        <v>1</v>
      </c>
      <c r="L142" s="276"/>
      <c r="M142" s="277" t="s">
        <v>1</v>
      </c>
      <c r="N142" s="278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617</v>
      </c>
      <c r="AT142" s="229" t="s">
        <v>257</v>
      </c>
      <c r="AU142" s="229" t="s">
        <v>83</v>
      </c>
      <c r="AY142" s="17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493</v>
      </c>
      <c r="BM142" s="229" t="s">
        <v>618</v>
      </c>
    </row>
    <row r="143" s="2" customFormat="1">
      <c r="A143" s="38"/>
      <c r="B143" s="39"/>
      <c r="C143" s="40"/>
      <c r="D143" s="231" t="s">
        <v>145</v>
      </c>
      <c r="E143" s="40"/>
      <c r="F143" s="232" t="s">
        <v>616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83</v>
      </c>
    </row>
    <row r="144" s="2" customFormat="1" ht="16.5" customHeight="1">
      <c r="A144" s="38"/>
      <c r="B144" s="39"/>
      <c r="C144" s="218" t="s">
        <v>159</v>
      </c>
      <c r="D144" s="218" t="s">
        <v>138</v>
      </c>
      <c r="E144" s="219" t="s">
        <v>619</v>
      </c>
      <c r="F144" s="220" t="s">
        <v>620</v>
      </c>
      <c r="G144" s="221" t="s">
        <v>177</v>
      </c>
      <c r="H144" s="222">
        <v>32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38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493</v>
      </c>
      <c r="AT144" s="229" t="s">
        <v>138</v>
      </c>
      <c r="AU144" s="229" t="s">
        <v>83</v>
      </c>
      <c r="AY144" s="17" t="s">
        <v>134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493</v>
      </c>
      <c r="BM144" s="229" t="s">
        <v>621</v>
      </c>
    </row>
    <row r="145" s="2" customFormat="1">
      <c r="A145" s="38"/>
      <c r="B145" s="39"/>
      <c r="C145" s="40"/>
      <c r="D145" s="231" t="s">
        <v>145</v>
      </c>
      <c r="E145" s="40"/>
      <c r="F145" s="232" t="s">
        <v>620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83</v>
      </c>
    </row>
    <row r="146" s="2" customFormat="1" ht="16.5" customHeight="1">
      <c r="A146" s="38"/>
      <c r="B146" s="39"/>
      <c r="C146" s="269" t="s">
        <v>274</v>
      </c>
      <c r="D146" s="269" t="s">
        <v>257</v>
      </c>
      <c r="E146" s="270" t="s">
        <v>622</v>
      </c>
      <c r="F146" s="271" t="s">
        <v>623</v>
      </c>
      <c r="G146" s="272" t="s">
        <v>177</v>
      </c>
      <c r="H146" s="273">
        <v>32</v>
      </c>
      <c r="I146" s="274"/>
      <c r="J146" s="275">
        <f>ROUND(I146*H146,2)</f>
        <v>0</v>
      </c>
      <c r="K146" s="271" t="s">
        <v>1</v>
      </c>
      <c r="L146" s="276"/>
      <c r="M146" s="277" t="s">
        <v>1</v>
      </c>
      <c r="N146" s="278" t="s">
        <v>38</v>
      </c>
      <c r="O146" s="91"/>
      <c r="P146" s="227">
        <f>O146*H146</f>
        <v>0</v>
      </c>
      <c r="Q146" s="227">
        <v>0.012</v>
      </c>
      <c r="R146" s="227">
        <f>Q146*H146</f>
        <v>0.38400000000000001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624</v>
      </c>
      <c r="AT146" s="229" t="s">
        <v>257</v>
      </c>
      <c r="AU146" s="229" t="s">
        <v>83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624</v>
      </c>
      <c r="BM146" s="229" t="s">
        <v>625</v>
      </c>
    </row>
    <row r="147" s="2" customFormat="1">
      <c r="A147" s="38"/>
      <c r="B147" s="39"/>
      <c r="C147" s="40"/>
      <c r="D147" s="231" t="s">
        <v>145</v>
      </c>
      <c r="E147" s="40"/>
      <c r="F147" s="232" t="s">
        <v>623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145</v>
      </c>
      <c r="AU147" s="17" t="s">
        <v>83</v>
      </c>
    </row>
    <row r="148" s="2" customFormat="1" ht="24.15" customHeight="1">
      <c r="A148" s="38"/>
      <c r="B148" s="39"/>
      <c r="C148" s="218" t="s">
        <v>137</v>
      </c>
      <c r="D148" s="218" t="s">
        <v>138</v>
      </c>
      <c r="E148" s="219" t="s">
        <v>626</v>
      </c>
      <c r="F148" s="220" t="s">
        <v>627</v>
      </c>
      <c r="G148" s="221" t="s">
        <v>141</v>
      </c>
      <c r="H148" s="222">
        <v>6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38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493</v>
      </c>
      <c r="AT148" s="229" t="s">
        <v>138</v>
      </c>
      <c r="AU148" s="229" t="s">
        <v>83</v>
      </c>
      <c r="AY148" s="17" t="s">
        <v>134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81</v>
      </c>
      <c r="BK148" s="230">
        <f>ROUND(I148*H148,2)</f>
        <v>0</v>
      </c>
      <c r="BL148" s="17" t="s">
        <v>493</v>
      </c>
      <c r="BM148" s="229" t="s">
        <v>628</v>
      </c>
    </row>
    <row r="149" s="2" customFormat="1">
      <c r="A149" s="38"/>
      <c r="B149" s="39"/>
      <c r="C149" s="40"/>
      <c r="D149" s="231" t="s">
        <v>145</v>
      </c>
      <c r="E149" s="40"/>
      <c r="F149" s="232" t="s">
        <v>627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83</v>
      </c>
    </row>
    <row r="150" s="2" customFormat="1" ht="24.15" customHeight="1">
      <c r="A150" s="38"/>
      <c r="B150" s="39"/>
      <c r="C150" s="218" t="s">
        <v>8</v>
      </c>
      <c r="D150" s="218" t="s">
        <v>138</v>
      </c>
      <c r="E150" s="219" t="s">
        <v>629</v>
      </c>
      <c r="F150" s="220" t="s">
        <v>630</v>
      </c>
      <c r="G150" s="221" t="s">
        <v>141</v>
      </c>
      <c r="H150" s="222">
        <v>10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38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493</v>
      </c>
      <c r="AT150" s="229" t="s">
        <v>138</v>
      </c>
      <c r="AU150" s="229" t="s">
        <v>83</v>
      </c>
      <c r="AY150" s="17" t="s">
        <v>134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81</v>
      </c>
      <c r="BK150" s="230">
        <f>ROUND(I150*H150,2)</f>
        <v>0</v>
      </c>
      <c r="BL150" s="17" t="s">
        <v>493</v>
      </c>
      <c r="BM150" s="229" t="s">
        <v>631</v>
      </c>
    </row>
    <row r="151" s="2" customFormat="1">
      <c r="A151" s="38"/>
      <c r="B151" s="39"/>
      <c r="C151" s="40"/>
      <c r="D151" s="231" t="s">
        <v>145</v>
      </c>
      <c r="E151" s="40"/>
      <c r="F151" s="232" t="s">
        <v>630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83</v>
      </c>
    </row>
    <row r="152" s="2" customFormat="1" ht="24.15" customHeight="1">
      <c r="A152" s="38"/>
      <c r="B152" s="39"/>
      <c r="C152" s="218" t="s">
        <v>213</v>
      </c>
      <c r="D152" s="218" t="s">
        <v>138</v>
      </c>
      <c r="E152" s="219" t="s">
        <v>632</v>
      </c>
      <c r="F152" s="220" t="s">
        <v>633</v>
      </c>
      <c r="G152" s="221" t="s">
        <v>141</v>
      </c>
      <c r="H152" s="222">
        <v>8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38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493</v>
      </c>
      <c r="AT152" s="229" t="s">
        <v>138</v>
      </c>
      <c r="AU152" s="229" t="s">
        <v>83</v>
      </c>
      <c r="AY152" s="17" t="s">
        <v>134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81</v>
      </c>
      <c r="BK152" s="230">
        <f>ROUND(I152*H152,2)</f>
        <v>0</v>
      </c>
      <c r="BL152" s="17" t="s">
        <v>493</v>
      </c>
      <c r="BM152" s="229" t="s">
        <v>634</v>
      </c>
    </row>
    <row r="153" s="2" customFormat="1">
      <c r="A153" s="38"/>
      <c r="B153" s="39"/>
      <c r="C153" s="40"/>
      <c r="D153" s="231" t="s">
        <v>145</v>
      </c>
      <c r="E153" s="40"/>
      <c r="F153" s="232" t="s">
        <v>633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83</v>
      </c>
    </row>
    <row r="154" s="2" customFormat="1" ht="33" customHeight="1">
      <c r="A154" s="38"/>
      <c r="B154" s="39"/>
      <c r="C154" s="218" t="s">
        <v>230</v>
      </c>
      <c r="D154" s="218" t="s">
        <v>138</v>
      </c>
      <c r="E154" s="219" t="s">
        <v>635</v>
      </c>
      <c r="F154" s="220" t="s">
        <v>636</v>
      </c>
      <c r="G154" s="221" t="s">
        <v>141</v>
      </c>
      <c r="H154" s="222">
        <v>8</v>
      </c>
      <c r="I154" s="223"/>
      <c r="J154" s="224">
        <f>ROUND(I154*H154,2)</f>
        <v>0</v>
      </c>
      <c r="K154" s="220" t="s">
        <v>1</v>
      </c>
      <c r="L154" s="44"/>
      <c r="M154" s="225" t="s">
        <v>1</v>
      </c>
      <c r="N154" s="226" t="s">
        <v>38</v>
      </c>
      <c r="O154" s="91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493</v>
      </c>
      <c r="AT154" s="229" t="s">
        <v>138</v>
      </c>
      <c r="AU154" s="229" t="s">
        <v>83</v>
      </c>
      <c r="AY154" s="17" t="s">
        <v>134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81</v>
      </c>
      <c r="BK154" s="230">
        <f>ROUND(I154*H154,2)</f>
        <v>0</v>
      </c>
      <c r="BL154" s="17" t="s">
        <v>493</v>
      </c>
      <c r="BM154" s="229" t="s">
        <v>637</v>
      </c>
    </row>
    <row r="155" s="2" customFormat="1">
      <c r="A155" s="38"/>
      <c r="B155" s="39"/>
      <c r="C155" s="40"/>
      <c r="D155" s="231" t="s">
        <v>145</v>
      </c>
      <c r="E155" s="40"/>
      <c r="F155" s="232" t="s">
        <v>636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145</v>
      </c>
      <c r="AU155" s="17" t="s">
        <v>83</v>
      </c>
    </row>
    <row r="156" s="2" customFormat="1" ht="33" customHeight="1">
      <c r="A156" s="38"/>
      <c r="B156" s="39"/>
      <c r="C156" s="218" t="s">
        <v>251</v>
      </c>
      <c r="D156" s="218" t="s">
        <v>138</v>
      </c>
      <c r="E156" s="219" t="s">
        <v>638</v>
      </c>
      <c r="F156" s="220" t="s">
        <v>639</v>
      </c>
      <c r="G156" s="221" t="s">
        <v>141</v>
      </c>
      <c r="H156" s="222">
        <v>4</v>
      </c>
      <c r="I156" s="223"/>
      <c r="J156" s="224">
        <f>ROUND(I156*H156,2)</f>
        <v>0</v>
      </c>
      <c r="K156" s="220" t="s">
        <v>1</v>
      </c>
      <c r="L156" s="44"/>
      <c r="M156" s="225" t="s">
        <v>1</v>
      </c>
      <c r="N156" s="226" t="s">
        <v>38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493</v>
      </c>
      <c r="AT156" s="229" t="s">
        <v>138</v>
      </c>
      <c r="AU156" s="229" t="s">
        <v>83</v>
      </c>
      <c r="AY156" s="17" t="s">
        <v>134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81</v>
      </c>
      <c r="BK156" s="230">
        <f>ROUND(I156*H156,2)</f>
        <v>0</v>
      </c>
      <c r="BL156" s="17" t="s">
        <v>493</v>
      </c>
      <c r="BM156" s="229" t="s">
        <v>640</v>
      </c>
    </row>
    <row r="157" s="2" customFormat="1">
      <c r="A157" s="38"/>
      <c r="B157" s="39"/>
      <c r="C157" s="40"/>
      <c r="D157" s="231" t="s">
        <v>145</v>
      </c>
      <c r="E157" s="40"/>
      <c r="F157" s="232" t="s">
        <v>639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145</v>
      </c>
      <c r="AU157" s="17" t="s">
        <v>83</v>
      </c>
    </row>
    <row r="158" s="2" customFormat="1" ht="24.15" customHeight="1">
      <c r="A158" s="38"/>
      <c r="B158" s="39"/>
      <c r="C158" s="269" t="s">
        <v>224</v>
      </c>
      <c r="D158" s="269" t="s">
        <v>257</v>
      </c>
      <c r="E158" s="270" t="s">
        <v>641</v>
      </c>
      <c r="F158" s="271" t="s">
        <v>642</v>
      </c>
      <c r="G158" s="272" t="s">
        <v>141</v>
      </c>
      <c r="H158" s="273">
        <v>2</v>
      </c>
      <c r="I158" s="274"/>
      <c r="J158" s="275">
        <f>ROUND(I158*H158,2)</f>
        <v>0</v>
      </c>
      <c r="K158" s="271" t="s">
        <v>1</v>
      </c>
      <c r="L158" s="276"/>
      <c r="M158" s="277" t="s">
        <v>1</v>
      </c>
      <c r="N158" s="278" t="s">
        <v>38</v>
      </c>
      <c r="O158" s="91"/>
      <c r="P158" s="227">
        <f>O158*H158</f>
        <v>0</v>
      </c>
      <c r="Q158" s="227">
        <v>0.0080999999999999996</v>
      </c>
      <c r="R158" s="227">
        <f>Q158*H158</f>
        <v>0.016199999999999999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624</v>
      </c>
      <c r="AT158" s="229" t="s">
        <v>257</v>
      </c>
      <c r="AU158" s="229" t="s">
        <v>83</v>
      </c>
      <c r="AY158" s="17" t="s">
        <v>134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81</v>
      </c>
      <c r="BK158" s="230">
        <f>ROUND(I158*H158,2)</f>
        <v>0</v>
      </c>
      <c r="BL158" s="17" t="s">
        <v>624</v>
      </c>
      <c r="BM158" s="229" t="s">
        <v>643</v>
      </c>
    </row>
    <row r="159" s="2" customFormat="1">
      <c r="A159" s="38"/>
      <c r="B159" s="39"/>
      <c r="C159" s="40"/>
      <c r="D159" s="231" t="s">
        <v>145</v>
      </c>
      <c r="E159" s="40"/>
      <c r="F159" s="232" t="s">
        <v>642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145</v>
      </c>
      <c r="AU159" s="17" t="s">
        <v>83</v>
      </c>
    </row>
    <row r="160" s="2" customFormat="1" ht="24.15" customHeight="1">
      <c r="A160" s="38"/>
      <c r="B160" s="39"/>
      <c r="C160" s="269" t="s">
        <v>235</v>
      </c>
      <c r="D160" s="269" t="s">
        <v>257</v>
      </c>
      <c r="E160" s="270" t="s">
        <v>644</v>
      </c>
      <c r="F160" s="271" t="s">
        <v>645</v>
      </c>
      <c r="G160" s="272" t="s">
        <v>141</v>
      </c>
      <c r="H160" s="273">
        <v>2</v>
      </c>
      <c r="I160" s="274"/>
      <c r="J160" s="275">
        <f>ROUND(I160*H160,2)</f>
        <v>0</v>
      </c>
      <c r="K160" s="271" t="s">
        <v>1</v>
      </c>
      <c r="L160" s="276"/>
      <c r="M160" s="277" t="s">
        <v>1</v>
      </c>
      <c r="N160" s="278" t="s">
        <v>38</v>
      </c>
      <c r="O160" s="91"/>
      <c r="P160" s="227">
        <f>O160*H160</f>
        <v>0</v>
      </c>
      <c r="Q160" s="227">
        <v>0.0080999999999999996</v>
      </c>
      <c r="R160" s="227">
        <f>Q160*H160</f>
        <v>0.016199999999999999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624</v>
      </c>
      <c r="AT160" s="229" t="s">
        <v>257</v>
      </c>
      <c r="AU160" s="229" t="s">
        <v>83</v>
      </c>
      <c r="AY160" s="17" t="s">
        <v>134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81</v>
      </c>
      <c r="BK160" s="230">
        <f>ROUND(I160*H160,2)</f>
        <v>0</v>
      </c>
      <c r="BL160" s="17" t="s">
        <v>624</v>
      </c>
      <c r="BM160" s="229" t="s">
        <v>646</v>
      </c>
    </row>
    <row r="161" s="2" customFormat="1">
      <c r="A161" s="38"/>
      <c r="B161" s="39"/>
      <c r="C161" s="40"/>
      <c r="D161" s="231" t="s">
        <v>145</v>
      </c>
      <c r="E161" s="40"/>
      <c r="F161" s="232" t="s">
        <v>645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145</v>
      </c>
      <c r="AU161" s="17" t="s">
        <v>83</v>
      </c>
    </row>
    <row r="162" s="2" customFormat="1" ht="33" customHeight="1">
      <c r="A162" s="38"/>
      <c r="B162" s="39"/>
      <c r="C162" s="218" t="s">
        <v>240</v>
      </c>
      <c r="D162" s="218" t="s">
        <v>138</v>
      </c>
      <c r="E162" s="219" t="s">
        <v>647</v>
      </c>
      <c r="F162" s="220" t="s">
        <v>648</v>
      </c>
      <c r="G162" s="221" t="s">
        <v>141</v>
      </c>
      <c r="H162" s="222">
        <v>2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38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493</v>
      </c>
      <c r="AT162" s="229" t="s">
        <v>138</v>
      </c>
      <c r="AU162" s="229" t="s">
        <v>83</v>
      </c>
      <c r="AY162" s="17" t="s">
        <v>134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81</v>
      </c>
      <c r="BK162" s="230">
        <f>ROUND(I162*H162,2)</f>
        <v>0</v>
      </c>
      <c r="BL162" s="17" t="s">
        <v>493</v>
      </c>
      <c r="BM162" s="229" t="s">
        <v>649</v>
      </c>
    </row>
    <row r="163" s="2" customFormat="1">
      <c r="A163" s="38"/>
      <c r="B163" s="39"/>
      <c r="C163" s="40"/>
      <c r="D163" s="231" t="s">
        <v>145</v>
      </c>
      <c r="E163" s="40"/>
      <c r="F163" s="232" t="s">
        <v>648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145</v>
      </c>
      <c r="AU163" s="17" t="s">
        <v>83</v>
      </c>
    </row>
    <row r="164" s="2" customFormat="1" ht="24.15" customHeight="1">
      <c r="A164" s="38"/>
      <c r="B164" s="39"/>
      <c r="C164" s="269" t="s">
        <v>263</v>
      </c>
      <c r="D164" s="269" t="s">
        <v>257</v>
      </c>
      <c r="E164" s="270" t="s">
        <v>650</v>
      </c>
      <c r="F164" s="271" t="s">
        <v>651</v>
      </c>
      <c r="G164" s="272" t="s">
        <v>141</v>
      </c>
      <c r="H164" s="273">
        <v>2</v>
      </c>
      <c r="I164" s="274"/>
      <c r="J164" s="275">
        <f>ROUND(I164*H164,2)</f>
        <v>0</v>
      </c>
      <c r="K164" s="271" t="s">
        <v>1</v>
      </c>
      <c r="L164" s="276"/>
      <c r="M164" s="277" t="s">
        <v>1</v>
      </c>
      <c r="N164" s="278" t="s">
        <v>38</v>
      </c>
      <c r="O164" s="91"/>
      <c r="P164" s="227">
        <f>O164*H164</f>
        <v>0</v>
      </c>
      <c r="Q164" s="227">
        <v>0.0080999999999999996</v>
      </c>
      <c r="R164" s="227">
        <f>Q164*H164</f>
        <v>0.016199999999999999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624</v>
      </c>
      <c r="AT164" s="229" t="s">
        <v>257</v>
      </c>
      <c r="AU164" s="229" t="s">
        <v>83</v>
      </c>
      <c r="AY164" s="17" t="s">
        <v>134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81</v>
      </c>
      <c r="BK164" s="230">
        <f>ROUND(I164*H164,2)</f>
        <v>0</v>
      </c>
      <c r="BL164" s="17" t="s">
        <v>624</v>
      </c>
      <c r="BM164" s="229" t="s">
        <v>652</v>
      </c>
    </row>
    <row r="165" s="2" customFormat="1">
      <c r="A165" s="38"/>
      <c r="B165" s="39"/>
      <c r="C165" s="40"/>
      <c r="D165" s="231" t="s">
        <v>145</v>
      </c>
      <c r="E165" s="40"/>
      <c r="F165" s="232" t="s">
        <v>651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145</v>
      </c>
      <c r="AU165" s="17" t="s">
        <v>83</v>
      </c>
    </row>
    <row r="166" s="2" customFormat="1" ht="24.15" customHeight="1">
      <c r="A166" s="38"/>
      <c r="B166" s="39"/>
      <c r="C166" s="218" t="s">
        <v>245</v>
      </c>
      <c r="D166" s="218" t="s">
        <v>138</v>
      </c>
      <c r="E166" s="219" t="s">
        <v>653</v>
      </c>
      <c r="F166" s="220" t="s">
        <v>654</v>
      </c>
      <c r="G166" s="221" t="s">
        <v>141</v>
      </c>
      <c r="H166" s="222">
        <v>1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38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493</v>
      </c>
      <c r="AT166" s="229" t="s">
        <v>138</v>
      </c>
      <c r="AU166" s="229" t="s">
        <v>83</v>
      </c>
      <c r="AY166" s="17" t="s">
        <v>134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81</v>
      </c>
      <c r="BK166" s="230">
        <f>ROUND(I166*H166,2)</f>
        <v>0</v>
      </c>
      <c r="BL166" s="17" t="s">
        <v>493</v>
      </c>
      <c r="BM166" s="229" t="s">
        <v>655</v>
      </c>
    </row>
    <row r="167" s="2" customFormat="1">
      <c r="A167" s="38"/>
      <c r="B167" s="39"/>
      <c r="C167" s="40"/>
      <c r="D167" s="231" t="s">
        <v>145</v>
      </c>
      <c r="E167" s="40"/>
      <c r="F167" s="232" t="s">
        <v>654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145</v>
      </c>
      <c r="AU167" s="17" t="s">
        <v>83</v>
      </c>
    </row>
    <row r="168" s="2" customFormat="1" ht="33" customHeight="1">
      <c r="A168" s="38"/>
      <c r="B168" s="39"/>
      <c r="C168" s="218" t="s">
        <v>7</v>
      </c>
      <c r="D168" s="218" t="s">
        <v>138</v>
      </c>
      <c r="E168" s="219" t="s">
        <v>656</v>
      </c>
      <c r="F168" s="220" t="s">
        <v>657</v>
      </c>
      <c r="G168" s="221" t="s">
        <v>141</v>
      </c>
      <c r="H168" s="222">
        <v>1</v>
      </c>
      <c r="I168" s="223"/>
      <c r="J168" s="224">
        <f>ROUND(I168*H168,2)</f>
        <v>0</v>
      </c>
      <c r="K168" s="220" t="s">
        <v>1</v>
      </c>
      <c r="L168" s="44"/>
      <c r="M168" s="225" t="s">
        <v>1</v>
      </c>
      <c r="N168" s="226" t="s">
        <v>38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493</v>
      </c>
      <c r="AT168" s="229" t="s">
        <v>138</v>
      </c>
      <c r="AU168" s="229" t="s">
        <v>83</v>
      </c>
      <c r="AY168" s="17" t="s">
        <v>134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81</v>
      </c>
      <c r="BK168" s="230">
        <f>ROUND(I168*H168,2)</f>
        <v>0</v>
      </c>
      <c r="BL168" s="17" t="s">
        <v>493</v>
      </c>
      <c r="BM168" s="229" t="s">
        <v>658</v>
      </c>
    </row>
    <row r="169" s="2" customFormat="1">
      <c r="A169" s="38"/>
      <c r="B169" s="39"/>
      <c r="C169" s="40"/>
      <c r="D169" s="231" t="s">
        <v>145</v>
      </c>
      <c r="E169" s="40"/>
      <c r="F169" s="232" t="s">
        <v>657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145</v>
      </c>
      <c r="AU169" s="17" t="s">
        <v>83</v>
      </c>
    </row>
    <row r="170" s="2" customFormat="1" ht="24.15" customHeight="1">
      <c r="A170" s="38"/>
      <c r="B170" s="39"/>
      <c r="C170" s="269" t="s">
        <v>309</v>
      </c>
      <c r="D170" s="269" t="s">
        <v>257</v>
      </c>
      <c r="E170" s="270" t="s">
        <v>659</v>
      </c>
      <c r="F170" s="271" t="s">
        <v>660</v>
      </c>
      <c r="G170" s="272" t="s">
        <v>141</v>
      </c>
      <c r="H170" s="273">
        <v>1</v>
      </c>
      <c r="I170" s="274"/>
      <c r="J170" s="275">
        <f>ROUND(I170*H170,2)</f>
        <v>0</v>
      </c>
      <c r="K170" s="271" t="s">
        <v>1</v>
      </c>
      <c r="L170" s="276"/>
      <c r="M170" s="277" t="s">
        <v>1</v>
      </c>
      <c r="N170" s="278" t="s">
        <v>38</v>
      </c>
      <c r="O170" s="91"/>
      <c r="P170" s="227">
        <f>O170*H170</f>
        <v>0</v>
      </c>
      <c r="Q170" s="227">
        <v>0.014999999999999999</v>
      </c>
      <c r="R170" s="227">
        <f>Q170*H170</f>
        <v>0.014999999999999999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624</v>
      </c>
      <c r="AT170" s="229" t="s">
        <v>257</v>
      </c>
      <c r="AU170" s="229" t="s">
        <v>83</v>
      </c>
      <c r="AY170" s="17" t="s">
        <v>134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81</v>
      </c>
      <c r="BK170" s="230">
        <f>ROUND(I170*H170,2)</f>
        <v>0</v>
      </c>
      <c r="BL170" s="17" t="s">
        <v>624</v>
      </c>
      <c r="BM170" s="229" t="s">
        <v>661</v>
      </c>
    </row>
    <row r="171" s="2" customFormat="1">
      <c r="A171" s="38"/>
      <c r="B171" s="39"/>
      <c r="C171" s="40"/>
      <c r="D171" s="231" t="s">
        <v>145</v>
      </c>
      <c r="E171" s="40"/>
      <c r="F171" s="232" t="s">
        <v>660</v>
      </c>
      <c r="G171" s="40"/>
      <c r="H171" s="40"/>
      <c r="I171" s="233"/>
      <c r="J171" s="40"/>
      <c r="K171" s="40"/>
      <c r="L171" s="44"/>
      <c r="M171" s="234"/>
      <c r="N171" s="23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145</v>
      </c>
      <c r="AU171" s="17" t="s">
        <v>83</v>
      </c>
    </row>
    <row r="172" s="2" customFormat="1" ht="24.15" customHeight="1">
      <c r="A172" s="38"/>
      <c r="B172" s="39"/>
      <c r="C172" s="218" t="s">
        <v>455</v>
      </c>
      <c r="D172" s="218" t="s">
        <v>138</v>
      </c>
      <c r="E172" s="219" t="s">
        <v>662</v>
      </c>
      <c r="F172" s="220" t="s">
        <v>663</v>
      </c>
      <c r="G172" s="221" t="s">
        <v>141</v>
      </c>
      <c r="H172" s="222">
        <v>1</v>
      </c>
      <c r="I172" s="223"/>
      <c r="J172" s="224">
        <f>ROUND(I172*H172,2)</f>
        <v>0</v>
      </c>
      <c r="K172" s="220" t="s">
        <v>1</v>
      </c>
      <c r="L172" s="44"/>
      <c r="M172" s="225" t="s">
        <v>1</v>
      </c>
      <c r="N172" s="226" t="s">
        <v>38</v>
      </c>
      <c r="O172" s="91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493</v>
      </c>
      <c r="AT172" s="229" t="s">
        <v>138</v>
      </c>
      <c r="AU172" s="229" t="s">
        <v>83</v>
      </c>
      <c r="AY172" s="17" t="s">
        <v>134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81</v>
      </c>
      <c r="BK172" s="230">
        <f>ROUND(I172*H172,2)</f>
        <v>0</v>
      </c>
      <c r="BL172" s="17" t="s">
        <v>493</v>
      </c>
      <c r="BM172" s="229" t="s">
        <v>664</v>
      </c>
    </row>
    <row r="173" s="2" customFormat="1">
      <c r="A173" s="38"/>
      <c r="B173" s="39"/>
      <c r="C173" s="40"/>
      <c r="D173" s="231" t="s">
        <v>145</v>
      </c>
      <c r="E173" s="40"/>
      <c r="F173" s="232" t="s">
        <v>663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145</v>
      </c>
      <c r="AU173" s="17" t="s">
        <v>83</v>
      </c>
    </row>
    <row r="174" s="2" customFormat="1" ht="16.5" customHeight="1">
      <c r="A174" s="38"/>
      <c r="B174" s="39"/>
      <c r="C174" s="218" t="s">
        <v>344</v>
      </c>
      <c r="D174" s="218" t="s">
        <v>138</v>
      </c>
      <c r="E174" s="219" t="s">
        <v>665</v>
      </c>
      <c r="F174" s="220" t="s">
        <v>666</v>
      </c>
      <c r="G174" s="221" t="s">
        <v>141</v>
      </c>
      <c r="H174" s="222">
        <v>1</v>
      </c>
      <c r="I174" s="223"/>
      <c r="J174" s="224">
        <f>ROUND(I174*H174,2)</f>
        <v>0</v>
      </c>
      <c r="K174" s="220" t="s">
        <v>1</v>
      </c>
      <c r="L174" s="44"/>
      <c r="M174" s="225" t="s">
        <v>1</v>
      </c>
      <c r="N174" s="226" t="s">
        <v>38</v>
      </c>
      <c r="O174" s="91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224</v>
      </c>
      <c r="AT174" s="229" t="s">
        <v>138</v>
      </c>
      <c r="AU174" s="229" t="s">
        <v>83</v>
      </c>
      <c r="AY174" s="17" t="s">
        <v>134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81</v>
      </c>
      <c r="BK174" s="230">
        <f>ROUND(I174*H174,2)</f>
        <v>0</v>
      </c>
      <c r="BL174" s="17" t="s">
        <v>224</v>
      </c>
      <c r="BM174" s="229" t="s">
        <v>667</v>
      </c>
    </row>
    <row r="175" s="2" customFormat="1">
      <c r="A175" s="38"/>
      <c r="B175" s="39"/>
      <c r="C175" s="40"/>
      <c r="D175" s="231" t="s">
        <v>145</v>
      </c>
      <c r="E175" s="40"/>
      <c r="F175" s="232" t="s">
        <v>666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145</v>
      </c>
      <c r="AU175" s="17" t="s">
        <v>83</v>
      </c>
    </row>
    <row r="176" s="2" customFormat="1" ht="49.05" customHeight="1">
      <c r="A176" s="38"/>
      <c r="B176" s="39"/>
      <c r="C176" s="269" t="s">
        <v>464</v>
      </c>
      <c r="D176" s="269" t="s">
        <v>257</v>
      </c>
      <c r="E176" s="270" t="s">
        <v>668</v>
      </c>
      <c r="F176" s="271" t="s">
        <v>669</v>
      </c>
      <c r="G176" s="272" t="s">
        <v>141</v>
      </c>
      <c r="H176" s="273">
        <v>1</v>
      </c>
      <c r="I176" s="274"/>
      <c r="J176" s="275">
        <f>ROUND(I176*H176,2)</f>
        <v>0</v>
      </c>
      <c r="K176" s="271" t="s">
        <v>1</v>
      </c>
      <c r="L176" s="276"/>
      <c r="M176" s="277" t="s">
        <v>1</v>
      </c>
      <c r="N176" s="278" t="s">
        <v>38</v>
      </c>
      <c r="O176" s="91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624</v>
      </c>
      <c r="AT176" s="229" t="s">
        <v>257</v>
      </c>
      <c r="AU176" s="229" t="s">
        <v>83</v>
      </c>
      <c r="AY176" s="17" t="s">
        <v>134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81</v>
      </c>
      <c r="BK176" s="230">
        <f>ROUND(I176*H176,2)</f>
        <v>0</v>
      </c>
      <c r="BL176" s="17" t="s">
        <v>624</v>
      </c>
      <c r="BM176" s="229" t="s">
        <v>670</v>
      </c>
    </row>
    <row r="177" s="2" customFormat="1">
      <c r="A177" s="38"/>
      <c r="B177" s="39"/>
      <c r="C177" s="40"/>
      <c r="D177" s="231" t="s">
        <v>145</v>
      </c>
      <c r="E177" s="40"/>
      <c r="F177" s="232" t="s">
        <v>669</v>
      </c>
      <c r="G177" s="40"/>
      <c r="H177" s="40"/>
      <c r="I177" s="233"/>
      <c r="J177" s="40"/>
      <c r="K177" s="40"/>
      <c r="L177" s="44"/>
      <c r="M177" s="234"/>
      <c r="N177" s="23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145</v>
      </c>
      <c r="AU177" s="17" t="s">
        <v>83</v>
      </c>
    </row>
    <row r="178" s="2" customFormat="1" ht="24.15" customHeight="1">
      <c r="A178" s="38"/>
      <c r="B178" s="39"/>
      <c r="C178" s="218" t="s">
        <v>347</v>
      </c>
      <c r="D178" s="218" t="s">
        <v>138</v>
      </c>
      <c r="E178" s="219" t="s">
        <v>671</v>
      </c>
      <c r="F178" s="220" t="s">
        <v>672</v>
      </c>
      <c r="G178" s="221" t="s">
        <v>141</v>
      </c>
      <c r="H178" s="222">
        <v>2</v>
      </c>
      <c r="I178" s="223"/>
      <c r="J178" s="224">
        <f>ROUND(I178*H178,2)</f>
        <v>0</v>
      </c>
      <c r="K178" s="220" t="s">
        <v>1</v>
      </c>
      <c r="L178" s="44"/>
      <c r="M178" s="225" t="s">
        <v>1</v>
      </c>
      <c r="N178" s="226" t="s">
        <v>38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224</v>
      </c>
      <c r="AT178" s="229" t="s">
        <v>138</v>
      </c>
      <c r="AU178" s="229" t="s">
        <v>83</v>
      </c>
      <c r="AY178" s="17" t="s">
        <v>134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81</v>
      </c>
      <c r="BK178" s="230">
        <f>ROUND(I178*H178,2)</f>
        <v>0</v>
      </c>
      <c r="BL178" s="17" t="s">
        <v>224</v>
      </c>
      <c r="BM178" s="229" t="s">
        <v>673</v>
      </c>
    </row>
    <row r="179" s="2" customFormat="1">
      <c r="A179" s="38"/>
      <c r="B179" s="39"/>
      <c r="C179" s="40"/>
      <c r="D179" s="231" t="s">
        <v>145</v>
      </c>
      <c r="E179" s="40"/>
      <c r="F179" s="232" t="s">
        <v>672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145</v>
      </c>
      <c r="AU179" s="17" t="s">
        <v>83</v>
      </c>
    </row>
    <row r="180" s="2" customFormat="1" ht="24.15" customHeight="1">
      <c r="A180" s="38"/>
      <c r="B180" s="39"/>
      <c r="C180" s="269" t="s">
        <v>472</v>
      </c>
      <c r="D180" s="269" t="s">
        <v>257</v>
      </c>
      <c r="E180" s="270" t="s">
        <v>674</v>
      </c>
      <c r="F180" s="271" t="s">
        <v>675</v>
      </c>
      <c r="G180" s="272" t="s">
        <v>141</v>
      </c>
      <c r="H180" s="273">
        <v>2</v>
      </c>
      <c r="I180" s="274"/>
      <c r="J180" s="275">
        <f>ROUND(I180*H180,2)</f>
        <v>0</v>
      </c>
      <c r="K180" s="271" t="s">
        <v>1</v>
      </c>
      <c r="L180" s="276"/>
      <c r="M180" s="277" t="s">
        <v>1</v>
      </c>
      <c r="N180" s="278" t="s">
        <v>38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617</v>
      </c>
      <c r="AT180" s="229" t="s">
        <v>257</v>
      </c>
      <c r="AU180" s="229" t="s">
        <v>83</v>
      </c>
      <c r="AY180" s="17" t="s">
        <v>134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81</v>
      </c>
      <c r="BK180" s="230">
        <f>ROUND(I180*H180,2)</f>
        <v>0</v>
      </c>
      <c r="BL180" s="17" t="s">
        <v>493</v>
      </c>
      <c r="BM180" s="229" t="s">
        <v>676</v>
      </c>
    </row>
    <row r="181" s="2" customFormat="1">
      <c r="A181" s="38"/>
      <c r="B181" s="39"/>
      <c r="C181" s="40"/>
      <c r="D181" s="231" t="s">
        <v>145</v>
      </c>
      <c r="E181" s="40"/>
      <c r="F181" s="232" t="s">
        <v>675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145</v>
      </c>
      <c r="AU181" s="17" t="s">
        <v>83</v>
      </c>
    </row>
    <row r="182" s="2" customFormat="1" ht="37.8" customHeight="1">
      <c r="A182" s="38"/>
      <c r="B182" s="39"/>
      <c r="C182" s="218" t="s">
        <v>351</v>
      </c>
      <c r="D182" s="218" t="s">
        <v>138</v>
      </c>
      <c r="E182" s="219" t="s">
        <v>677</v>
      </c>
      <c r="F182" s="220" t="s">
        <v>678</v>
      </c>
      <c r="G182" s="221" t="s">
        <v>177</v>
      </c>
      <c r="H182" s="222">
        <v>255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38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493</v>
      </c>
      <c r="AT182" s="229" t="s">
        <v>138</v>
      </c>
      <c r="AU182" s="229" t="s">
        <v>83</v>
      </c>
      <c r="AY182" s="17" t="s">
        <v>134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81</v>
      </c>
      <c r="BK182" s="230">
        <f>ROUND(I182*H182,2)</f>
        <v>0</v>
      </c>
      <c r="BL182" s="17" t="s">
        <v>493</v>
      </c>
      <c r="BM182" s="229" t="s">
        <v>679</v>
      </c>
    </row>
    <row r="183" s="2" customFormat="1">
      <c r="A183" s="38"/>
      <c r="B183" s="39"/>
      <c r="C183" s="40"/>
      <c r="D183" s="231" t="s">
        <v>145</v>
      </c>
      <c r="E183" s="40"/>
      <c r="F183" s="232" t="s">
        <v>678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145</v>
      </c>
      <c r="AU183" s="17" t="s">
        <v>83</v>
      </c>
    </row>
    <row r="184" s="2" customFormat="1" ht="16.5" customHeight="1">
      <c r="A184" s="38"/>
      <c r="B184" s="39"/>
      <c r="C184" s="269" t="s">
        <v>479</v>
      </c>
      <c r="D184" s="269" t="s">
        <v>257</v>
      </c>
      <c r="E184" s="270" t="s">
        <v>680</v>
      </c>
      <c r="F184" s="271" t="s">
        <v>681</v>
      </c>
      <c r="G184" s="272" t="s">
        <v>295</v>
      </c>
      <c r="H184" s="273">
        <v>10</v>
      </c>
      <c r="I184" s="274"/>
      <c r="J184" s="275">
        <f>ROUND(I184*H184,2)</f>
        <v>0</v>
      </c>
      <c r="K184" s="271" t="s">
        <v>1</v>
      </c>
      <c r="L184" s="276"/>
      <c r="M184" s="277" t="s">
        <v>1</v>
      </c>
      <c r="N184" s="278" t="s">
        <v>38</v>
      </c>
      <c r="O184" s="91"/>
      <c r="P184" s="227">
        <f>O184*H184</f>
        <v>0</v>
      </c>
      <c r="Q184" s="227">
        <v>0.001</v>
      </c>
      <c r="R184" s="227">
        <f>Q184*H184</f>
        <v>0.01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624</v>
      </c>
      <c r="AT184" s="229" t="s">
        <v>257</v>
      </c>
      <c r="AU184" s="229" t="s">
        <v>83</v>
      </c>
      <c r="AY184" s="17" t="s">
        <v>134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81</v>
      </c>
      <c r="BK184" s="230">
        <f>ROUND(I184*H184,2)</f>
        <v>0</v>
      </c>
      <c r="BL184" s="17" t="s">
        <v>624</v>
      </c>
      <c r="BM184" s="229" t="s">
        <v>682</v>
      </c>
    </row>
    <row r="185" s="2" customFormat="1">
      <c r="A185" s="38"/>
      <c r="B185" s="39"/>
      <c r="C185" s="40"/>
      <c r="D185" s="231" t="s">
        <v>145</v>
      </c>
      <c r="E185" s="40"/>
      <c r="F185" s="232" t="s">
        <v>681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145</v>
      </c>
      <c r="AU185" s="17" t="s">
        <v>83</v>
      </c>
    </row>
    <row r="186" s="2" customFormat="1" ht="33" customHeight="1">
      <c r="A186" s="38"/>
      <c r="B186" s="39"/>
      <c r="C186" s="218" t="s">
        <v>354</v>
      </c>
      <c r="D186" s="218" t="s">
        <v>138</v>
      </c>
      <c r="E186" s="219" t="s">
        <v>683</v>
      </c>
      <c r="F186" s="220" t="s">
        <v>684</v>
      </c>
      <c r="G186" s="221" t="s">
        <v>177</v>
      </c>
      <c r="H186" s="222">
        <v>20</v>
      </c>
      <c r="I186" s="223"/>
      <c r="J186" s="224">
        <f>ROUND(I186*H186,2)</f>
        <v>0</v>
      </c>
      <c r="K186" s="220" t="s">
        <v>1</v>
      </c>
      <c r="L186" s="44"/>
      <c r="M186" s="225" t="s">
        <v>1</v>
      </c>
      <c r="N186" s="226" t="s">
        <v>38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493</v>
      </c>
      <c r="AT186" s="229" t="s">
        <v>138</v>
      </c>
      <c r="AU186" s="229" t="s">
        <v>83</v>
      </c>
      <c r="AY186" s="17" t="s">
        <v>134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81</v>
      </c>
      <c r="BK186" s="230">
        <f>ROUND(I186*H186,2)</f>
        <v>0</v>
      </c>
      <c r="BL186" s="17" t="s">
        <v>493</v>
      </c>
      <c r="BM186" s="229" t="s">
        <v>685</v>
      </c>
    </row>
    <row r="187" s="2" customFormat="1">
      <c r="A187" s="38"/>
      <c r="B187" s="39"/>
      <c r="C187" s="40"/>
      <c r="D187" s="231" t="s">
        <v>145</v>
      </c>
      <c r="E187" s="40"/>
      <c r="F187" s="232" t="s">
        <v>684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145</v>
      </c>
      <c r="AU187" s="17" t="s">
        <v>83</v>
      </c>
    </row>
    <row r="188" s="2" customFormat="1" ht="16.5" customHeight="1">
      <c r="A188" s="38"/>
      <c r="B188" s="39"/>
      <c r="C188" s="269" t="s">
        <v>486</v>
      </c>
      <c r="D188" s="269" t="s">
        <v>257</v>
      </c>
      <c r="E188" s="270" t="s">
        <v>686</v>
      </c>
      <c r="F188" s="271" t="s">
        <v>687</v>
      </c>
      <c r="G188" s="272" t="s">
        <v>295</v>
      </c>
      <c r="H188" s="273">
        <v>5</v>
      </c>
      <c r="I188" s="274"/>
      <c r="J188" s="275">
        <f>ROUND(I188*H188,2)</f>
        <v>0</v>
      </c>
      <c r="K188" s="271" t="s">
        <v>1</v>
      </c>
      <c r="L188" s="276"/>
      <c r="M188" s="277" t="s">
        <v>1</v>
      </c>
      <c r="N188" s="278" t="s">
        <v>38</v>
      </c>
      <c r="O188" s="91"/>
      <c r="P188" s="227">
        <f>O188*H188</f>
        <v>0</v>
      </c>
      <c r="Q188" s="227">
        <v>0.001</v>
      </c>
      <c r="R188" s="227">
        <f>Q188*H188</f>
        <v>0.0050000000000000001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624</v>
      </c>
      <c r="AT188" s="229" t="s">
        <v>257</v>
      </c>
      <c r="AU188" s="229" t="s">
        <v>83</v>
      </c>
      <c r="AY188" s="17" t="s">
        <v>134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81</v>
      </c>
      <c r="BK188" s="230">
        <f>ROUND(I188*H188,2)</f>
        <v>0</v>
      </c>
      <c r="BL188" s="17" t="s">
        <v>624</v>
      </c>
      <c r="BM188" s="229" t="s">
        <v>688</v>
      </c>
    </row>
    <row r="189" s="2" customFormat="1">
      <c r="A189" s="38"/>
      <c r="B189" s="39"/>
      <c r="C189" s="40"/>
      <c r="D189" s="231" t="s">
        <v>145</v>
      </c>
      <c r="E189" s="40"/>
      <c r="F189" s="232" t="s">
        <v>687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145</v>
      </c>
      <c r="AU189" s="17" t="s">
        <v>83</v>
      </c>
    </row>
    <row r="190" s="2" customFormat="1" ht="24.15" customHeight="1">
      <c r="A190" s="38"/>
      <c r="B190" s="39"/>
      <c r="C190" s="218" t="s">
        <v>260</v>
      </c>
      <c r="D190" s="218" t="s">
        <v>138</v>
      </c>
      <c r="E190" s="219" t="s">
        <v>689</v>
      </c>
      <c r="F190" s="220" t="s">
        <v>690</v>
      </c>
      <c r="G190" s="221" t="s">
        <v>141</v>
      </c>
      <c r="H190" s="222">
        <v>4</v>
      </c>
      <c r="I190" s="223"/>
      <c r="J190" s="224">
        <f>ROUND(I190*H190,2)</f>
        <v>0</v>
      </c>
      <c r="K190" s="220" t="s">
        <v>1</v>
      </c>
      <c r="L190" s="44"/>
      <c r="M190" s="225" t="s">
        <v>1</v>
      </c>
      <c r="N190" s="226" t="s">
        <v>38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493</v>
      </c>
      <c r="AT190" s="229" t="s">
        <v>138</v>
      </c>
      <c r="AU190" s="229" t="s">
        <v>83</v>
      </c>
      <c r="AY190" s="17" t="s">
        <v>134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81</v>
      </c>
      <c r="BK190" s="230">
        <f>ROUND(I190*H190,2)</f>
        <v>0</v>
      </c>
      <c r="BL190" s="17" t="s">
        <v>493</v>
      </c>
      <c r="BM190" s="229" t="s">
        <v>691</v>
      </c>
    </row>
    <row r="191" s="2" customFormat="1">
      <c r="A191" s="38"/>
      <c r="B191" s="39"/>
      <c r="C191" s="40"/>
      <c r="D191" s="231" t="s">
        <v>145</v>
      </c>
      <c r="E191" s="40"/>
      <c r="F191" s="232" t="s">
        <v>690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145</v>
      </c>
      <c r="AU191" s="17" t="s">
        <v>83</v>
      </c>
    </row>
    <row r="192" s="2" customFormat="1" ht="16.5" customHeight="1">
      <c r="A192" s="38"/>
      <c r="B192" s="39"/>
      <c r="C192" s="269" t="s">
        <v>495</v>
      </c>
      <c r="D192" s="269" t="s">
        <v>257</v>
      </c>
      <c r="E192" s="270" t="s">
        <v>692</v>
      </c>
      <c r="F192" s="271" t="s">
        <v>693</v>
      </c>
      <c r="G192" s="272" t="s">
        <v>141</v>
      </c>
      <c r="H192" s="273">
        <v>4</v>
      </c>
      <c r="I192" s="274"/>
      <c r="J192" s="275">
        <f>ROUND(I192*H192,2)</f>
        <v>0</v>
      </c>
      <c r="K192" s="271" t="s">
        <v>1</v>
      </c>
      <c r="L192" s="276"/>
      <c r="M192" s="277" t="s">
        <v>1</v>
      </c>
      <c r="N192" s="278" t="s">
        <v>38</v>
      </c>
      <c r="O192" s="91"/>
      <c r="P192" s="227">
        <f>O192*H192</f>
        <v>0</v>
      </c>
      <c r="Q192" s="227">
        <v>0.00012</v>
      </c>
      <c r="R192" s="227">
        <f>Q192*H192</f>
        <v>0.00048000000000000001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624</v>
      </c>
      <c r="AT192" s="229" t="s">
        <v>257</v>
      </c>
      <c r="AU192" s="229" t="s">
        <v>83</v>
      </c>
      <c r="AY192" s="17" t="s">
        <v>134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81</v>
      </c>
      <c r="BK192" s="230">
        <f>ROUND(I192*H192,2)</f>
        <v>0</v>
      </c>
      <c r="BL192" s="17" t="s">
        <v>624</v>
      </c>
      <c r="BM192" s="229" t="s">
        <v>694</v>
      </c>
    </row>
    <row r="193" s="2" customFormat="1">
      <c r="A193" s="38"/>
      <c r="B193" s="39"/>
      <c r="C193" s="40"/>
      <c r="D193" s="231" t="s">
        <v>145</v>
      </c>
      <c r="E193" s="40"/>
      <c r="F193" s="232" t="s">
        <v>693</v>
      </c>
      <c r="G193" s="40"/>
      <c r="H193" s="40"/>
      <c r="I193" s="233"/>
      <c r="J193" s="40"/>
      <c r="K193" s="40"/>
      <c r="L193" s="44"/>
      <c r="M193" s="234"/>
      <c r="N193" s="235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145</v>
      </c>
      <c r="AU193" s="17" t="s">
        <v>83</v>
      </c>
    </row>
    <row r="194" s="2" customFormat="1" ht="24.15" customHeight="1">
      <c r="A194" s="38"/>
      <c r="B194" s="39"/>
      <c r="C194" s="218" t="s">
        <v>359</v>
      </c>
      <c r="D194" s="218" t="s">
        <v>138</v>
      </c>
      <c r="E194" s="219" t="s">
        <v>695</v>
      </c>
      <c r="F194" s="220" t="s">
        <v>696</v>
      </c>
      <c r="G194" s="221" t="s">
        <v>141</v>
      </c>
      <c r="H194" s="222">
        <v>9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38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493</v>
      </c>
      <c r="AT194" s="229" t="s">
        <v>138</v>
      </c>
      <c r="AU194" s="229" t="s">
        <v>83</v>
      </c>
      <c r="AY194" s="17" t="s">
        <v>134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81</v>
      </c>
      <c r="BK194" s="230">
        <f>ROUND(I194*H194,2)</f>
        <v>0</v>
      </c>
      <c r="BL194" s="17" t="s">
        <v>493</v>
      </c>
      <c r="BM194" s="229" t="s">
        <v>697</v>
      </c>
    </row>
    <row r="195" s="2" customFormat="1">
      <c r="A195" s="38"/>
      <c r="B195" s="39"/>
      <c r="C195" s="40"/>
      <c r="D195" s="231" t="s">
        <v>145</v>
      </c>
      <c r="E195" s="40"/>
      <c r="F195" s="232" t="s">
        <v>696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145</v>
      </c>
      <c r="AU195" s="17" t="s">
        <v>83</v>
      </c>
    </row>
    <row r="196" s="2" customFormat="1" ht="24.15" customHeight="1">
      <c r="A196" s="38"/>
      <c r="B196" s="39"/>
      <c r="C196" s="269" t="s">
        <v>502</v>
      </c>
      <c r="D196" s="269" t="s">
        <v>257</v>
      </c>
      <c r="E196" s="270" t="s">
        <v>698</v>
      </c>
      <c r="F196" s="271" t="s">
        <v>699</v>
      </c>
      <c r="G196" s="272" t="s">
        <v>141</v>
      </c>
      <c r="H196" s="273">
        <v>3</v>
      </c>
      <c r="I196" s="274"/>
      <c r="J196" s="275">
        <f>ROUND(I196*H196,2)</f>
        <v>0</v>
      </c>
      <c r="K196" s="271" t="s">
        <v>1</v>
      </c>
      <c r="L196" s="276"/>
      <c r="M196" s="277" t="s">
        <v>1</v>
      </c>
      <c r="N196" s="278" t="s">
        <v>38</v>
      </c>
      <c r="O196" s="91"/>
      <c r="P196" s="227">
        <f>O196*H196</f>
        <v>0</v>
      </c>
      <c r="Q196" s="227">
        <v>0.00018000000000000001</v>
      </c>
      <c r="R196" s="227">
        <f>Q196*H196</f>
        <v>0.00054000000000000001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624</v>
      </c>
      <c r="AT196" s="229" t="s">
        <v>257</v>
      </c>
      <c r="AU196" s="229" t="s">
        <v>83</v>
      </c>
      <c r="AY196" s="17" t="s">
        <v>134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81</v>
      </c>
      <c r="BK196" s="230">
        <f>ROUND(I196*H196,2)</f>
        <v>0</v>
      </c>
      <c r="BL196" s="17" t="s">
        <v>624</v>
      </c>
      <c r="BM196" s="229" t="s">
        <v>700</v>
      </c>
    </row>
    <row r="197" s="2" customFormat="1">
      <c r="A197" s="38"/>
      <c r="B197" s="39"/>
      <c r="C197" s="40"/>
      <c r="D197" s="231" t="s">
        <v>145</v>
      </c>
      <c r="E197" s="40"/>
      <c r="F197" s="232" t="s">
        <v>699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145</v>
      </c>
      <c r="AU197" s="17" t="s">
        <v>83</v>
      </c>
    </row>
    <row r="198" s="2" customFormat="1" ht="33" customHeight="1">
      <c r="A198" s="38"/>
      <c r="B198" s="39"/>
      <c r="C198" s="269" t="s">
        <v>362</v>
      </c>
      <c r="D198" s="269" t="s">
        <v>257</v>
      </c>
      <c r="E198" s="270" t="s">
        <v>701</v>
      </c>
      <c r="F198" s="271" t="s">
        <v>702</v>
      </c>
      <c r="G198" s="272" t="s">
        <v>141</v>
      </c>
      <c r="H198" s="273">
        <v>3</v>
      </c>
      <c r="I198" s="274"/>
      <c r="J198" s="275">
        <f>ROUND(I198*H198,2)</f>
        <v>0</v>
      </c>
      <c r="K198" s="271" t="s">
        <v>1</v>
      </c>
      <c r="L198" s="276"/>
      <c r="M198" s="277" t="s">
        <v>1</v>
      </c>
      <c r="N198" s="278" t="s">
        <v>38</v>
      </c>
      <c r="O198" s="91"/>
      <c r="P198" s="227">
        <f>O198*H198</f>
        <v>0</v>
      </c>
      <c r="Q198" s="227">
        <v>0.00069999999999999999</v>
      </c>
      <c r="R198" s="227">
        <f>Q198*H198</f>
        <v>0.0020999999999999999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624</v>
      </c>
      <c r="AT198" s="229" t="s">
        <v>257</v>
      </c>
      <c r="AU198" s="229" t="s">
        <v>83</v>
      </c>
      <c r="AY198" s="17" t="s">
        <v>134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81</v>
      </c>
      <c r="BK198" s="230">
        <f>ROUND(I198*H198,2)</f>
        <v>0</v>
      </c>
      <c r="BL198" s="17" t="s">
        <v>624</v>
      </c>
      <c r="BM198" s="229" t="s">
        <v>703</v>
      </c>
    </row>
    <row r="199" s="2" customFormat="1">
      <c r="A199" s="38"/>
      <c r="B199" s="39"/>
      <c r="C199" s="40"/>
      <c r="D199" s="231" t="s">
        <v>145</v>
      </c>
      <c r="E199" s="40"/>
      <c r="F199" s="232" t="s">
        <v>702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145</v>
      </c>
      <c r="AU199" s="17" t="s">
        <v>83</v>
      </c>
    </row>
    <row r="200" s="2" customFormat="1" ht="16.5" customHeight="1">
      <c r="A200" s="38"/>
      <c r="B200" s="39"/>
      <c r="C200" s="269" t="s">
        <v>509</v>
      </c>
      <c r="D200" s="269" t="s">
        <v>257</v>
      </c>
      <c r="E200" s="270" t="s">
        <v>704</v>
      </c>
      <c r="F200" s="271" t="s">
        <v>705</v>
      </c>
      <c r="G200" s="272" t="s">
        <v>141</v>
      </c>
      <c r="H200" s="273">
        <v>3</v>
      </c>
      <c r="I200" s="274"/>
      <c r="J200" s="275">
        <f>ROUND(I200*H200,2)</f>
        <v>0</v>
      </c>
      <c r="K200" s="271" t="s">
        <v>1</v>
      </c>
      <c r="L200" s="276"/>
      <c r="M200" s="277" t="s">
        <v>1</v>
      </c>
      <c r="N200" s="278" t="s">
        <v>38</v>
      </c>
      <c r="O200" s="91"/>
      <c r="P200" s="227">
        <f>O200*H200</f>
        <v>0</v>
      </c>
      <c r="Q200" s="227">
        <v>0.00016000000000000001</v>
      </c>
      <c r="R200" s="227">
        <f>Q200*H200</f>
        <v>0.00048000000000000007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624</v>
      </c>
      <c r="AT200" s="229" t="s">
        <v>257</v>
      </c>
      <c r="AU200" s="229" t="s">
        <v>83</v>
      </c>
      <c r="AY200" s="17" t="s">
        <v>134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81</v>
      </c>
      <c r="BK200" s="230">
        <f>ROUND(I200*H200,2)</f>
        <v>0</v>
      </c>
      <c r="BL200" s="17" t="s">
        <v>624</v>
      </c>
      <c r="BM200" s="229" t="s">
        <v>706</v>
      </c>
    </row>
    <row r="201" s="2" customFormat="1">
      <c r="A201" s="38"/>
      <c r="B201" s="39"/>
      <c r="C201" s="40"/>
      <c r="D201" s="231" t="s">
        <v>145</v>
      </c>
      <c r="E201" s="40"/>
      <c r="F201" s="232" t="s">
        <v>705</v>
      </c>
      <c r="G201" s="40"/>
      <c r="H201" s="40"/>
      <c r="I201" s="233"/>
      <c r="J201" s="40"/>
      <c r="K201" s="40"/>
      <c r="L201" s="44"/>
      <c r="M201" s="234"/>
      <c r="N201" s="235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145</v>
      </c>
      <c r="AU201" s="17" t="s">
        <v>83</v>
      </c>
    </row>
    <row r="202" s="2" customFormat="1" ht="16.5" customHeight="1">
      <c r="A202" s="38"/>
      <c r="B202" s="39"/>
      <c r="C202" s="218" t="s">
        <v>365</v>
      </c>
      <c r="D202" s="218" t="s">
        <v>138</v>
      </c>
      <c r="E202" s="219" t="s">
        <v>707</v>
      </c>
      <c r="F202" s="220" t="s">
        <v>708</v>
      </c>
      <c r="G202" s="221" t="s">
        <v>177</v>
      </c>
      <c r="H202" s="222">
        <v>20</v>
      </c>
      <c r="I202" s="223"/>
      <c r="J202" s="224">
        <f>ROUND(I202*H202,2)</f>
        <v>0</v>
      </c>
      <c r="K202" s="220" t="s">
        <v>1</v>
      </c>
      <c r="L202" s="44"/>
      <c r="M202" s="225" t="s">
        <v>1</v>
      </c>
      <c r="N202" s="226" t="s">
        <v>38</v>
      </c>
      <c r="O202" s="91"/>
      <c r="P202" s="227">
        <f>O202*H202</f>
        <v>0</v>
      </c>
      <c r="Q202" s="227">
        <v>0</v>
      </c>
      <c r="R202" s="227">
        <f>Q202*H202</f>
        <v>0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493</v>
      </c>
      <c r="AT202" s="229" t="s">
        <v>138</v>
      </c>
      <c r="AU202" s="229" t="s">
        <v>83</v>
      </c>
      <c r="AY202" s="17" t="s">
        <v>134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81</v>
      </c>
      <c r="BK202" s="230">
        <f>ROUND(I202*H202,2)</f>
        <v>0</v>
      </c>
      <c r="BL202" s="17" t="s">
        <v>493</v>
      </c>
      <c r="BM202" s="229" t="s">
        <v>709</v>
      </c>
    </row>
    <row r="203" s="2" customFormat="1">
      <c r="A203" s="38"/>
      <c r="B203" s="39"/>
      <c r="C203" s="40"/>
      <c r="D203" s="231" t="s">
        <v>145</v>
      </c>
      <c r="E203" s="40"/>
      <c r="F203" s="232" t="s">
        <v>708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145</v>
      </c>
      <c r="AU203" s="17" t="s">
        <v>83</v>
      </c>
    </row>
    <row r="204" s="2" customFormat="1" ht="16.5" customHeight="1">
      <c r="A204" s="38"/>
      <c r="B204" s="39"/>
      <c r="C204" s="269" t="s">
        <v>523</v>
      </c>
      <c r="D204" s="269" t="s">
        <v>257</v>
      </c>
      <c r="E204" s="270" t="s">
        <v>710</v>
      </c>
      <c r="F204" s="271" t="s">
        <v>711</v>
      </c>
      <c r="G204" s="272" t="s">
        <v>177</v>
      </c>
      <c r="H204" s="273">
        <v>20</v>
      </c>
      <c r="I204" s="274"/>
      <c r="J204" s="275">
        <f>ROUND(I204*H204,2)</f>
        <v>0</v>
      </c>
      <c r="K204" s="271" t="s">
        <v>1</v>
      </c>
      <c r="L204" s="276"/>
      <c r="M204" s="277" t="s">
        <v>1</v>
      </c>
      <c r="N204" s="278" t="s">
        <v>38</v>
      </c>
      <c r="O204" s="91"/>
      <c r="P204" s="227">
        <f>O204*H204</f>
        <v>0</v>
      </c>
      <c r="Q204" s="227">
        <v>0.00014999999999999999</v>
      </c>
      <c r="R204" s="227">
        <f>Q204*H204</f>
        <v>0.0029999999999999996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624</v>
      </c>
      <c r="AT204" s="229" t="s">
        <v>257</v>
      </c>
      <c r="AU204" s="229" t="s">
        <v>83</v>
      </c>
      <c r="AY204" s="17" t="s">
        <v>134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81</v>
      </c>
      <c r="BK204" s="230">
        <f>ROUND(I204*H204,2)</f>
        <v>0</v>
      </c>
      <c r="BL204" s="17" t="s">
        <v>624</v>
      </c>
      <c r="BM204" s="229" t="s">
        <v>712</v>
      </c>
    </row>
    <row r="205" s="2" customFormat="1">
      <c r="A205" s="38"/>
      <c r="B205" s="39"/>
      <c r="C205" s="40"/>
      <c r="D205" s="231" t="s">
        <v>145</v>
      </c>
      <c r="E205" s="40"/>
      <c r="F205" s="232" t="s">
        <v>711</v>
      </c>
      <c r="G205" s="40"/>
      <c r="H205" s="40"/>
      <c r="I205" s="233"/>
      <c r="J205" s="40"/>
      <c r="K205" s="40"/>
      <c r="L205" s="44"/>
      <c r="M205" s="234"/>
      <c r="N205" s="235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145</v>
      </c>
      <c r="AU205" s="17" t="s">
        <v>83</v>
      </c>
    </row>
    <row r="206" s="2" customFormat="1" ht="24.15" customHeight="1">
      <c r="A206" s="38"/>
      <c r="B206" s="39"/>
      <c r="C206" s="218" t="s">
        <v>368</v>
      </c>
      <c r="D206" s="218" t="s">
        <v>138</v>
      </c>
      <c r="E206" s="219" t="s">
        <v>713</v>
      </c>
      <c r="F206" s="220" t="s">
        <v>714</v>
      </c>
      <c r="G206" s="221" t="s">
        <v>177</v>
      </c>
      <c r="H206" s="222">
        <v>40</v>
      </c>
      <c r="I206" s="223"/>
      <c r="J206" s="224">
        <f>ROUND(I206*H206,2)</f>
        <v>0</v>
      </c>
      <c r="K206" s="220" t="s">
        <v>1</v>
      </c>
      <c r="L206" s="44"/>
      <c r="M206" s="225" t="s">
        <v>1</v>
      </c>
      <c r="N206" s="226" t="s">
        <v>38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493</v>
      </c>
      <c r="AT206" s="229" t="s">
        <v>138</v>
      </c>
      <c r="AU206" s="229" t="s">
        <v>83</v>
      </c>
      <c r="AY206" s="17" t="s">
        <v>134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81</v>
      </c>
      <c r="BK206" s="230">
        <f>ROUND(I206*H206,2)</f>
        <v>0</v>
      </c>
      <c r="BL206" s="17" t="s">
        <v>493</v>
      </c>
      <c r="BM206" s="229" t="s">
        <v>715</v>
      </c>
    </row>
    <row r="207" s="2" customFormat="1">
      <c r="A207" s="38"/>
      <c r="B207" s="39"/>
      <c r="C207" s="40"/>
      <c r="D207" s="231" t="s">
        <v>145</v>
      </c>
      <c r="E207" s="40"/>
      <c r="F207" s="232" t="s">
        <v>714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145</v>
      </c>
      <c r="AU207" s="17" t="s">
        <v>83</v>
      </c>
    </row>
    <row r="208" s="2" customFormat="1" ht="24.15" customHeight="1">
      <c r="A208" s="38"/>
      <c r="B208" s="39"/>
      <c r="C208" s="269" t="s">
        <v>533</v>
      </c>
      <c r="D208" s="269" t="s">
        <v>257</v>
      </c>
      <c r="E208" s="270" t="s">
        <v>716</v>
      </c>
      <c r="F208" s="271" t="s">
        <v>717</v>
      </c>
      <c r="G208" s="272" t="s">
        <v>177</v>
      </c>
      <c r="H208" s="273">
        <v>46</v>
      </c>
      <c r="I208" s="274"/>
      <c r="J208" s="275">
        <f>ROUND(I208*H208,2)</f>
        <v>0</v>
      </c>
      <c r="K208" s="271" t="s">
        <v>1</v>
      </c>
      <c r="L208" s="276"/>
      <c r="M208" s="277" t="s">
        <v>1</v>
      </c>
      <c r="N208" s="278" t="s">
        <v>38</v>
      </c>
      <c r="O208" s="91"/>
      <c r="P208" s="227">
        <f>O208*H208</f>
        <v>0</v>
      </c>
      <c r="Q208" s="227">
        <v>0.00052999999999999998</v>
      </c>
      <c r="R208" s="227">
        <f>Q208*H208</f>
        <v>0.024379999999999999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624</v>
      </c>
      <c r="AT208" s="229" t="s">
        <v>257</v>
      </c>
      <c r="AU208" s="229" t="s">
        <v>83</v>
      </c>
      <c r="AY208" s="17" t="s">
        <v>134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81</v>
      </c>
      <c r="BK208" s="230">
        <f>ROUND(I208*H208,2)</f>
        <v>0</v>
      </c>
      <c r="BL208" s="17" t="s">
        <v>624</v>
      </c>
      <c r="BM208" s="229" t="s">
        <v>718</v>
      </c>
    </row>
    <row r="209" s="2" customFormat="1">
      <c r="A209" s="38"/>
      <c r="B209" s="39"/>
      <c r="C209" s="40"/>
      <c r="D209" s="231" t="s">
        <v>145</v>
      </c>
      <c r="E209" s="40"/>
      <c r="F209" s="232" t="s">
        <v>717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145</v>
      </c>
      <c r="AU209" s="17" t="s">
        <v>83</v>
      </c>
    </row>
    <row r="210" s="2" customFormat="1" ht="21.75" customHeight="1">
      <c r="A210" s="38"/>
      <c r="B210" s="39"/>
      <c r="C210" s="218" t="s">
        <v>371</v>
      </c>
      <c r="D210" s="218" t="s">
        <v>138</v>
      </c>
      <c r="E210" s="219" t="s">
        <v>719</v>
      </c>
      <c r="F210" s="220" t="s">
        <v>720</v>
      </c>
      <c r="G210" s="221" t="s">
        <v>177</v>
      </c>
      <c r="H210" s="222">
        <v>40</v>
      </c>
      <c r="I210" s="223"/>
      <c r="J210" s="224">
        <f>ROUND(I210*H210,2)</f>
        <v>0</v>
      </c>
      <c r="K210" s="220" t="s">
        <v>1</v>
      </c>
      <c r="L210" s="44"/>
      <c r="M210" s="225" t="s">
        <v>1</v>
      </c>
      <c r="N210" s="226" t="s">
        <v>38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493</v>
      </c>
      <c r="AT210" s="229" t="s">
        <v>138</v>
      </c>
      <c r="AU210" s="229" t="s">
        <v>83</v>
      </c>
      <c r="AY210" s="17" t="s">
        <v>134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81</v>
      </c>
      <c r="BK210" s="230">
        <f>ROUND(I210*H210,2)</f>
        <v>0</v>
      </c>
      <c r="BL210" s="17" t="s">
        <v>493</v>
      </c>
      <c r="BM210" s="229" t="s">
        <v>721</v>
      </c>
    </row>
    <row r="211" s="2" customFormat="1">
      <c r="A211" s="38"/>
      <c r="B211" s="39"/>
      <c r="C211" s="40"/>
      <c r="D211" s="231" t="s">
        <v>145</v>
      </c>
      <c r="E211" s="40"/>
      <c r="F211" s="232" t="s">
        <v>720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145</v>
      </c>
      <c r="AU211" s="17" t="s">
        <v>83</v>
      </c>
    </row>
    <row r="212" s="2" customFormat="1" ht="33" customHeight="1">
      <c r="A212" s="38"/>
      <c r="B212" s="39"/>
      <c r="C212" s="269" t="s">
        <v>540</v>
      </c>
      <c r="D212" s="269" t="s">
        <v>257</v>
      </c>
      <c r="E212" s="270" t="s">
        <v>722</v>
      </c>
      <c r="F212" s="271" t="s">
        <v>723</v>
      </c>
      <c r="G212" s="272" t="s">
        <v>177</v>
      </c>
      <c r="H212" s="273">
        <v>40</v>
      </c>
      <c r="I212" s="274"/>
      <c r="J212" s="275">
        <f>ROUND(I212*H212,2)</f>
        <v>0</v>
      </c>
      <c r="K212" s="271" t="s">
        <v>1</v>
      </c>
      <c r="L212" s="276"/>
      <c r="M212" s="277" t="s">
        <v>1</v>
      </c>
      <c r="N212" s="278" t="s">
        <v>38</v>
      </c>
      <c r="O212" s="91"/>
      <c r="P212" s="227">
        <f>O212*H212</f>
        <v>0</v>
      </c>
      <c r="Q212" s="227">
        <v>0.0057400000000000003</v>
      </c>
      <c r="R212" s="227">
        <f>Q212*H212</f>
        <v>0.22960000000000003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624</v>
      </c>
      <c r="AT212" s="229" t="s">
        <v>257</v>
      </c>
      <c r="AU212" s="229" t="s">
        <v>83</v>
      </c>
      <c r="AY212" s="17" t="s">
        <v>134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81</v>
      </c>
      <c r="BK212" s="230">
        <f>ROUND(I212*H212,2)</f>
        <v>0</v>
      </c>
      <c r="BL212" s="17" t="s">
        <v>624</v>
      </c>
      <c r="BM212" s="229" t="s">
        <v>724</v>
      </c>
    </row>
    <row r="213" s="2" customFormat="1">
      <c r="A213" s="38"/>
      <c r="B213" s="39"/>
      <c r="C213" s="40"/>
      <c r="D213" s="231" t="s">
        <v>145</v>
      </c>
      <c r="E213" s="40"/>
      <c r="F213" s="232" t="s">
        <v>723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145</v>
      </c>
      <c r="AU213" s="17" t="s">
        <v>83</v>
      </c>
    </row>
    <row r="214" s="12" customFormat="1" ht="22.8" customHeight="1">
      <c r="A214" s="12"/>
      <c r="B214" s="202"/>
      <c r="C214" s="203"/>
      <c r="D214" s="204" t="s">
        <v>72</v>
      </c>
      <c r="E214" s="216" t="s">
        <v>725</v>
      </c>
      <c r="F214" s="216" t="s">
        <v>726</v>
      </c>
      <c r="G214" s="203"/>
      <c r="H214" s="203"/>
      <c r="I214" s="206"/>
      <c r="J214" s="217">
        <f>BK214</f>
        <v>0</v>
      </c>
      <c r="K214" s="203"/>
      <c r="L214" s="208"/>
      <c r="M214" s="209"/>
      <c r="N214" s="210"/>
      <c r="O214" s="210"/>
      <c r="P214" s="211">
        <f>SUM(P215:P238)</f>
        <v>0</v>
      </c>
      <c r="Q214" s="210"/>
      <c r="R214" s="211">
        <f>SUM(R215:R238)</f>
        <v>1.962394</v>
      </c>
      <c r="S214" s="210"/>
      <c r="T214" s="212">
        <f>SUM(T215:T238)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135</v>
      </c>
      <c r="AT214" s="214" t="s">
        <v>72</v>
      </c>
      <c r="AU214" s="214" t="s">
        <v>81</v>
      </c>
      <c r="AY214" s="213" t="s">
        <v>134</v>
      </c>
      <c r="BK214" s="215">
        <f>SUM(BK215:BK238)</f>
        <v>0</v>
      </c>
    </row>
    <row r="215" s="2" customFormat="1" ht="24.15" customHeight="1">
      <c r="A215" s="38"/>
      <c r="B215" s="39"/>
      <c r="C215" s="218" t="s">
        <v>374</v>
      </c>
      <c r="D215" s="218" t="s">
        <v>138</v>
      </c>
      <c r="E215" s="219" t="s">
        <v>727</v>
      </c>
      <c r="F215" s="220" t="s">
        <v>728</v>
      </c>
      <c r="G215" s="221" t="s">
        <v>729</v>
      </c>
      <c r="H215" s="222">
        <v>0.0050000000000000001</v>
      </c>
      <c r="I215" s="223"/>
      <c r="J215" s="224">
        <f>ROUND(I215*H215,2)</f>
        <v>0</v>
      </c>
      <c r="K215" s="220" t="s">
        <v>1</v>
      </c>
      <c r="L215" s="44"/>
      <c r="M215" s="225" t="s">
        <v>1</v>
      </c>
      <c r="N215" s="226" t="s">
        <v>38</v>
      </c>
      <c r="O215" s="91"/>
      <c r="P215" s="227">
        <f>O215*H215</f>
        <v>0</v>
      </c>
      <c r="Q215" s="227">
        <v>0.0088000000000000005</v>
      </c>
      <c r="R215" s="227">
        <f>Q215*H215</f>
        <v>4.4000000000000006E-05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493</v>
      </c>
      <c r="AT215" s="229" t="s">
        <v>138</v>
      </c>
      <c r="AU215" s="229" t="s">
        <v>83</v>
      </c>
      <c r="AY215" s="17" t="s">
        <v>134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81</v>
      </c>
      <c r="BK215" s="230">
        <f>ROUND(I215*H215,2)</f>
        <v>0</v>
      </c>
      <c r="BL215" s="17" t="s">
        <v>493</v>
      </c>
      <c r="BM215" s="229" t="s">
        <v>730</v>
      </c>
    </row>
    <row r="216" s="2" customFormat="1">
      <c r="A216" s="38"/>
      <c r="B216" s="39"/>
      <c r="C216" s="40"/>
      <c r="D216" s="231" t="s">
        <v>145</v>
      </c>
      <c r="E216" s="40"/>
      <c r="F216" s="232" t="s">
        <v>728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145</v>
      </c>
      <c r="AU216" s="17" t="s">
        <v>83</v>
      </c>
    </row>
    <row r="217" s="2" customFormat="1" ht="21.75" customHeight="1">
      <c r="A217" s="38"/>
      <c r="B217" s="39"/>
      <c r="C217" s="218" t="s">
        <v>563</v>
      </c>
      <c r="D217" s="218" t="s">
        <v>138</v>
      </c>
      <c r="E217" s="219" t="s">
        <v>731</v>
      </c>
      <c r="F217" s="220" t="s">
        <v>732</v>
      </c>
      <c r="G217" s="221" t="s">
        <v>177</v>
      </c>
      <c r="H217" s="222">
        <v>5</v>
      </c>
      <c r="I217" s="223"/>
      <c r="J217" s="224">
        <f>ROUND(I217*H217,2)</f>
        <v>0</v>
      </c>
      <c r="K217" s="220" t="s">
        <v>1</v>
      </c>
      <c r="L217" s="44"/>
      <c r="M217" s="225" t="s">
        <v>1</v>
      </c>
      <c r="N217" s="226" t="s">
        <v>38</v>
      </c>
      <c r="O217" s="91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493</v>
      </c>
      <c r="AT217" s="229" t="s">
        <v>138</v>
      </c>
      <c r="AU217" s="229" t="s">
        <v>83</v>
      </c>
      <c r="AY217" s="17" t="s">
        <v>134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81</v>
      </c>
      <c r="BK217" s="230">
        <f>ROUND(I217*H217,2)</f>
        <v>0</v>
      </c>
      <c r="BL217" s="17" t="s">
        <v>493</v>
      </c>
      <c r="BM217" s="229" t="s">
        <v>733</v>
      </c>
    </row>
    <row r="218" s="2" customFormat="1">
      <c r="A218" s="38"/>
      <c r="B218" s="39"/>
      <c r="C218" s="40"/>
      <c r="D218" s="231" t="s">
        <v>145</v>
      </c>
      <c r="E218" s="40"/>
      <c r="F218" s="232" t="s">
        <v>732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145</v>
      </c>
      <c r="AU218" s="17" t="s">
        <v>83</v>
      </c>
    </row>
    <row r="219" s="2" customFormat="1" ht="24.15" customHeight="1">
      <c r="A219" s="38"/>
      <c r="B219" s="39"/>
      <c r="C219" s="218" t="s">
        <v>458</v>
      </c>
      <c r="D219" s="218" t="s">
        <v>138</v>
      </c>
      <c r="E219" s="219" t="s">
        <v>734</v>
      </c>
      <c r="F219" s="220" t="s">
        <v>735</v>
      </c>
      <c r="G219" s="221" t="s">
        <v>177</v>
      </c>
      <c r="H219" s="222">
        <v>5</v>
      </c>
      <c r="I219" s="223"/>
      <c r="J219" s="224">
        <f>ROUND(I219*H219,2)</f>
        <v>0</v>
      </c>
      <c r="K219" s="220" t="s">
        <v>1</v>
      </c>
      <c r="L219" s="44"/>
      <c r="M219" s="225" t="s">
        <v>1</v>
      </c>
      <c r="N219" s="226" t="s">
        <v>38</v>
      </c>
      <c r="O219" s="91"/>
      <c r="P219" s="227">
        <f>O219*H219</f>
        <v>0</v>
      </c>
      <c r="Q219" s="227">
        <v>0</v>
      </c>
      <c r="R219" s="227">
        <f>Q219*H219</f>
        <v>0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493</v>
      </c>
      <c r="AT219" s="229" t="s">
        <v>138</v>
      </c>
      <c r="AU219" s="229" t="s">
        <v>83</v>
      </c>
      <c r="AY219" s="17" t="s">
        <v>134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81</v>
      </c>
      <c r="BK219" s="230">
        <f>ROUND(I219*H219,2)</f>
        <v>0</v>
      </c>
      <c r="BL219" s="17" t="s">
        <v>493</v>
      </c>
      <c r="BM219" s="229" t="s">
        <v>736</v>
      </c>
    </row>
    <row r="220" s="2" customFormat="1">
      <c r="A220" s="38"/>
      <c r="B220" s="39"/>
      <c r="C220" s="40"/>
      <c r="D220" s="231" t="s">
        <v>145</v>
      </c>
      <c r="E220" s="40"/>
      <c r="F220" s="232" t="s">
        <v>735</v>
      </c>
      <c r="G220" s="40"/>
      <c r="H220" s="40"/>
      <c r="I220" s="233"/>
      <c r="J220" s="40"/>
      <c r="K220" s="40"/>
      <c r="L220" s="44"/>
      <c r="M220" s="234"/>
      <c r="N220" s="235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145</v>
      </c>
      <c r="AU220" s="17" t="s">
        <v>83</v>
      </c>
    </row>
    <row r="221" s="2" customFormat="1" ht="33" customHeight="1">
      <c r="A221" s="38"/>
      <c r="B221" s="39"/>
      <c r="C221" s="218" t="s">
        <v>579</v>
      </c>
      <c r="D221" s="218" t="s">
        <v>138</v>
      </c>
      <c r="E221" s="219" t="s">
        <v>737</v>
      </c>
      <c r="F221" s="220" t="s">
        <v>738</v>
      </c>
      <c r="G221" s="221" t="s">
        <v>177</v>
      </c>
      <c r="H221" s="222">
        <v>5</v>
      </c>
      <c r="I221" s="223"/>
      <c r="J221" s="224">
        <f>ROUND(I221*H221,2)</f>
        <v>0</v>
      </c>
      <c r="K221" s="220" t="s">
        <v>1</v>
      </c>
      <c r="L221" s="44"/>
      <c r="M221" s="225" t="s">
        <v>1</v>
      </c>
      <c r="N221" s="226" t="s">
        <v>38</v>
      </c>
      <c r="O221" s="91"/>
      <c r="P221" s="227">
        <f>O221*H221</f>
        <v>0</v>
      </c>
      <c r="Q221" s="227">
        <v>0.052639999999999999</v>
      </c>
      <c r="R221" s="227">
        <f>Q221*H221</f>
        <v>0.26319999999999999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493</v>
      </c>
      <c r="AT221" s="229" t="s">
        <v>138</v>
      </c>
      <c r="AU221" s="229" t="s">
        <v>83</v>
      </c>
      <c r="AY221" s="17" t="s">
        <v>134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81</v>
      </c>
      <c r="BK221" s="230">
        <f>ROUND(I221*H221,2)</f>
        <v>0</v>
      </c>
      <c r="BL221" s="17" t="s">
        <v>493</v>
      </c>
      <c r="BM221" s="229" t="s">
        <v>739</v>
      </c>
    </row>
    <row r="222" s="2" customFormat="1">
      <c r="A222" s="38"/>
      <c r="B222" s="39"/>
      <c r="C222" s="40"/>
      <c r="D222" s="231" t="s">
        <v>145</v>
      </c>
      <c r="E222" s="40"/>
      <c r="F222" s="232" t="s">
        <v>738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145</v>
      </c>
      <c r="AU222" s="17" t="s">
        <v>83</v>
      </c>
    </row>
    <row r="223" s="2" customFormat="1" ht="24.15" customHeight="1">
      <c r="A223" s="38"/>
      <c r="B223" s="39"/>
      <c r="C223" s="218" t="s">
        <v>461</v>
      </c>
      <c r="D223" s="218" t="s">
        <v>138</v>
      </c>
      <c r="E223" s="219" t="s">
        <v>740</v>
      </c>
      <c r="F223" s="220" t="s">
        <v>741</v>
      </c>
      <c r="G223" s="221" t="s">
        <v>177</v>
      </c>
      <c r="H223" s="222">
        <v>5</v>
      </c>
      <c r="I223" s="223"/>
      <c r="J223" s="224">
        <f>ROUND(I223*H223,2)</f>
        <v>0</v>
      </c>
      <c r="K223" s="220" t="s">
        <v>1</v>
      </c>
      <c r="L223" s="44"/>
      <c r="M223" s="225" t="s">
        <v>1</v>
      </c>
      <c r="N223" s="226" t="s">
        <v>38</v>
      </c>
      <c r="O223" s="91"/>
      <c r="P223" s="227">
        <f>O223*H223</f>
        <v>0</v>
      </c>
      <c r="Q223" s="227">
        <v>0.108</v>
      </c>
      <c r="R223" s="227">
        <f>Q223*H223</f>
        <v>0.54000000000000004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493</v>
      </c>
      <c r="AT223" s="229" t="s">
        <v>138</v>
      </c>
      <c r="AU223" s="229" t="s">
        <v>83</v>
      </c>
      <c r="AY223" s="17" t="s">
        <v>134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81</v>
      </c>
      <c r="BK223" s="230">
        <f>ROUND(I223*H223,2)</f>
        <v>0</v>
      </c>
      <c r="BL223" s="17" t="s">
        <v>493</v>
      </c>
      <c r="BM223" s="229" t="s">
        <v>742</v>
      </c>
    </row>
    <row r="224" s="2" customFormat="1">
      <c r="A224" s="38"/>
      <c r="B224" s="39"/>
      <c r="C224" s="40"/>
      <c r="D224" s="231" t="s">
        <v>145</v>
      </c>
      <c r="E224" s="40"/>
      <c r="F224" s="232" t="s">
        <v>741</v>
      </c>
      <c r="G224" s="40"/>
      <c r="H224" s="40"/>
      <c r="I224" s="233"/>
      <c r="J224" s="40"/>
      <c r="K224" s="40"/>
      <c r="L224" s="44"/>
      <c r="M224" s="234"/>
      <c r="N224" s="235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145</v>
      </c>
      <c r="AU224" s="17" t="s">
        <v>83</v>
      </c>
    </row>
    <row r="225" s="2" customFormat="1" ht="24.15" customHeight="1">
      <c r="A225" s="38"/>
      <c r="B225" s="39"/>
      <c r="C225" s="269" t="s">
        <v>743</v>
      </c>
      <c r="D225" s="269" t="s">
        <v>257</v>
      </c>
      <c r="E225" s="270" t="s">
        <v>744</v>
      </c>
      <c r="F225" s="271" t="s">
        <v>745</v>
      </c>
      <c r="G225" s="272" t="s">
        <v>177</v>
      </c>
      <c r="H225" s="273">
        <v>5</v>
      </c>
      <c r="I225" s="274"/>
      <c r="J225" s="275">
        <f>ROUND(I225*H225,2)</f>
        <v>0</v>
      </c>
      <c r="K225" s="271" t="s">
        <v>1</v>
      </c>
      <c r="L225" s="276"/>
      <c r="M225" s="277" t="s">
        <v>1</v>
      </c>
      <c r="N225" s="278" t="s">
        <v>38</v>
      </c>
      <c r="O225" s="91"/>
      <c r="P225" s="227">
        <f>O225*H225</f>
        <v>0</v>
      </c>
      <c r="Q225" s="227">
        <v>0.00068999999999999997</v>
      </c>
      <c r="R225" s="227">
        <f>Q225*H225</f>
        <v>0.0034499999999999999</v>
      </c>
      <c r="S225" s="227">
        <v>0</v>
      </c>
      <c r="T225" s="228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9" t="s">
        <v>624</v>
      </c>
      <c r="AT225" s="229" t="s">
        <v>257</v>
      </c>
      <c r="AU225" s="229" t="s">
        <v>83</v>
      </c>
      <c r="AY225" s="17" t="s">
        <v>134</v>
      </c>
      <c r="BE225" s="230">
        <f>IF(N225="základní",J225,0)</f>
        <v>0</v>
      </c>
      <c r="BF225" s="230">
        <f>IF(N225="snížená",J225,0)</f>
        <v>0</v>
      </c>
      <c r="BG225" s="230">
        <f>IF(N225="zákl. přenesená",J225,0)</f>
        <v>0</v>
      </c>
      <c r="BH225" s="230">
        <f>IF(N225="sníž. přenesená",J225,0)</f>
        <v>0</v>
      </c>
      <c r="BI225" s="230">
        <f>IF(N225="nulová",J225,0)</f>
        <v>0</v>
      </c>
      <c r="BJ225" s="17" t="s">
        <v>81</v>
      </c>
      <c r="BK225" s="230">
        <f>ROUND(I225*H225,2)</f>
        <v>0</v>
      </c>
      <c r="BL225" s="17" t="s">
        <v>624</v>
      </c>
      <c r="BM225" s="229" t="s">
        <v>746</v>
      </c>
    </row>
    <row r="226" s="2" customFormat="1">
      <c r="A226" s="38"/>
      <c r="B226" s="39"/>
      <c r="C226" s="40"/>
      <c r="D226" s="231" t="s">
        <v>145</v>
      </c>
      <c r="E226" s="40"/>
      <c r="F226" s="232" t="s">
        <v>745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145</v>
      </c>
      <c r="AU226" s="17" t="s">
        <v>83</v>
      </c>
    </row>
    <row r="227" s="2" customFormat="1" ht="24.15" customHeight="1">
      <c r="A227" s="38"/>
      <c r="B227" s="39"/>
      <c r="C227" s="218" t="s">
        <v>467</v>
      </c>
      <c r="D227" s="218" t="s">
        <v>138</v>
      </c>
      <c r="E227" s="219" t="s">
        <v>747</v>
      </c>
      <c r="F227" s="220" t="s">
        <v>748</v>
      </c>
      <c r="G227" s="221" t="s">
        <v>177</v>
      </c>
      <c r="H227" s="222">
        <v>5</v>
      </c>
      <c r="I227" s="223"/>
      <c r="J227" s="224">
        <f>ROUND(I227*H227,2)</f>
        <v>0</v>
      </c>
      <c r="K227" s="220" t="s">
        <v>1</v>
      </c>
      <c r="L227" s="44"/>
      <c r="M227" s="225" t="s">
        <v>1</v>
      </c>
      <c r="N227" s="226" t="s">
        <v>38</v>
      </c>
      <c r="O227" s="91"/>
      <c r="P227" s="227">
        <f>O227*H227</f>
        <v>0</v>
      </c>
      <c r="Q227" s="227">
        <v>0.22563</v>
      </c>
      <c r="R227" s="227">
        <f>Q227*H227</f>
        <v>1.12815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493</v>
      </c>
      <c r="AT227" s="229" t="s">
        <v>138</v>
      </c>
      <c r="AU227" s="229" t="s">
        <v>83</v>
      </c>
      <c r="AY227" s="17" t="s">
        <v>134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81</v>
      </c>
      <c r="BK227" s="230">
        <f>ROUND(I227*H227,2)</f>
        <v>0</v>
      </c>
      <c r="BL227" s="17" t="s">
        <v>493</v>
      </c>
      <c r="BM227" s="229" t="s">
        <v>749</v>
      </c>
    </row>
    <row r="228" s="2" customFormat="1">
      <c r="A228" s="38"/>
      <c r="B228" s="39"/>
      <c r="C228" s="40"/>
      <c r="D228" s="231" t="s">
        <v>145</v>
      </c>
      <c r="E228" s="40"/>
      <c r="F228" s="232" t="s">
        <v>748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145</v>
      </c>
      <c r="AU228" s="17" t="s">
        <v>83</v>
      </c>
    </row>
    <row r="229" s="2" customFormat="1" ht="24.15" customHeight="1">
      <c r="A229" s="38"/>
      <c r="B229" s="39"/>
      <c r="C229" s="269" t="s">
        <v>750</v>
      </c>
      <c r="D229" s="269" t="s">
        <v>257</v>
      </c>
      <c r="E229" s="270" t="s">
        <v>751</v>
      </c>
      <c r="F229" s="271" t="s">
        <v>752</v>
      </c>
      <c r="G229" s="272" t="s">
        <v>177</v>
      </c>
      <c r="H229" s="273">
        <v>5</v>
      </c>
      <c r="I229" s="274"/>
      <c r="J229" s="275">
        <f>ROUND(I229*H229,2)</f>
        <v>0</v>
      </c>
      <c r="K229" s="271" t="s">
        <v>1</v>
      </c>
      <c r="L229" s="276"/>
      <c r="M229" s="277" t="s">
        <v>1</v>
      </c>
      <c r="N229" s="278" t="s">
        <v>38</v>
      </c>
      <c r="O229" s="91"/>
      <c r="P229" s="227">
        <f>O229*H229</f>
        <v>0</v>
      </c>
      <c r="Q229" s="227">
        <v>0.00068999999999999997</v>
      </c>
      <c r="R229" s="227">
        <f>Q229*H229</f>
        <v>0.0034499999999999999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624</v>
      </c>
      <c r="AT229" s="229" t="s">
        <v>257</v>
      </c>
      <c r="AU229" s="229" t="s">
        <v>83</v>
      </c>
      <c r="AY229" s="17" t="s">
        <v>134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81</v>
      </c>
      <c r="BK229" s="230">
        <f>ROUND(I229*H229,2)</f>
        <v>0</v>
      </c>
      <c r="BL229" s="17" t="s">
        <v>624</v>
      </c>
      <c r="BM229" s="229" t="s">
        <v>753</v>
      </c>
    </row>
    <row r="230" s="2" customFormat="1">
      <c r="A230" s="38"/>
      <c r="B230" s="39"/>
      <c r="C230" s="40"/>
      <c r="D230" s="231" t="s">
        <v>145</v>
      </c>
      <c r="E230" s="40"/>
      <c r="F230" s="232" t="s">
        <v>752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145</v>
      </c>
      <c r="AU230" s="17" t="s">
        <v>83</v>
      </c>
    </row>
    <row r="231" s="2" customFormat="1" ht="21.75" customHeight="1">
      <c r="A231" s="38"/>
      <c r="B231" s="39"/>
      <c r="C231" s="218" t="s">
        <v>470</v>
      </c>
      <c r="D231" s="218" t="s">
        <v>138</v>
      </c>
      <c r="E231" s="219" t="s">
        <v>754</v>
      </c>
      <c r="F231" s="220" t="s">
        <v>755</v>
      </c>
      <c r="G231" s="221" t="s">
        <v>171</v>
      </c>
      <c r="H231" s="222">
        <v>5</v>
      </c>
      <c r="I231" s="223"/>
      <c r="J231" s="224">
        <f>ROUND(I231*H231,2)</f>
        <v>0</v>
      </c>
      <c r="K231" s="220" t="s">
        <v>1</v>
      </c>
      <c r="L231" s="44"/>
      <c r="M231" s="225" t="s">
        <v>1</v>
      </c>
      <c r="N231" s="226" t="s">
        <v>38</v>
      </c>
      <c r="O231" s="91"/>
      <c r="P231" s="227">
        <f>O231*H231</f>
        <v>0</v>
      </c>
      <c r="Q231" s="227">
        <v>0</v>
      </c>
      <c r="R231" s="227">
        <f>Q231*H231</f>
        <v>0</v>
      </c>
      <c r="S231" s="227">
        <v>0</v>
      </c>
      <c r="T231" s="228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9" t="s">
        <v>493</v>
      </c>
      <c r="AT231" s="229" t="s">
        <v>138</v>
      </c>
      <c r="AU231" s="229" t="s">
        <v>83</v>
      </c>
      <c r="AY231" s="17" t="s">
        <v>134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7" t="s">
        <v>81</v>
      </c>
      <c r="BK231" s="230">
        <f>ROUND(I231*H231,2)</f>
        <v>0</v>
      </c>
      <c r="BL231" s="17" t="s">
        <v>493</v>
      </c>
      <c r="BM231" s="229" t="s">
        <v>756</v>
      </c>
    </row>
    <row r="232" s="2" customFormat="1">
      <c r="A232" s="38"/>
      <c r="B232" s="39"/>
      <c r="C232" s="40"/>
      <c r="D232" s="231" t="s">
        <v>145</v>
      </c>
      <c r="E232" s="40"/>
      <c r="F232" s="232" t="s">
        <v>755</v>
      </c>
      <c r="G232" s="40"/>
      <c r="H232" s="40"/>
      <c r="I232" s="233"/>
      <c r="J232" s="40"/>
      <c r="K232" s="40"/>
      <c r="L232" s="44"/>
      <c r="M232" s="234"/>
      <c r="N232" s="235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145</v>
      </c>
      <c r="AU232" s="17" t="s">
        <v>83</v>
      </c>
    </row>
    <row r="233" s="2" customFormat="1" ht="33" customHeight="1">
      <c r="A233" s="38"/>
      <c r="B233" s="39"/>
      <c r="C233" s="218" t="s">
        <v>757</v>
      </c>
      <c r="D233" s="218" t="s">
        <v>138</v>
      </c>
      <c r="E233" s="219" t="s">
        <v>758</v>
      </c>
      <c r="F233" s="220" t="s">
        <v>759</v>
      </c>
      <c r="G233" s="221" t="s">
        <v>171</v>
      </c>
      <c r="H233" s="222">
        <v>2.5</v>
      </c>
      <c r="I233" s="223"/>
      <c r="J233" s="224">
        <f>ROUND(I233*H233,2)</f>
        <v>0</v>
      </c>
      <c r="K233" s="220" t="s">
        <v>1</v>
      </c>
      <c r="L233" s="44"/>
      <c r="M233" s="225" t="s">
        <v>1</v>
      </c>
      <c r="N233" s="226" t="s">
        <v>38</v>
      </c>
      <c r="O233" s="91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493</v>
      </c>
      <c r="AT233" s="229" t="s">
        <v>138</v>
      </c>
      <c r="AU233" s="229" t="s">
        <v>83</v>
      </c>
      <c r="AY233" s="17" t="s">
        <v>134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81</v>
      </c>
      <c r="BK233" s="230">
        <f>ROUND(I233*H233,2)</f>
        <v>0</v>
      </c>
      <c r="BL233" s="17" t="s">
        <v>493</v>
      </c>
      <c r="BM233" s="229" t="s">
        <v>760</v>
      </c>
    </row>
    <row r="234" s="2" customFormat="1">
      <c r="A234" s="38"/>
      <c r="B234" s="39"/>
      <c r="C234" s="40"/>
      <c r="D234" s="231" t="s">
        <v>145</v>
      </c>
      <c r="E234" s="40"/>
      <c r="F234" s="232" t="s">
        <v>759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145</v>
      </c>
      <c r="AU234" s="17" t="s">
        <v>83</v>
      </c>
    </row>
    <row r="235" s="2" customFormat="1" ht="24.15" customHeight="1">
      <c r="A235" s="38"/>
      <c r="B235" s="39"/>
      <c r="C235" s="218" t="s">
        <v>475</v>
      </c>
      <c r="D235" s="218" t="s">
        <v>138</v>
      </c>
      <c r="E235" s="219" t="s">
        <v>761</v>
      </c>
      <c r="F235" s="220" t="s">
        <v>762</v>
      </c>
      <c r="G235" s="221" t="s">
        <v>141</v>
      </c>
      <c r="H235" s="222">
        <v>3</v>
      </c>
      <c r="I235" s="223"/>
      <c r="J235" s="224">
        <f>ROUND(I235*H235,2)</f>
        <v>0</v>
      </c>
      <c r="K235" s="220" t="s">
        <v>1</v>
      </c>
      <c r="L235" s="44"/>
      <c r="M235" s="225" t="s">
        <v>1</v>
      </c>
      <c r="N235" s="226" t="s">
        <v>38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493</v>
      </c>
      <c r="AT235" s="229" t="s">
        <v>138</v>
      </c>
      <c r="AU235" s="229" t="s">
        <v>83</v>
      </c>
      <c r="AY235" s="17" t="s">
        <v>134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81</v>
      </c>
      <c r="BK235" s="230">
        <f>ROUND(I235*H235,2)</f>
        <v>0</v>
      </c>
      <c r="BL235" s="17" t="s">
        <v>493</v>
      </c>
      <c r="BM235" s="229" t="s">
        <v>763</v>
      </c>
    </row>
    <row r="236" s="2" customFormat="1">
      <c r="A236" s="38"/>
      <c r="B236" s="39"/>
      <c r="C236" s="40"/>
      <c r="D236" s="231" t="s">
        <v>145</v>
      </c>
      <c r="E236" s="40"/>
      <c r="F236" s="232" t="s">
        <v>762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145</v>
      </c>
      <c r="AU236" s="17" t="s">
        <v>83</v>
      </c>
    </row>
    <row r="237" s="2" customFormat="1" ht="16.5" customHeight="1">
      <c r="A237" s="38"/>
      <c r="B237" s="39"/>
      <c r="C237" s="218" t="s">
        <v>764</v>
      </c>
      <c r="D237" s="218" t="s">
        <v>138</v>
      </c>
      <c r="E237" s="219" t="s">
        <v>765</v>
      </c>
      <c r="F237" s="220" t="s">
        <v>766</v>
      </c>
      <c r="G237" s="221" t="s">
        <v>152</v>
      </c>
      <c r="H237" s="222">
        <v>10</v>
      </c>
      <c r="I237" s="223"/>
      <c r="J237" s="224">
        <f>ROUND(I237*H237,2)</f>
        <v>0</v>
      </c>
      <c r="K237" s="220" t="s">
        <v>1</v>
      </c>
      <c r="L237" s="44"/>
      <c r="M237" s="225" t="s">
        <v>1</v>
      </c>
      <c r="N237" s="226" t="s">
        <v>38</v>
      </c>
      <c r="O237" s="91"/>
      <c r="P237" s="227">
        <f>O237*H237</f>
        <v>0</v>
      </c>
      <c r="Q237" s="227">
        <v>0.0024099999999999998</v>
      </c>
      <c r="R237" s="227">
        <f>Q237*H237</f>
        <v>0.024099999999999996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493</v>
      </c>
      <c r="AT237" s="229" t="s">
        <v>138</v>
      </c>
      <c r="AU237" s="229" t="s">
        <v>83</v>
      </c>
      <c r="AY237" s="17" t="s">
        <v>134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81</v>
      </c>
      <c r="BK237" s="230">
        <f>ROUND(I237*H237,2)</f>
        <v>0</v>
      </c>
      <c r="BL237" s="17" t="s">
        <v>493</v>
      </c>
      <c r="BM237" s="229" t="s">
        <v>767</v>
      </c>
    </row>
    <row r="238" s="2" customFormat="1">
      <c r="A238" s="38"/>
      <c r="B238" s="39"/>
      <c r="C238" s="40"/>
      <c r="D238" s="231" t="s">
        <v>145</v>
      </c>
      <c r="E238" s="40"/>
      <c r="F238" s="232" t="s">
        <v>766</v>
      </c>
      <c r="G238" s="40"/>
      <c r="H238" s="40"/>
      <c r="I238" s="233"/>
      <c r="J238" s="40"/>
      <c r="K238" s="40"/>
      <c r="L238" s="44"/>
      <c r="M238" s="280"/>
      <c r="N238" s="281"/>
      <c r="O238" s="282"/>
      <c r="P238" s="282"/>
      <c r="Q238" s="282"/>
      <c r="R238" s="282"/>
      <c r="S238" s="282"/>
      <c r="T238" s="283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145</v>
      </c>
      <c r="AU238" s="17" t="s">
        <v>83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67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3YqlyeeU2bal00TRgp5HUymZMq0rhLMlhrvvgQuVRNFLdLAYaDccnEEc4jnNPE9UkClwtId1m9S+ix714Nj1Cw==" hashValue="Dfknb4j0fD0f+i9Ryyun1QM1cPRWu2POLVDIlOCi8qqjP4bFR9GpryUzuyqmwt2y37qvQMrhxLar3+Gx+wzYkw==" algorithmName="SHA-512" password="CC35"/>
  <autoFilter ref="C121:K2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Západočeská univerzita v Plzni objekt FDULS - instalace chladícího stroje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768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ROUND((SUM(BE120:BE169)),  2)</f>
        <v>0</v>
      </c>
      <c r="G33" s="38"/>
      <c r="H33" s="38"/>
      <c r="I33" s="155">
        <v>0.20999999999999999</v>
      </c>
      <c r="J33" s="154">
        <f>ROUND(((SUM(BE120:BE169))*I33),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ROUND((SUM(BF120:BF169)),  2)</f>
        <v>0</v>
      </c>
      <c r="G34" s="38"/>
      <c r="H34" s="38"/>
      <c r="I34" s="155">
        <v>0.12</v>
      </c>
      <c r="J34" s="154">
        <f>ROUND(((SUM(BF120:BF169))*I34),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ROUND((SUM(BG120:BG169)),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ROUND((SUM(BH120:BH169)),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ROUND((SUM(BI120:BI169)),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Západočeská univerzita v Plzni objekt FDULS - instalace chladícího stroje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015 - D.1.4.5 MaR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107</v>
      </c>
      <c r="D94" s="176"/>
      <c r="E94" s="176"/>
      <c r="F94" s="176"/>
      <c r="G94" s="176"/>
      <c r="H94" s="176"/>
      <c r="I94" s="176"/>
      <c r="J94" s="177" t="s">
        <v>108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79"/>
      <c r="C97" s="180"/>
      <c r="D97" s="181" t="s">
        <v>769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770</v>
      </c>
      <c r="E98" s="182"/>
      <c r="F98" s="182"/>
      <c r="G98" s="182"/>
      <c r="H98" s="182"/>
      <c r="I98" s="182"/>
      <c r="J98" s="183">
        <f>J126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771</v>
      </c>
      <c r="E99" s="182"/>
      <c r="F99" s="182"/>
      <c r="G99" s="182"/>
      <c r="H99" s="182"/>
      <c r="I99" s="182"/>
      <c r="J99" s="183">
        <f>J139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9"/>
      <c r="C100" s="180"/>
      <c r="D100" s="181" t="s">
        <v>772</v>
      </c>
      <c r="E100" s="182"/>
      <c r="F100" s="182"/>
      <c r="G100" s="182"/>
      <c r="H100" s="182"/>
      <c r="I100" s="182"/>
      <c r="J100" s="183">
        <f>J154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Západočeská univerzita v Plzni objekt FDULS - instalace chladícího stroje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015 - D.1.4.5 MaR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15. 1. 2024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120</v>
      </c>
      <c r="D119" s="194" t="s">
        <v>58</v>
      </c>
      <c r="E119" s="194" t="s">
        <v>54</v>
      </c>
      <c r="F119" s="194" t="s">
        <v>55</v>
      </c>
      <c r="G119" s="194" t="s">
        <v>121</v>
      </c>
      <c r="H119" s="194" t="s">
        <v>122</v>
      </c>
      <c r="I119" s="194" t="s">
        <v>123</v>
      </c>
      <c r="J119" s="194" t="s">
        <v>108</v>
      </c>
      <c r="K119" s="195" t="s">
        <v>124</v>
      </c>
      <c r="L119" s="196"/>
      <c r="M119" s="100" t="s">
        <v>1</v>
      </c>
      <c r="N119" s="101" t="s">
        <v>37</v>
      </c>
      <c r="O119" s="101" t="s">
        <v>125</v>
      </c>
      <c r="P119" s="101" t="s">
        <v>126</v>
      </c>
      <c r="Q119" s="101" t="s">
        <v>127</v>
      </c>
      <c r="R119" s="101" t="s">
        <v>128</v>
      </c>
      <c r="S119" s="101" t="s">
        <v>129</v>
      </c>
      <c r="T119" s="102" t="s">
        <v>130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131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P121+P126+P139+P154</f>
        <v>0</v>
      </c>
      <c r="Q120" s="104"/>
      <c r="R120" s="199">
        <f>R121+R126+R139+R154</f>
        <v>0</v>
      </c>
      <c r="S120" s="104"/>
      <c r="T120" s="200">
        <f>T121+T126+T139+T154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110</v>
      </c>
      <c r="BK120" s="201">
        <f>BK121+BK126+BK139+BK154</f>
        <v>0</v>
      </c>
    </row>
    <row r="121" s="12" customFormat="1" ht="25.92" customHeight="1">
      <c r="A121" s="12"/>
      <c r="B121" s="202"/>
      <c r="C121" s="203"/>
      <c r="D121" s="204" t="s">
        <v>72</v>
      </c>
      <c r="E121" s="205" t="s">
        <v>291</v>
      </c>
      <c r="F121" s="205" t="s">
        <v>773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SUM(P122:P125)</f>
        <v>0</v>
      </c>
      <c r="Q121" s="210"/>
      <c r="R121" s="211">
        <f>SUM(R122:R125)</f>
        <v>0</v>
      </c>
      <c r="S121" s="210"/>
      <c r="T121" s="212">
        <f>SUM(T122:T125)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81</v>
      </c>
      <c r="AT121" s="214" t="s">
        <v>72</v>
      </c>
      <c r="AU121" s="214" t="s">
        <v>73</v>
      </c>
      <c r="AY121" s="213" t="s">
        <v>134</v>
      </c>
      <c r="BK121" s="215">
        <f>SUM(BK122:BK125)</f>
        <v>0</v>
      </c>
    </row>
    <row r="122" s="2" customFormat="1" ht="24.15" customHeight="1">
      <c r="A122" s="38"/>
      <c r="B122" s="39"/>
      <c r="C122" s="218" t="s">
        <v>73</v>
      </c>
      <c r="D122" s="218" t="s">
        <v>138</v>
      </c>
      <c r="E122" s="219" t="s">
        <v>774</v>
      </c>
      <c r="F122" s="220" t="s">
        <v>775</v>
      </c>
      <c r="G122" s="221" t="s">
        <v>278</v>
      </c>
      <c r="H122" s="222">
        <v>1</v>
      </c>
      <c r="I122" s="223"/>
      <c r="J122" s="224">
        <f>ROUND(I122*H122,2)</f>
        <v>0</v>
      </c>
      <c r="K122" s="220" t="s">
        <v>1</v>
      </c>
      <c r="L122" s="44"/>
      <c r="M122" s="225" t="s">
        <v>1</v>
      </c>
      <c r="N122" s="226" t="s">
        <v>38</v>
      </c>
      <c r="O122" s="91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29" t="s">
        <v>143</v>
      </c>
      <c r="AT122" s="229" t="s">
        <v>138</v>
      </c>
      <c r="AU122" s="229" t="s">
        <v>81</v>
      </c>
      <c r="AY122" s="17" t="s">
        <v>134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7" t="s">
        <v>81</v>
      </c>
      <c r="BK122" s="230">
        <f>ROUND(I122*H122,2)</f>
        <v>0</v>
      </c>
      <c r="BL122" s="17" t="s">
        <v>143</v>
      </c>
      <c r="BM122" s="229" t="s">
        <v>83</v>
      </c>
    </row>
    <row r="123" s="2" customFormat="1">
      <c r="A123" s="38"/>
      <c r="B123" s="39"/>
      <c r="C123" s="40"/>
      <c r="D123" s="231" t="s">
        <v>145</v>
      </c>
      <c r="E123" s="40"/>
      <c r="F123" s="232" t="s">
        <v>775</v>
      </c>
      <c r="G123" s="40"/>
      <c r="H123" s="40"/>
      <c r="I123" s="233"/>
      <c r="J123" s="40"/>
      <c r="K123" s="40"/>
      <c r="L123" s="44"/>
      <c r="M123" s="234"/>
      <c r="N123" s="235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145</v>
      </c>
      <c r="AU123" s="17" t="s">
        <v>81</v>
      </c>
    </row>
    <row r="124" s="2" customFormat="1" ht="24.15" customHeight="1">
      <c r="A124" s="38"/>
      <c r="B124" s="39"/>
      <c r="C124" s="218" t="s">
        <v>73</v>
      </c>
      <c r="D124" s="218" t="s">
        <v>138</v>
      </c>
      <c r="E124" s="219" t="s">
        <v>776</v>
      </c>
      <c r="F124" s="220" t="s">
        <v>777</v>
      </c>
      <c r="G124" s="221" t="s">
        <v>278</v>
      </c>
      <c r="H124" s="222">
        <v>1</v>
      </c>
      <c r="I124" s="223"/>
      <c r="J124" s="224">
        <f>ROUND(I124*H124,2)</f>
        <v>0</v>
      </c>
      <c r="K124" s="220" t="s">
        <v>1</v>
      </c>
      <c r="L124" s="44"/>
      <c r="M124" s="225" t="s">
        <v>1</v>
      </c>
      <c r="N124" s="226" t="s">
        <v>38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143</v>
      </c>
      <c r="AT124" s="229" t="s">
        <v>138</v>
      </c>
      <c r="AU124" s="229" t="s">
        <v>81</v>
      </c>
      <c r="AY124" s="17" t="s">
        <v>134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81</v>
      </c>
      <c r="BK124" s="230">
        <f>ROUND(I124*H124,2)</f>
        <v>0</v>
      </c>
      <c r="BL124" s="17" t="s">
        <v>143</v>
      </c>
      <c r="BM124" s="229" t="s">
        <v>143</v>
      </c>
    </row>
    <row r="125" s="2" customFormat="1">
      <c r="A125" s="38"/>
      <c r="B125" s="39"/>
      <c r="C125" s="40"/>
      <c r="D125" s="231" t="s">
        <v>145</v>
      </c>
      <c r="E125" s="40"/>
      <c r="F125" s="232" t="s">
        <v>777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145</v>
      </c>
      <c r="AU125" s="17" t="s">
        <v>81</v>
      </c>
    </row>
    <row r="126" s="12" customFormat="1" ht="25.92" customHeight="1">
      <c r="A126" s="12"/>
      <c r="B126" s="202"/>
      <c r="C126" s="203"/>
      <c r="D126" s="204" t="s">
        <v>72</v>
      </c>
      <c r="E126" s="205" t="s">
        <v>296</v>
      </c>
      <c r="F126" s="205" t="s">
        <v>778</v>
      </c>
      <c r="G126" s="203"/>
      <c r="H126" s="203"/>
      <c r="I126" s="206"/>
      <c r="J126" s="207">
        <f>BK126</f>
        <v>0</v>
      </c>
      <c r="K126" s="203"/>
      <c r="L126" s="208"/>
      <c r="M126" s="209"/>
      <c r="N126" s="210"/>
      <c r="O126" s="210"/>
      <c r="P126" s="211">
        <f>SUM(P127:P138)</f>
        <v>0</v>
      </c>
      <c r="Q126" s="210"/>
      <c r="R126" s="211">
        <f>SUM(R127:R138)</f>
        <v>0</v>
      </c>
      <c r="S126" s="210"/>
      <c r="T126" s="212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81</v>
      </c>
      <c r="AT126" s="214" t="s">
        <v>72</v>
      </c>
      <c r="AU126" s="214" t="s">
        <v>73</v>
      </c>
      <c r="AY126" s="213" t="s">
        <v>134</v>
      </c>
      <c r="BK126" s="215">
        <f>SUM(BK127:BK138)</f>
        <v>0</v>
      </c>
    </row>
    <row r="127" s="2" customFormat="1" ht="16.5" customHeight="1">
      <c r="A127" s="38"/>
      <c r="B127" s="39"/>
      <c r="C127" s="218" t="s">
        <v>73</v>
      </c>
      <c r="D127" s="218" t="s">
        <v>138</v>
      </c>
      <c r="E127" s="219" t="s">
        <v>779</v>
      </c>
      <c r="F127" s="220" t="s">
        <v>780</v>
      </c>
      <c r="G127" s="221" t="s">
        <v>278</v>
      </c>
      <c r="H127" s="222">
        <v>4</v>
      </c>
      <c r="I127" s="223"/>
      <c r="J127" s="224">
        <f>ROUND(I127*H127,2)</f>
        <v>0</v>
      </c>
      <c r="K127" s="220" t="s">
        <v>1</v>
      </c>
      <c r="L127" s="44"/>
      <c r="M127" s="225" t="s">
        <v>1</v>
      </c>
      <c r="N127" s="226" t="s">
        <v>38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143</v>
      </c>
      <c r="AT127" s="229" t="s">
        <v>138</v>
      </c>
      <c r="AU127" s="229" t="s">
        <v>81</v>
      </c>
      <c r="AY127" s="17" t="s">
        <v>134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143</v>
      </c>
      <c r="BM127" s="229" t="s">
        <v>147</v>
      </c>
    </row>
    <row r="128" s="2" customFormat="1">
      <c r="A128" s="38"/>
      <c r="B128" s="39"/>
      <c r="C128" s="40"/>
      <c r="D128" s="231" t="s">
        <v>145</v>
      </c>
      <c r="E128" s="40"/>
      <c r="F128" s="232" t="s">
        <v>780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145</v>
      </c>
      <c r="AU128" s="17" t="s">
        <v>81</v>
      </c>
    </row>
    <row r="129" s="2" customFormat="1" ht="16.5" customHeight="1">
      <c r="A129" s="38"/>
      <c r="B129" s="39"/>
      <c r="C129" s="218" t="s">
        <v>73</v>
      </c>
      <c r="D129" s="218" t="s">
        <v>138</v>
      </c>
      <c r="E129" s="219" t="s">
        <v>781</v>
      </c>
      <c r="F129" s="220" t="s">
        <v>782</v>
      </c>
      <c r="G129" s="221" t="s">
        <v>278</v>
      </c>
      <c r="H129" s="222">
        <v>4</v>
      </c>
      <c r="I129" s="223"/>
      <c r="J129" s="224">
        <f>ROUND(I129*H129,2)</f>
        <v>0</v>
      </c>
      <c r="K129" s="220" t="s">
        <v>1</v>
      </c>
      <c r="L129" s="44"/>
      <c r="M129" s="225" t="s">
        <v>1</v>
      </c>
      <c r="N129" s="226" t="s">
        <v>38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143</v>
      </c>
      <c r="AT129" s="229" t="s">
        <v>138</v>
      </c>
      <c r="AU129" s="229" t="s">
        <v>81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143</v>
      </c>
      <c r="BM129" s="229" t="s">
        <v>201</v>
      </c>
    </row>
    <row r="130" s="2" customFormat="1">
      <c r="A130" s="38"/>
      <c r="B130" s="39"/>
      <c r="C130" s="40"/>
      <c r="D130" s="231" t="s">
        <v>145</v>
      </c>
      <c r="E130" s="40"/>
      <c r="F130" s="232" t="s">
        <v>782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145</v>
      </c>
      <c r="AU130" s="17" t="s">
        <v>81</v>
      </c>
    </row>
    <row r="131" s="2" customFormat="1" ht="16.5" customHeight="1">
      <c r="A131" s="38"/>
      <c r="B131" s="39"/>
      <c r="C131" s="218" t="s">
        <v>73</v>
      </c>
      <c r="D131" s="218" t="s">
        <v>138</v>
      </c>
      <c r="E131" s="219" t="s">
        <v>783</v>
      </c>
      <c r="F131" s="220" t="s">
        <v>784</v>
      </c>
      <c r="G131" s="221" t="s">
        <v>278</v>
      </c>
      <c r="H131" s="222">
        <v>4</v>
      </c>
      <c r="I131" s="223"/>
      <c r="J131" s="224">
        <f>ROUND(I131*H131,2)</f>
        <v>0</v>
      </c>
      <c r="K131" s="220" t="s">
        <v>1</v>
      </c>
      <c r="L131" s="44"/>
      <c r="M131" s="225" t="s">
        <v>1</v>
      </c>
      <c r="N131" s="226" t="s">
        <v>38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143</v>
      </c>
      <c r="AT131" s="229" t="s">
        <v>138</v>
      </c>
      <c r="AU131" s="229" t="s">
        <v>81</v>
      </c>
      <c r="AY131" s="17" t="s">
        <v>134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81</v>
      </c>
      <c r="BK131" s="230">
        <f>ROUND(I131*H131,2)</f>
        <v>0</v>
      </c>
      <c r="BL131" s="17" t="s">
        <v>143</v>
      </c>
      <c r="BM131" s="229" t="s">
        <v>274</v>
      </c>
    </row>
    <row r="132" s="2" customFormat="1">
      <c r="A132" s="38"/>
      <c r="B132" s="39"/>
      <c r="C132" s="40"/>
      <c r="D132" s="231" t="s">
        <v>145</v>
      </c>
      <c r="E132" s="40"/>
      <c r="F132" s="232" t="s">
        <v>784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145</v>
      </c>
      <c r="AU132" s="17" t="s">
        <v>81</v>
      </c>
    </row>
    <row r="133" s="2" customFormat="1" ht="16.5" customHeight="1">
      <c r="A133" s="38"/>
      <c r="B133" s="39"/>
      <c r="C133" s="218" t="s">
        <v>73</v>
      </c>
      <c r="D133" s="218" t="s">
        <v>138</v>
      </c>
      <c r="E133" s="219" t="s">
        <v>785</v>
      </c>
      <c r="F133" s="220" t="s">
        <v>786</v>
      </c>
      <c r="G133" s="221" t="s">
        <v>278</v>
      </c>
      <c r="H133" s="222">
        <v>12</v>
      </c>
      <c r="I133" s="223"/>
      <c r="J133" s="224">
        <f>ROUND(I133*H133,2)</f>
        <v>0</v>
      </c>
      <c r="K133" s="220" t="s">
        <v>1</v>
      </c>
      <c r="L133" s="44"/>
      <c r="M133" s="225" t="s">
        <v>1</v>
      </c>
      <c r="N133" s="226" t="s">
        <v>38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143</v>
      </c>
      <c r="AT133" s="229" t="s">
        <v>138</v>
      </c>
      <c r="AU133" s="229" t="s">
        <v>81</v>
      </c>
      <c r="AY133" s="17" t="s">
        <v>134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81</v>
      </c>
      <c r="BK133" s="230">
        <f>ROUND(I133*H133,2)</f>
        <v>0</v>
      </c>
      <c r="BL133" s="17" t="s">
        <v>143</v>
      </c>
      <c r="BM133" s="229" t="s">
        <v>8</v>
      </c>
    </row>
    <row r="134" s="2" customFormat="1">
      <c r="A134" s="38"/>
      <c r="B134" s="39"/>
      <c r="C134" s="40"/>
      <c r="D134" s="231" t="s">
        <v>145</v>
      </c>
      <c r="E134" s="40"/>
      <c r="F134" s="232" t="s">
        <v>786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145</v>
      </c>
      <c r="AU134" s="17" t="s">
        <v>81</v>
      </c>
    </row>
    <row r="135" s="2" customFormat="1" ht="16.5" customHeight="1">
      <c r="A135" s="38"/>
      <c r="B135" s="39"/>
      <c r="C135" s="218" t="s">
        <v>73</v>
      </c>
      <c r="D135" s="218" t="s">
        <v>138</v>
      </c>
      <c r="E135" s="219" t="s">
        <v>787</v>
      </c>
      <c r="F135" s="220" t="s">
        <v>788</v>
      </c>
      <c r="G135" s="221" t="s">
        <v>278</v>
      </c>
      <c r="H135" s="222">
        <v>12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38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143</v>
      </c>
      <c r="AT135" s="229" t="s">
        <v>138</v>
      </c>
      <c r="AU135" s="229" t="s">
        <v>81</v>
      </c>
      <c r="AY135" s="17" t="s">
        <v>134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81</v>
      </c>
      <c r="BK135" s="230">
        <f>ROUND(I135*H135,2)</f>
        <v>0</v>
      </c>
      <c r="BL135" s="17" t="s">
        <v>143</v>
      </c>
      <c r="BM135" s="229" t="s">
        <v>230</v>
      </c>
    </row>
    <row r="136" s="2" customFormat="1">
      <c r="A136" s="38"/>
      <c r="B136" s="39"/>
      <c r="C136" s="40"/>
      <c r="D136" s="231" t="s">
        <v>145</v>
      </c>
      <c r="E136" s="40"/>
      <c r="F136" s="232" t="s">
        <v>788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145</v>
      </c>
      <c r="AU136" s="17" t="s">
        <v>81</v>
      </c>
    </row>
    <row r="137" s="2" customFormat="1" ht="16.5" customHeight="1">
      <c r="A137" s="38"/>
      <c r="B137" s="39"/>
      <c r="C137" s="218" t="s">
        <v>73</v>
      </c>
      <c r="D137" s="218" t="s">
        <v>138</v>
      </c>
      <c r="E137" s="219" t="s">
        <v>789</v>
      </c>
      <c r="F137" s="220" t="s">
        <v>790</v>
      </c>
      <c r="G137" s="221" t="s">
        <v>278</v>
      </c>
      <c r="H137" s="222">
        <v>12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38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143</v>
      </c>
      <c r="AT137" s="229" t="s">
        <v>138</v>
      </c>
      <c r="AU137" s="229" t="s">
        <v>81</v>
      </c>
      <c r="AY137" s="17" t="s">
        <v>134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81</v>
      </c>
      <c r="BK137" s="230">
        <f>ROUND(I137*H137,2)</f>
        <v>0</v>
      </c>
      <c r="BL137" s="17" t="s">
        <v>143</v>
      </c>
      <c r="BM137" s="229" t="s">
        <v>224</v>
      </c>
    </row>
    <row r="138" s="2" customFormat="1">
      <c r="A138" s="38"/>
      <c r="B138" s="39"/>
      <c r="C138" s="40"/>
      <c r="D138" s="231" t="s">
        <v>145</v>
      </c>
      <c r="E138" s="40"/>
      <c r="F138" s="232" t="s">
        <v>790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145</v>
      </c>
      <c r="AU138" s="17" t="s">
        <v>81</v>
      </c>
    </row>
    <row r="139" s="12" customFormat="1" ht="25.92" customHeight="1">
      <c r="A139" s="12"/>
      <c r="B139" s="202"/>
      <c r="C139" s="203"/>
      <c r="D139" s="204" t="s">
        <v>72</v>
      </c>
      <c r="E139" s="205" t="s">
        <v>302</v>
      </c>
      <c r="F139" s="205" t="s">
        <v>791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SUM(P140:P153)</f>
        <v>0</v>
      </c>
      <c r="Q139" s="210"/>
      <c r="R139" s="211">
        <f>SUM(R140:R153)</f>
        <v>0</v>
      </c>
      <c r="S139" s="210"/>
      <c r="T139" s="212">
        <f>SUM(T140:T153)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81</v>
      </c>
      <c r="AT139" s="214" t="s">
        <v>72</v>
      </c>
      <c r="AU139" s="214" t="s">
        <v>73</v>
      </c>
      <c r="AY139" s="213" t="s">
        <v>134</v>
      </c>
      <c r="BK139" s="215">
        <f>SUM(BK140:BK153)</f>
        <v>0</v>
      </c>
    </row>
    <row r="140" s="2" customFormat="1" ht="16.5" customHeight="1">
      <c r="A140" s="38"/>
      <c r="B140" s="39"/>
      <c r="C140" s="218" t="s">
        <v>73</v>
      </c>
      <c r="D140" s="218" t="s">
        <v>138</v>
      </c>
      <c r="E140" s="219" t="s">
        <v>792</v>
      </c>
      <c r="F140" s="220" t="s">
        <v>793</v>
      </c>
      <c r="G140" s="221" t="s">
        <v>238</v>
      </c>
      <c r="H140" s="222">
        <v>1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38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143</v>
      </c>
      <c r="AT140" s="229" t="s">
        <v>138</v>
      </c>
      <c r="AU140" s="229" t="s">
        <v>81</v>
      </c>
      <c r="AY140" s="17" t="s">
        <v>134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81</v>
      </c>
      <c r="BK140" s="230">
        <f>ROUND(I140*H140,2)</f>
        <v>0</v>
      </c>
      <c r="BL140" s="17" t="s">
        <v>143</v>
      </c>
      <c r="BM140" s="229" t="s">
        <v>240</v>
      </c>
    </row>
    <row r="141" s="2" customFormat="1">
      <c r="A141" s="38"/>
      <c r="B141" s="39"/>
      <c r="C141" s="40"/>
      <c r="D141" s="231" t="s">
        <v>145</v>
      </c>
      <c r="E141" s="40"/>
      <c r="F141" s="232" t="s">
        <v>793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145</v>
      </c>
      <c r="AU141" s="17" t="s">
        <v>81</v>
      </c>
    </row>
    <row r="142" s="2" customFormat="1" ht="16.5" customHeight="1">
      <c r="A142" s="38"/>
      <c r="B142" s="39"/>
      <c r="C142" s="218" t="s">
        <v>73</v>
      </c>
      <c r="D142" s="218" t="s">
        <v>138</v>
      </c>
      <c r="E142" s="219" t="s">
        <v>794</v>
      </c>
      <c r="F142" s="220" t="s">
        <v>795</v>
      </c>
      <c r="G142" s="221" t="s">
        <v>238</v>
      </c>
      <c r="H142" s="222">
        <v>1</v>
      </c>
      <c r="I142" s="223"/>
      <c r="J142" s="224">
        <f>ROUND(I142*H142,2)</f>
        <v>0</v>
      </c>
      <c r="K142" s="220" t="s">
        <v>1</v>
      </c>
      <c r="L142" s="44"/>
      <c r="M142" s="225" t="s">
        <v>1</v>
      </c>
      <c r="N142" s="226" t="s">
        <v>38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143</v>
      </c>
      <c r="AT142" s="229" t="s">
        <v>138</v>
      </c>
      <c r="AU142" s="229" t="s">
        <v>81</v>
      </c>
      <c r="AY142" s="17" t="s">
        <v>134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81</v>
      </c>
      <c r="BK142" s="230">
        <f>ROUND(I142*H142,2)</f>
        <v>0</v>
      </c>
      <c r="BL142" s="17" t="s">
        <v>143</v>
      </c>
      <c r="BM142" s="229" t="s">
        <v>245</v>
      </c>
    </row>
    <row r="143" s="2" customFormat="1">
      <c r="A143" s="38"/>
      <c r="B143" s="39"/>
      <c r="C143" s="40"/>
      <c r="D143" s="231" t="s">
        <v>145</v>
      </c>
      <c r="E143" s="40"/>
      <c r="F143" s="232" t="s">
        <v>795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145</v>
      </c>
      <c r="AU143" s="17" t="s">
        <v>81</v>
      </c>
    </row>
    <row r="144" s="2" customFormat="1" ht="16.5" customHeight="1">
      <c r="A144" s="38"/>
      <c r="B144" s="39"/>
      <c r="C144" s="218" t="s">
        <v>73</v>
      </c>
      <c r="D144" s="218" t="s">
        <v>138</v>
      </c>
      <c r="E144" s="219" t="s">
        <v>796</v>
      </c>
      <c r="F144" s="220" t="s">
        <v>797</v>
      </c>
      <c r="G144" s="221" t="s">
        <v>238</v>
      </c>
      <c r="H144" s="222">
        <v>1</v>
      </c>
      <c r="I144" s="223"/>
      <c r="J144" s="224">
        <f>ROUND(I144*H144,2)</f>
        <v>0</v>
      </c>
      <c r="K144" s="220" t="s">
        <v>1</v>
      </c>
      <c r="L144" s="44"/>
      <c r="M144" s="225" t="s">
        <v>1</v>
      </c>
      <c r="N144" s="226" t="s">
        <v>38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143</v>
      </c>
      <c r="AT144" s="229" t="s">
        <v>138</v>
      </c>
      <c r="AU144" s="229" t="s">
        <v>81</v>
      </c>
      <c r="AY144" s="17" t="s">
        <v>134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81</v>
      </c>
      <c r="BK144" s="230">
        <f>ROUND(I144*H144,2)</f>
        <v>0</v>
      </c>
      <c r="BL144" s="17" t="s">
        <v>143</v>
      </c>
      <c r="BM144" s="229" t="s">
        <v>309</v>
      </c>
    </row>
    <row r="145" s="2" customFormat="1">
      <c r="A145" s="38"/>
      <c r="B145" s="39"/>
      <c r="C145" s="40"/>
      <c r="D145" s="231" t="s">
        <v>145</v>
      </c>
      <c r="E145" s="40"/>
      <c r="F145" s="232" t="s">
        <v>797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145</v>
      </c>
      <c r="AU145" s="17" t="s">
        <v>81</v>
      </c>
    </row>
    <row r="146" s="2" customFormat="1" ht="16.5" customHeight="1">
      <c r="A146" s="38"/>
      <c r="B146" s="39"/>
      <c r="C146" s="218" t="s">
        <v>73</v>
      </c>
      <c r="D146" s="218" t="s">
        <v>138</v>
      </c>
      <c r="E146" s="219" t="s">
        <v>798</v>
      </c>
      <c r="F146" s="220" t="s">
        <v>799</v>
      </c>
      <c r="G146" s="221" t="s">
        <v>238</v>
      </c>
      <c r="H146" s="222">
        <v>1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38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143</v>
      </c>
      <c r="AT146" s="229" t="s">
        <v>138</v>
      </c>
      <c r="AU146" s="229" t="s">
        <v>81</v>
      </c>
      <c r="AY146" s="17" t="s">
        <v>134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81</v>
      </c>
      <c r="BK146" s="230">
        <f>ROUND(I146*H146,2)</f>
        <v>0</v>
      </c>
      <c r="BL146" s="17" t="s">
        <v>143</v>
      </c>
      <c r="BM146" s="229" t="s">
        <v>344</v>
      </c>
    </row>
    <row r="147" s="2" customFormat="1">
      <c r="A147" s="38"/>
      <c r="B147" s="39"/>
      <c r="C147" s="40"/>
      <c r="D147" s="231" t="s">
        <v>145</v>
      </c>
      <c r="E147" s="40"/>
      <c r="F147" s="232" t="s">
        <v>799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145</v>
      </c>
      <c r="AU147" s="17" t="s">
        <v>81</v>
      </c>
    </row>
    <row r="148" s="2" customFormat="1" ht="16.5" customHeight="1">
      <c r="A148" s="38"/>
      <c r="B148" s="39"/>
      <c r="C148" s="218" t="s">
        <v>73</v>
      </c>
      <c r="D148" s="218" t="s">
        <v>138</v>
      </c>
      <c r="E148" s="219" t="s">
        <v>800</v>
      </c>
      <c r="F148" s="220" t="s">
        <v>801</v>
      </c>
      <c r="G148" s="221" t="s">
        <v>238</v>
      </c>
      <c r="H148" s="222">
        <v>1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38</v>
      </c>
      <c r="O148" s="91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143</v>
      </c>
      <c r="AT148" s="229" t="s">
        <v>138</v>
      </c>
      <c r="AU148" s="229" t="s">
        <v>81</v>
      </c>
      <c r="AY148" s="17" t="s">
        <v>134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81</v>
      </c>
      <c r="BK148" s="230">
        <f>ROUND(I148*H148,2)</f>
        <v>0</v>
      </c>
      <c r="BL148" s="17" t="s">
        <v>143</v>
      </c>
      <c r="BM148" s="229" t="s">
        <v>347</v>
      </c>
    </row>
    <row r="149" s="2" customFormat="1">
      <c r="A149" s="38"/>
      <c r="B149" s="39"/>
      <c r="C149" s="40"/>
      <c r="D149" s="231" t="s">
        <v>145</v>
      </c>
      <c r="E149" s="40"/>
      <c r="F149" s="232" t="s">
        <v>801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145</v>
      </c>
      <c r="AU149" s="17" t="s">
        <v>81</v>
      </c>
    </row>
    <row r="150" s="2" customFormat="1" ht="16.5" customHeight="1">
      <c r="A150" s="38"/>
      <c r="B150" s="39"/>
      <c r="C150" s="218" t="s">
        <v>73</v>
      </c>
      <c r="D150" s="218" t="s">
        <v>138</v>
      </c>
      <c r="E150" s="219" t="s">
        <v>802</v>
      </c>
      <c r="F150" s="220" t="s">
        <v>803</v>
      </c>
      <c r="G150" s="221" t="s">
        <v>238</v>
      </c>
      <c r="H150" s="222">
        <v>1</v>
      </c>
      <c r="I150" s="223"/>
      <c r="J150" s="224">
        <f>ROUND(I150*H150,2)</f>
        <v>0</v>
      </c>
      <c r="K150" s="220" t="s">
        <v>1</v>
      </c>
      <c r="L150" s="44"/>
      <c r="M150" s="225" t="s">
        <v>1</v>
      </c>
      <c r="N150" s="226" t="s">
        <v>38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143</v>
      </c>
      <c r="AT150" s="229" t="s">
        <v>138</v>
      </c>
      <c r="AU150" s="229" t="s">
        <v>81</v>
      </c>
      <c r="AY150" s="17" t="s">
        <v>134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81</v>
      </c>
      <c r="BK150" s="230">
        <f>ROUND(I150*H150,2)</f>
        <v>0</v>
      </c>
      <c r="BL150" s="17" t="s">
        <v>143</v>
      </c>
      <c r="BM150" s="229" t="s">
        <v>351</v>
      </c>
    </row>
    <row r="151" s="2" customFormat="1">
      <c r="A151" s="38"/>
      <c r="B151" s="39"/>
      <c r="C151" s="40"/>
      <c r="D151" s="231" t="s">
        <v>145</v>
      </c>
      <c r="E151" s="40"/>
      <c r="F151" s="232" t="s">
        <v>803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145</v>
      </c>
      <c r="AU151" s="17" t="s">
        <v>81</v>
      </c>
    </row>
    <row r="152" s="2" customFormat="1" ht="16.5" customHeight="1">
      <c r="A152" s="38"/>
      <c r="B152" s="39"/>
      <c r="C152" s="218" t="s">
        <v>73</v>
      </c>
      <c r="D152" s="218" t="s">
        <v>138</v>
      </c>
      <c r="E152" s="219" t="s">
        <v>804</v>
      </c>
      <c r="F152" s="220" t="s">
        <v>805</v>
      </c>
      <c r="G152" s="221" t="s">
        <v>238</v>
      </c>
      <c r="H152" s="222">
        <v>1</v>
      </c>
      <c r="I152" s="223"/>
      <c r="J152" s="224">
        <f>ROUND(I152*H152,2)</f>
        <v>0</v>
      </c>
      <c r="K152" s="220" t="s">
        <v>1</v>
      </c>
      <c r="L152" s="44"/>
      <c r="M152" s="225" t="s">
        <v>1</v>
      </c>
      <c r="N152" s="226" t="s">
        <v>38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143</v>
      </c>
      <c r="AT152" s="229" t="s">
        <v>138</v>
      </c>
      <c r="AU152" s="229" t="s">
        <v>81</v>
      </c>
      <c r="AY152" s="17" t="s">
        <v>134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81</v>
      </c>
      <c r="BK152" s="230">
        <f>ROUND(I152*H152,2)</f>
        <v>0</v>
      </c>
      <c r="BL152" s="17" t="s">
        <v>143</v>
      </c>
      <c r="BM152" s="229" t="s">
        <v>354</v>
      </c>
    </row>
    <row r="153" s="2" customFormat="1">
      <c r="A153" s="38"/>
      <c r="B153" s="39"/>
      <c r="C153" s="40"/>
      <c r="D153" s="231" t="s">
        <v>145</v>
      </c>
      <c r="E153" s="40"/>
      <c r="F153" s="232" t="s">
        <v>805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145</v>
      </c>
      <c r="AU153" s="17" t="s">
        <v>81</v>
      </c>
    </row>
    <row r="154" s="12" customFormat="1" ht="25.92" customHeight="1">
      <c r="A154" s="12"/>
      <c r="B154" s="202"/>
      <c r="C154" s="203"/>
      <c r="D154" s="204" t="s">
        <v>72</v>
      </c>
      <c r="E154" s="205" t="s">
        <v>806</v>
      </c>
      <c r="F154" s="205" t="s">
        <v>807</v>
      </c>
      <c r="G154" s="203"/>
      <c r="H154" s="203"/>
      <c r="I154" s="206"/>
      <c r="J154" s="207">
        <f>BK154</f>
        <v>0</v>
      </c>
      <c r="K154" s="203"/>
      <c r="L154" s="208"/>
      <c r="M154" s="209"/>
      <c r="N154" s="210"/>
      <c r="O154" s="210"/>
      <c r="P154" s="211">
        <f>SUM(P155:P169)</f>
        <v>0</v>
      </c>
      <c r="Q154" s="210"/>
      <c r="R154" s="211">
        <f>SUM(R155:R169)</f>
        <v>0</v>
      </c>
      <c r="S154" s="210"/>
      <c r="T154" s="212">
        <f>SUM(T155:T169)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81</v>
      </c>
      <c r="AT154" s="214" t="s">
        <v>72</v>
      </c>
      <c r="AU154" s="214" t="s">
        <v>73</v>
      </c>
      <c r="AY154" s="213" t="s">
        <v>134</v>
      </c>
      <c r="BK154" s="215">
        <f>SUM(BK155:BK169)</f>
        <v>0</v>
      </c>
    </row>
    <row r="155" s="2" customFormat="1" ht="16.5" customHeight="1">
      <c r="A155" s="38"/>
      <c r="B155" s="39"/>
      <c r="C155" s="218" t="s">
        <v>73</v>
      </c>
      <c r="D155" s="218" t="s">
        <v>138</v>
      </c>
      <c r="E155" s="219" t="s">
        <v>808</v>
      </c>
      <c r="F155" s="220" t="s">
        <v>809</v>
      </c>
      <c r="G155" s="221" t="s">
        <v>177</v>
      </c>
      <c r="H155" s="222">
        <v>50</v>
      </c>
      <c r="I155" s="223"/>
      <c r="J155" s="224">
        <f>ROUND(I155*H155,2)</f>
        <v>0</v>
      </c>
      <c r="K155" s="220" t="s">
        <v>1</v>
      </c>
      <c r="L155" s="44"/>
      <c r="M155" s="225" t="s">
        <v>1</v>
      </c>
      <c r="N155" s="226" t="s">
        <v>38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143</v>
      </c>
      <c r="AT155" s="229" t="s">
        <v>138</v>
      </c>
      <c r="AU155" s="229" t="s">
        <v>81</v>
      </c>
      <c r="AY155" s="17" t="s">
        <v>134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81</v>
      </c>
      <c r="BK155" s="230">
        <f>ROUND(I155*H155,2)</f>
        <v>0</v>
      </c>
      <c r="BL155" s="17" t="s">
        <v>143</v>
      </c>
      <c r="BM155" s="229" t="s">
        <v>260</v>
      </c>
    </row>
    <row r="156" s="2" customFormat="1">
      <c r="A156" s="38"/>
      <c r="B156" s="39"/>
      <c r="C156" s="40"/>
      <c r="D156" s="231" t="s">
        <v>145</v>
      </c>
      <c r="E156" s="40"/>
      <c r="F156" s="232" t="s">
        <v>809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145</v>
      </c>
      <c r="AU156" s="17" t="s">
        <v>81</v>
      </c>
    </row>
    <row r="157" s="2" customFormat="1" ht="16.5" customHeight="1">
      <c r="A157" s="38"/>
      <c r="B157" s="39"/>
      <c r="C157" s="218" t="s">
        <v>73</v>
      </c>
      <c r="D157" s="218" t="s">
        <v>138</v>
      </c>
      <c r="E157" s="219" t="s">
        <v>810</v>
      </c>
      <c r="F157" s="220" t="s">
        <v>811</v>
      </c>
      <c r="G157" s="221" t="s">
        <v>238</v>
      </c>
      <c r="H157" s="222">
        <v>1</v>
      </c>
      <c r="I157" s="223"/>
      <c r="J157" s="224">
        <f>ROUND(I157*H157,2)</f>
        <v>0</v>
      </c>
      <c r="K157" s="220" t="s">
        <v>1</v>
      </c>
      <c r="L157" s="44"/>
      <c r="M157" s="225" t="s">
        <v>1</v>
      </c>
      <c r="N157" s="226" t="s">
        <v>38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143</v>
      </c>
      <c r="AT157" s="229" t="s">
        <v>138</v>
      </c>
      <c r="AU157" s="229" t="s">
        <v>81</v>
      </c>
      <c r="AY157" s="17" t="s">
        <v>134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81</v>
      </c>
      <c r="BK157" s="230">
        <f>ROUND(I157*H157,2)</f>
        <v>0</v>
      </c>
      <c r="BL157" s="17" t="s">
        <v>143</v>
      </c>
      <c r="BM157" s="229" t="s">
        <v>359</v>
      </c>
    </row>
    <row r="158" s="2" customFormat="1">
      <c r="A158" s="38"/>
      <c r="B158" s="39"/>
      <c r="C158" s="40"/>
      <c r="D158" s="231" t="s">
        <v>145</v>
      </c>
      <c r="E158" s="40"/>
      <c r="F158" s="232" t="s">
        <v>811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145</v>
      </c>
      <c r="AU158" s="17" t="s">
        <v>81</v>
      </c>
    </row>
    <row r="159" s="2" customFormat="1" ht="16.5" customHeight="1">
      <c r="A159" s="38"/>
      <c r="B159" s="39"/>
      <c r="C159" s="218" t="s">
        <v>73</v>
      </c>
      <c r="D159" s="218" t="s">
        <v>138</v>
      </c>
      <c r="E159" s="219" t="s">
        <v>812</v>
      </c>
      <c r="F159" s="220" t="s">
        <v>813</v>
      </c>
      <c r="G159" s="221" t="s">
        <v>278</v>
      </c>
      <c r="H159" s="222">
        <v>2</v>
      </c>
      <c r="I159" s="223"/>
      <c r="J159" s="224">
        <f>ROUND(I159*H159,2)</f>
        <v>0</v>
      </c>
      <c r="K159" s="220" t="s">
        <v>1</v>
      </c>
      <c r="L159" s="44"/>
      <c r="M159" s="225" t="s">
        <v>1</v>
      </c>
      <c r="N159" s="226" t="s">
        <v>38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143</v>
      </c>
      <c r="AT159" s="229" t="s">
        <v>138</v>
      </c>
      <c r="AU159" s="229" t="s">
        <v>81</v>
      </c>
      <c r="AY159" s="17" t="s">
        <v>134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81</v>
      </c>
      <c r="BK159" s="230">
        <f>ROUND(I159*H159,2)</f>
        <v>0</v>
      </c>
      <c r="BL159" s="17" t="s">
        <v>143</v>
      </c>
      <c r="BM159" s="229" t="s">
        <v>362</v>
      </c>
    </row>
    <row r="160" s="2" customFormat="1">
      <c r="A160" s="38"/>
      <c r="B160" s="39"/>
      <c r="C160" s="40"/>
      <c r="D160" s="231" t="s">
        <v>145</v>
      </c>
      <c r="E160" s="40"/>
      <c r="F160" s="232" t="s">
        <v>813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145</v>
      </c>
      <c r="AU160" s="17" t="s">
        <v>81</v>
      </c>
    </row>
    <row r="161" s="2" customFormat="1" ht="16.5" customHeight="1">
      <c r="A161" s="38"/>
      <c r="B161" s="39"/>
      <c r="C161" s="218" t="s">
        <v>73</v>
      </c>
      <c r="D161" s="218" t="s">
        <v>138</v>
      </c>
      <c r="E161" s="219" t="s">
        <v>814</v>
      </c>
      <c r="F161" s="220" t="s">
        <v>815</v>
      </c>
      <c r="G161" s="221" t="s">
        <v>278</v>
      </c>
      <c r="H161" s="222">
        <v>4</v>
      </c>
      <c r="I161" s="223"/>
      <c r="J161" s="224">
        <f>ROUND(I161*H161,2)</f>
        <v>0</v>
      </c>
      <c r="K161" s="220" t="s">
        <v>1</v>
      </c>
      <c r="L161" s="44"/>
      <c r="M161" s="225" t="s">
        <v>1</v>
      </c>
      <c r="N161" s="226" t="s">
        <v>38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143</v>
      </c>
      <c r="AT161" s="229" t="s">
        <v>138</v>
      </c>
      <c r="AU161" s="229" t="s">
        <v>81</v>
      </c>
      <c r="AY161" s="17" t="s">
        <v>134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81</v>
      </c>
      <c r="BK161" s="230">
        <f>ROUND(I161*H161,2)</f>
        <v>0</v>
      </c>
      <c r="BL161" s="17" t="s">
        <v>143</v>
      </c>
      <c r="BM161" s="229" t="s">
        <v>365</v>
      </c>
    </row>
    <row r="162" s="2" customFormat="1">
      <c r="A162" s="38"/>
      <c r="B162" s="39"/>
      <c r="C162" s="40"/>
      <c r="D162" s="231" t="s">
        <v>145</v>
      </c>
      <c r="E162" s="40"/>
      <c r="F162" s="232" t="s">
        <v>815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145</v>
      </c>
      <c r="AU162" s="17" t="s">
        <v>81</v>
      </c>
    </row>
    <row r="163" s="2" customFormat="1" ht="16.5" customHeight="1">
      <c r="A163" s="38"/>
      <c r="B163" s="39"/>
      <c r="C163" s="218" t="s">
        <v>73</v>
      </c>
      <c r="D163" s="218" t="s">
        <v>138</v>
      </c>
      <c r="E163" s="219" t="s">
        <v>816</v>
      </c>
      <c r="F163" s="220" t="s">
        <v>817</v>
      </c>
      <c r="G163" s="221" t="s">
        <v>278</v>
      </c>
      <c r="H163" s="222">
        <v>1</v>
      </c>
      <c r="I163" s="223"/>
      <c r="J163" s="224">
        <f>ROUND(I163*H163,2)</f>
        <v>0</v>
      </c>
      <c r="K163" s="220" t="s">
        <v>1</v>
      </c>
      <c r="L163" s="44"/>
      <c r="M163" s="225" t="s">
        <v>1</v>
      </c>
      <c r="N163" s="226" t="s">
        <v>38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143</v>
      </c>
      <c r="AT163" s="229" t="s">
        <v>138</v>
      </c>
      <c r="AU163" s="229" t="s">
        <v>81</v>
      </c>
      <c r="AY163" s="17" t="s">
        <v>134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81</v>
      </c>
      <c r="BK163" s="230">
        <f>ROUND(I163*H163,2)</f>
        <v>0</v>
      </c>
      <c r="BL163" s="17" t="s">
        <v>143</v>
      </c>
      <c r="BM163" s="229" t="s">
        <v>368</v>
      </c>
    </row>
    <row r="164" s="2" customFormat="1">
      <c r="A164" s="38"/>
      <c r="B164" s="39"/>
      <c r="C164" s="40"/>
      <c r="D164" s="231" t="s">
        <v>145</v>
      </c>
      <c r="E164" s="40"/>
      <c r="F164" s="232" t="s">
        <v>817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145</v>
      </c>
      <c r="AU164" s="17" t="s">
        <v>81</v>
      </c>
    </row>
    <row r="165" s="2" customFormat="1" ht="16.5" customHeight="1">
      <c r="A165" s="38"/>
      <c r="B165" s="39"/>
      <c r="C165" s="218" t="s">
        <v>73</v>
      </c>
      <c r="D165" s="218" t="s">
        <v>138</v>
      </c>
      <c r="E165" s="219" t="s">
        <v>818</v>
      </c>
      <c r="F165" s="220" t="s">
        <v>819</v>
      </c>
      <c r="G165" s="221" t="s">
        <v>238</v>
      </c>
      <c r="H165" s="222">
        <v>1</v>
      </c>
      <c r="I165" s="223"/>
      <c r="J165" s="224">
        <f>ROUND(I165*H165,2)</f>
        <v>0</v>
      </c>
      <c r="K165" s="220" t="s">
        <v>1</v>
      </c>
      <c r="L165" s="44"/>
      <c r="M165" s="225" t="s">
        <v>1</v>
      </c>
      <c r="N165" s="226" t="s">
        <v>38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143</v>
      </c>
      <c r="AT165" s="229" t="s">
        <v>138</v>
      </c>
      <c r="AU165" s="229" t="s">
        <v>81</v>
      </c>
      <c r="AY165" s="17" t="s">
        <v>134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81</v>
      </c>
      <c r="BK165" s="230">
        <f>ROUND(I165*H165,2)</f>
        <v>0</v>
      </c>
      <c r="BL165" s="17" t="s">
        <v>143</v>
      </c>
      <c r="BM165" s="229" t="s">
        <v>371</v>
      </c>
    </row>
    <row r="166" s="2" customFormat="1">
      <c r="A166" s="38"/>
      <c r="B166" s="39"/>
      <c r="C166" s="40"/>
      <c r="D166" s="231" t="s">
        <v>145</v>
      </c>
      <c r="E166" s="40"/>
      <c r="F166" s="232" t="s">
        <v>819</v>
      </c>
      <c r="G166" s="40"/>
      <c r="H166" s="40"/>
      <c r="I166" s="233"/>
      <c r="J166" s="40"/>
      <c r="K166" s="40"/>
      <c r="L166" s="44"/>
      <c r="M166" s="234"/>
      <c r="N166" s="235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145</v>
      </c>
      <c r="AU166" s="17" t="s">
        <v>81</v>
      </c>
    </row>
    <row r="167" s="2" customFormat="1" ht="16.5" customHeight="1">
      <c r="A167" s="38"/>
      <c r="B167" s="39"/>
      <c r="C167" s="218" t="s">
        <v>73</v>
      </c>
      <c r="D167" s="218" t="s">
        <v>138</v>
      </c>
      <c r="E167" s="219" t="s">
        <v>820</v>
      </c>
      <c r="F167" s="220" t="s">
        <v>821</v>
      </c>
      <c r="G167" s="221" t="s">
        <v>238</v>
      </c>
      <c r="H167" s="222">
        <v>1</v>
      </c>
      <c r="I167" s="223"/>
      <c r="J167" s="224">
        <f>ROUND(I167*H167,2)</f>
        <v>0</v>
      </c>
      <c r="K167" s="220" t="s">
        <v>1</v>
      </c>
      <c r="L167" s="44"/>
      <c r="M167" s="225" t="s">
        <v>1</v>
      </c>
      <c r="N167" s="226" t="s">
        <v>38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143</v>
      </c>
      <c r="AT167" s="229" t="s">
        <v>138</v>
      </c>
      <c r="AU167" s="229" t="s">
        <v>81</v>
      </c>
      <c r="AY167" s="17" t="s">
        <v>134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81</v>
      </c>
      <c r="BK167" s="230">
        <f>ROUND(I167*H167,2)</f>
        <v>0</v>
      </c>
      <c r="BL167" s="17" t="s">
        <v>143</v>
      </c>
      <c r="BM167" s="229" t="s">
        <v>374</v>
      </c>
    </row>
    <row r="168" s="2" customFormat="1">
      <c r="A168" s="38"/>
      <c r="B168" s="39"/>
      <c r="C168" s="40"/>
      <c r="D168" s="231" t="s">
        <v>145</v>
      </c>
      <c r="E168" s="40"/>
      <c r="F168" s="232" t="s">
        <v>821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145</v>
      </c>
      <c r="AU168" s="17" t="s">
        <v>81</v>
      </c>
    </row>
    <row r="169" s="2" customFormat="1">
      <c r="A169" s="38"/>
      <c r="B169" s="39"/>
      <c r="C169" s="40"/>
      <c r="D169" s="231" t="s">
        <v>226</v>
      </c>
      <c r="E169" s="40"/>
      <c r="F169" s="268" t="s">
        <v>822</v>
      </c>
      <c r="G169" s="40"/>
      <c r="H169" s="40"/>
      <c r="I169" s="233"/>
      <c r="J169" s="40"/>
      <c r="K169" s="40"/>
      <c r="L169" s="44"/>
      <c r="M169" s="280"/>
      <c r="N169" s="281"/>
      <c r="O169" s="282"/>
      <c r="P169" s="282"/>
      <c r="Q169" s="282"/>
      <c r="R169" s="282"/>
      <c r="S169" s="282"/>
      <c r="T169" s="283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226</v>
      </c>
      <c r="AU169" s="17" t="s">
        <v>81</v>
      </c>
    </row>
    <row r="170" s="2" customFormat="1" ht="6.96" customHeight="1">
      <c r="A170" s="38"/>
      <c r="B170" s="66"/>
      <c r="C170" s="67"/>
      <c r="D170" s="67"/>
      <c r="E170" s="67"/>
      <c r="F170" s="67"/>
      <c r="G170" s="67"/>
      <c r="H170" s="67"/>
      <c r="I170" s="67"/>
      <c r="J170" s="67"/>
      <c r="K170" s="67"/>
      <c r="L170" s="44"/>
      <c r="M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</sheetData>
  <sheetProtection sheet="1" autoFilter="0" formatColumns="0" formatRows="0" objects="1" scenarios="1" spinCount="100000" saltValue="NuM7PTsEr1mi3O+z06V7N+DQw42sGV+pkqEGRuNOgPTWKVUWNMN7ZwtAzYPv2XuSZhpGEgUovQcFXLnAa6WDUw==" hashValue="JbT89qGEBQSaEuWHsA5Wl5Py9D9vDzqZOIc2gFTE4ovlkdtBt9rXWL2lynB+cu3tDwIDmEx3BCibbPGSS4ZwGQ==" algorithmName="SHA-512" password="CC35"/>
  <autoFilter ref="C119:K16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103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26.25" customHeight="1">
      <c r="B7" s="20"/>
      <c r="E7" s="141" t="str">
        <f>'Rekapitulace stavby'!K6</f>
        <v>Západočeská univerzita v Plzni objekt FDULS - instalace chladícího stroje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823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15. 1. 2024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ROUND((SUM(BE120:BE129)),  2)</f>
        <v>0</v>
      </c>
      <c r="G33" s="38"/>
      <c r="H33" s="38"/>
      <c r="I33" s="155">
        <v>0.20999999999999999</v>
      </c>
      <c r="J33" s="154">
        <f>ROUND(((SUM(BE120:BE129))*I33),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ROUND((SUM(BF120:BF129)),  2)</f>
        <v>0</v>
      </c>
      <c r="G34" s="38"/>
      <c r="H34" s="38"/>
      <c r="I34" s="155">
        <v>0.12</v>
      </c>
      <c r="J34" s="154">
        <f>ROUND(((SUM(BF120:BF129))*I34),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ROUND((SUM(BG120:BG129)),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ROUND((SUM(BH120:BH129)),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ROUND((SUM(BI120:BI129)),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4" t="str">
        <f>E7</f>
        <v>Západočeská univerzita v Plzni objekt FDULS - instalace chladícího stroje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040 -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15. 1. 2024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107</v>
      </c>
      <c r="D94" s="176"/>
      <c r="E94" s="176"/>
      <c r="F94" s="176"/>
      <c r="G94" s="176"/>
      <c r="H94" s="176"/>
      <c r="I94" s="176"/>
      <c r="J94" s="177" t="s">
        <v>108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109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s="9" customFormat="1" ht="24.96" customHeight="1">
      <c r="A97" s="9"/>
      <c r="B97" s="179"/>
      <c r="C97" s="180"/>
      <c r="D97" s="181" t="s">
        <v>824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825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826</v>
      </c>
      <c r="E99" s="188"/>
      <c r="F99" s="188"/>
      <c r="G99" s="188"/>
      <c r="H99" s="188"/>
      <c r="I99" s="188"/>
      <c r="J99" s="189">
        <f>J126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827</v>
      </c>
      <c r="E100" s="188"/>
      <c r="F100" s="188"/>
      <c r="G100" s="188"/>
      <c r="H100" s="188"/>
      <c r="I100" s="188"/>
      <c r="J100" s="189">
        <f>J128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74" t="str">
        <f>E7</f>
        <v>Západočeská univerzita v Plzni objekt FDULS - instalace chladícího stroje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104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040 - Vedlejší a ostatní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15. 1. 2024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32" t="s">
        <v>29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120</v>
      </c>
      <c r="D119" s="194" t="s">
        <v>58</v>
      </c>
      <c r="E119" s="194" t="s">
        <v>54</v>
      </c>
      <c r="F119" s="194" t="s">
        <v>55</v>
      </c>
      <c r="G119" s="194" t="s">
        <v>121</v>
      </c>
      <c r="H119" s="194" t="s">
        <v>122</v>
      </c>
      <c r="I119" s="194" t="s">
        <v>123</v>
      </c>
      <c r="J119" s="194" t="s">
        <v>108</v>
      </c>
      <c r="K119" s="195" t="s">
        <v>124</v>
      </c>
      <c r="L119" s="196"/>
      <c r="M119" s="100" t="s">
        <v>1</v>
      </c>
      <c r="N119" s="101" t="s">
        <v>37</v>
      </c>
      <c r="O119" s="101" t="s">
        <v>125</v>
      </c>
      <c r="P119" s="101" t="s">
        <v>126</v>
      </c>
      <c r="Q119" s="101" t="s">
        <v>127</v>
      </c>
      <c r="R119" s="101" t="s">
        <v>128</v>
      </c>
      <c r="S119" s="101" t="s">
        <v>129</v>
      </c>
      <c r="T119" s="102" t="s">
        <v>130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131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110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72</v>
      </c>
      <c r="E121" s="205" t="s">
        <v>828</v>
      </c>
      <c r="F121" s="205" t="s">
        <v>829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P122+P126+P128</f>
        <v>0</v>
      </c>
      <c r="Q121" s="210"/>
      <c r="R121" s="211">
        <f>R122+R126+R128</f>
        <v>0</v>
      </c>
      <c r="S121" s="210"/>
      <c r="T121" s="212">
        <f>T122+T126+T128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149</v>
      </c>
      <c r="AT121" s="214" t="s">
        <v>72</v>
      </c>
      <c r="AU121" s="214" t="s">
        <v>73</v>
      </c>
      <c r="AY121" s="213" t="s">
        <v>134</v>
      </c>
      <c r="BK121" s="215">
        <f>BK122+BK126+BK128</f>
        <v>0</v>
      </c>
    </row>
    <row r="122" s="12" customFormat="1" ht="22.8" customHeight="1">
      <c r="A122" s="12"/>
      <c r="B122" s="202"/>
      <c r="C122" s="203"/>
      <c r="D122" s="204" t="s">
        <v>72</v>
      </c>
      <c r="E122" s="216" t="s">
        <v>830</v>
      </c>
      <c r="F122" s="216" t="s">
        <v>831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SUM(P123:P125)</f>
        <v>0</v>
      </c>
      <c r="Q122" s="210"/>
      <c r="R122" s="211">
        <f>SUM(R123:R125)</f>
        <v>0</v>
      </c>
      <c r="S122" s="210"/>
      <c r="T122" s="212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149</v>
      </c>
      <c r="AT122" s="214" t="s">
        <v>72</v>
      </c>
      <c r="AU122" s="214" t="s">
        <v>81</v>
      </c>
      <c r="AY122" s="213" t="s">
        <v>134</v>
      </c>
      <c r="BK122" s="215">
        <f>SUM(BK123:BK125)</f>
        <v>0</v>
      </c>
    </row>
    <row r="123" s="2" customFormat="1" ht="16.5" customHeight="1">
      <c r="A123" s="38"/>
      <c r="B123" s="39"/>
      <c r="C123" s="218" t="s">
        <v>81</v>
      </c>
      <c r="D123" s="218" t="s">
        <v>138</v>
      </c>
      <c r="E123" s="219" t="s">
        <v>832</v>
      </c>
      <c r="F123" s="220" t="s">
        <v>833</v>
      </c>
      <c r="G123" s="221" t="s">
        <v>238</v>
      </c>
      <c r="H123" s="222">
        <v>1</v>
      </c>
      <c r="I123" s="223"/>
      <c r="J123" s="224">
        <f>ROUND(I123*H123,2)</f>
        <v>0</v>
      </c>
      <c r="K123" s="220" t="s">
        <v>834</v>
      </c>
      <c r="L123" s="44"/>
      <c r="M123" s="225" t="s">
        <v>1</v>
      </c>
      <c r="N123" s="226" t="s">
        <v>38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835</v>
      </c>
      <c r="AT123" s="229" t="s">
        <v>138</v>
      </c>
      <c r="AU123" s="229" t="s">
        <v>83</v>
      </c>
      <c r="AY123" s="17" t="s">
        <v>134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81</v>
      </c>
      <c r="BK123" s="230">
        <f>ROUND(I123*H123,2)</f>
        <v>0</v>
      </c>
      <c r="BL123" s="17" t="s">
        <v>835</v>
      </c>
      <c r="BM123" s="229" t="s">
        <v>836</v>
      </c>
    </row>
    <row r="124" s="2" customFormat="1" ht="16.5" customHeight="1">
      <c r="A124" s="38"/>
      <c r="B124" s="39"/>
      <c r="C124" s="218" t="s">
        <v>83</v>
      </c>
      <c r="D124" s="218" t="s">
        <v>138</v>
      </c>
      <c r="E124" s="219" t="s">
        <v>837</v>
      </c>
      <c r="F124" s="220" t="s">
        <v>838</v>
      </c>
      <c r="G124" s="221" t="s">
        <v>238</v>
      </c>
      <c r="H124" s="222">
        <v>1</v>
      </c>
      <c r="I124" s="223"/>
      <c r="J124" s="224">
        <f>ROUND(I124*H124,2)</f>
        <v>0</v>
      </c>
      <c r="K124" s="220" t="s">
        <v>834</v>
      </c>
      <c r="L124" s="44"/>
      <c r="M124" s="225" t="s">
        <v>1</v>
      </c>
      <c r="N124" s="226" t="s">
        <v>38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835</v>
      </c>
      <c r="AT124" s="229" t="s">
        <v>138</v>
      </c>
      <c r="AU124" s="229" t="s">
        <v>83</v>
      </c>
      <c r="AY124" s="17" t="s">
        <v>134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81</v>
      </c>
      <c r="BK124" s="230">
        <f>ROUND(I124*H124,2)</f>
        <v>0</v>
      </c>
      <c r="BL124" s="17" t="s">
        <v>835</v>
      </c>
      <c r="BM124" s="229" t="s">
        <v>839</v>
      </c>
    </row>
    <row r="125" s="13" customFormat="1">
      <c r="A125" s="13"/>
      <c r="B125" s="236"/>
      <c r="C125" s="237"/>
      <c r="D125" s="231" t="s">
        <v>155</v>
      </c>
      <c r="E125" s="238" t="s">
        <v>1</v>
      </c>
      <c r="F125" s="239" t="s">
        <v>840</v>
      </c>
      <c r="G125" s="237"/>
      <c r="H125" s="240">
        <v>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155</v>
      </c>
      <c r="AU125" s="246" t="s">
        <v>83</v>
      </c>
      <c r="AV125" s="13" t="s">
        <v>83</v>
      </c>
      <c r="AW125" s="13" t="s">
        <v>30</v>
      </c>
      <c r="AX125" s="13" t="s">
        <v>81</v>
      </c>
      <c r="AY125" s="246" t="s">
        <v>134</v>
      </c>
    </row>
    <row r="126" s="12" customFormat="1" ht="22.8" customHeight="1">
      <c r="A126" s="12"/>
      <c r="B126" s="202"/>
      <c r="C126" s="203"/>
      <c r="D126" s="204" t="s">
        <v>72</v>
      </c>
      <c r="E126" s="216" t="s">
        <v>841</v>
      </c>
      <c r="F126" s="216" t="s">
        <v>842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P127</f>
        <v>0</v>
      </c>
      <c r="Q126" s="210"/>
      <c r="R126" s="211">
        <f>R127</f>
        <v>0</v>
      </c>
      <c r="S126" s="210"/>
      <c r="T126" s="212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149</v>
      </c>
      <c r="AT126" s="214" t="s">
        <v>72</v>
      </c>
      <c r="AU126" s="214" t="s">
        <v>81</v>
      </c>
      <c r="AY126" s="213" t="s">
        <v>134</v>
      </c>
      <c r="BK126" s="215">
        <f>BK127</f>
        <v>0</v>
      </c>
    </row>
    <row r="127" s="2" customFormat="1" ht="16.5" customHeight="1">
      <c r="A127" s="38"/>
      <c r="B127" s="39"/>
      <c r="C127" s="218" t="s">
        <v>135</v>
      </c>
      <c r="D127" s="218" t="s">
        <v>138</v>
      </c>
      <c r="E127" s="219" t="s">
        <v>843</v>
      </c>
      <c r="F127" s="220" t="s">
        <v>842</v>
      </c>
      <c r="G127" s="221" t="s">
        <v>238</v>
      </c>
      <c r="H127" s="222">
        <v>1</v>
      </c>
      <c r="I127" s="223"/>
      <c r="J127" s="224">
        <f>ROUND(I127*H127,2)</f>
        <v>0</v>
      </c>
      <c r="K127" s="220" t="s">
        <v>834</v>
      </c>
      <c r="L127" s="44"/>
      <c r="M127" s="225" t="s">
        <v>1</v>
      </c>
      <c r="N127" s="226" t="s">
        <v>38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835</v>
      </c>
      <c r="AT127" s="229" t="s">
        <v>138</v>
      </c>
      <c r="AU127" s="229" t="s">
        <v>83</v>
      </c>
      <c r="AY127" s="17" t="s">
        <v>134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81</v>
      </c>
      <c r="BK127" s="230">
        <f>ROUND(I127*H127,2)</f>
        <v>0</v>
      </c>
      <c r="BL127" s="17" t="s">
        <v>835</v>
      </c>
      <c r="BM127" s="229" t="s">
        <v>844</v>
      </c>
    </row>
    <row r="128" s="12" customFormat="1" ht="22.8" customHeight="1">
      <c r="A128" s="12"/>
      <c r="B128" s="202"/>
      <c r="C128" s="203"/>
      <c r="D128" s="204" t="s">
        <v>72</v>
      </c>
      <c r="E128" s="216" t="s">
        <v>845</v>
      </c>
      <c r="F128" s="216" t="s">
        <v>801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P129</f>
        <v>0</v>
      </c>
      <c r="Q128" s="210"/>
      <c r="R128" s="211">
        <f>R129</f>
        <v>0</v>
      </c>
      <c r="S128" s="210"/>
      <c r="T128" s="21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149</v>
      </c>
      <c r="AT128" s="214" t="s">
        <v>72</v>
      </c>
      <c r="AU128" s="214" t="s">
        <v>81</v>
      </c>
      <c r="AY128" s="213" t="s">
        <v>134</v>
      </c>
      <c r="BK128" s="215">
        <f>BK129</f>
        <v>0</v>
      </c>
    </row>
    <row r="129" s="2" customFormat="1" ht="16.5" customHeight="1">
      <c r="A129" s="38"/>
      <c r="B129" s="39"/>
      <c r="C129" s="218" t="s">
        <v>143</v>
      </c>
      <c r="D129" s="218" t="s">
        <v>138</v>
      </c>
      <c r="E129" s="219" t="s">
        <v>846</v>
      </c>
      <c r="F129" s="220" t="s">
        <v>847</v>
      </c>
      <c r="G129" s="221" t="s">
        <v>848</v>
      </c>
      <c r="H129" s="222">
        <v>1</v>
      </c>
      <c r="I129" s="223"/>
      <c r="J129" s="224">
        <f>ROUND(I129*H129,2)</f>
        <v>0</v>
      </c>
      <c r="K129" s="220" t="s">
        <v>834</v>
      </c>
      <c r="L129" s="44"/>
      <c r="M129" s="284" t="s">
        <v>1</v>
      </c>
      <c r="N129" s="285" t="s">
        <v>38</v>
      </c>
      <c r="O129" s="282"/>
      <c r="P129" s="286">
        <f>O129*H129</f>
        <v>0</v>
      </c>
      <c r="Q129" s="286">
        <v>0</v>
      </c>
      <c r="R129" s="286">
        <f>Q129*H129</f>
        <v>0</v>
      </c>
      <c r="S129" s="286">
        <v>0</v>
      </c>
      <c r="T129" s="28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835</v>
      </c>
      <c r="AT129" s="229" t="s">
        <v>138</v>
      </c>
      <c r="AU129" s="229" t="s">
        <v>83</v>
      </c>
      <c r="AY129" s="17" t="s">
        <v>134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81</v>
      </c>
      <c r="BK129" s="230">
        <f>ROUND(I129*H129,2)</f>
        <v>0</v>
      </c>
      <c r="BL129" s="17" t="s">
        <v>835</v>
      </c>
      <c r="BM129" s="229" t="s">
        <v>849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y4PEXhzMsO5l09WvYP1KjgVuz/r4bifr4Q076LvzX1bxMJASU1308J5sfxUu/hCcvDo9+82cgZBl6zfiqNQdaw==" hashValue="pWxsMxJoSp65jpMz/Wp33yDES4EWr80nATgyyDdmIK7vgIc8Ro7TfTip6utjuw31jAnQbLYxSf2LJ0ilvMMvVg==" algorithmName="SHA-512" password="CC35"/>
  <autoFilter ref="C119:K129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RENEHARTMANE570\Rene</dc:creator>
  <cp:lastModifiedBy>RENEHARTMANE570\Rene</cp:lastModifiedBy>
  <dcterms:created xsi:type="dcterms:W3CDTF">2024-01-23T07:40:06Z</dcterms:created>
  <dcterms:modified xsi:type="dcterms:W3CDTF">2024-01-23T07:40:21Z</dcterms:modified>
</cp:coreProperties>
</file>