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1\1 výzva\"/>
    </mc:Choice>
  </mc:AlternateContent>
  <xr:revisionPtr revIDLastSave="0" documentId="13_ncr:1_{DACB690F-C315-42EA-AF5E-CA5B2B9A087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1" i="1"/>
  <c r="O11" i="1"/>
  <c r="O12" i="1"/>
  <c r="O13" i="1"/>
  <c r="R12" i="1"/>
  <c r="S12" i="1"/>
  <c r="R13" i="1"/>
  <c r="S13" i="1"/>
  <c r="H11" i="1"/>
  <c r="H12" i="1"/>
  <c r="H13" i="1"/>
  <c r="O10" i="1"/>
  <c r="S10" i="1"/>
  <c r="H10" i="1"/>
  <c r="O9" i="1"/>
  <c r="H9" i="1"/>
  <c r="S9" i="1" l="1"/>
  <c r="S11" i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<sst xmlns="http://schemas.openxmlformats.org/spreadsheetml/2006/main" count="62" uniqueCount="49">
  <si>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</si>
  <si>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</si>
  <si>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</si>
  <si>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</si>
  <si>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</si>
  <si>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</si>
  <si>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</si>
  <si>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</si>
  <si>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</si>
  <si>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</si>
  <si>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</si>
  <si>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</si>
  <si>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</si>
  <si>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</si>
  <si>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</si>
  <si>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</si>
  <si>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</si>
  <si>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</si>
  <si>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</si>
  <si>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</si>
  <si>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</si>
  <si>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</si>
  <si>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</si>
  <si>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</si>
  <si>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</si>
  <si>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</si>
  <si>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</si>
  <si>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</si>
  <si>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</si>
  <si>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</si>
  <si>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051 - 2024 (originální)</t>
  </si>
  <si>
    <t>ks</t>
  </si>
  <si>
    <t>KR - Mgr. Magdalena Turková,
Tel.: 37763 1005</t>
  </si>
  <si>
    <t>Univerzitní 2732/8,
301 00 Plzeň,
Rektorát - Kancelář rektora,
místnost UR 306</t>
  </si>
  <si>
    <t>U3V - Mgr. Markéta Brůžková,
Tel.: 735 713 912</t>
  </si>
  <si>
    <t>Jungmannova 1, 
301 00 Plzeň, 
Univerzita třetího věku,
místnost JJ 113b</t>
  </si>
  <si>
    <t>NE</t>
  </si>
  <si>
    <r>
      <t>Toner do tiskárny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</si>
  <si>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>Toner do tiskárny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</si>
  <si>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Toner do tiskárny Kyocera TASKalfa 4054ci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</si>
  <si>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Kyocera TASKalfa 4054ci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</si>
  <si>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LaserJet Pro M402dn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</si>
  <si>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 toner. Výtěžnost 30 000 stran.</t>
  </si>
  <si>
    <t>Originální toner. Výtěžnost 20 000 stran.</t>
  </si>
  <si>
    <t>Originální odpadní nádoba na 40 000 stran.</t>
  </si>
  <si>
    <t>Originální toner. Výtěžnost 9 000 stran.</t>
  </si>
  <si>
    <r>
      <t xml:space="preserve">Toner do tiskárny Konica Minolta bizhub 283 -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</si>
  <si>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17 500 stran.</t>
  </si>
  <si>
    <t xml:space="preserve">Originální odpadní nádoba pro Kyocera TASKalfa 4054ci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</si>
</sst>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Normal="100" workbookViewId="0">
      <selection activeCell="F12" sqref="F1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10" customWidth="1"/>
    <col min="5" max="5" width="11.28515625" style="4" customWidth="1"/>
    <col min="6" max="6" width="62.140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4.28515625" style="6" customWidth="1"/>
    <col min="13" max="13" width="34.710937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37</v>
      </c>
      <c r="D7" s="38">
        <v>4</v>
      </c>
      <c r="E7" s="39" t="s">
        <v>31</v>
      </c>
      <c r="F7" s="37" t="s">
        <v>42</v>
      </c>
      <c r="G7" s="113"/>
      <c r="H7" s="40" t="str">
        <f t="shared" ref="H7:H13" si="0">IF(P7&gt;1999,"ANO","NE")</f>
        <v>NE</v>
      </c>
      <c r="I7" s="41" t="s">
        <v>27</v>
      </c>
      <c r="J7" s="42" t="s">
        <v>36</v>
      </c>
      <c r="K7" s="43"/>
      <c r="L7" s="44" t="s">
        <v>32</v>
      </c>
      <c r="M7" s="44" t="s">
        <v>33</v>
      </c>
      <c r="N7" s="45" t="s">
        <v>29</v>
      </c>
      <c r="O7" s="46">
        <f>D7*P7</f>
        <v>6400</v>
      </c>
      <c r="P7" s="47">
        <v>1600</v>
      </c>
      <c r="Q7" s="117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38</v>
      </c>
      <c r="D8" s="53">
        <v>2</v>
      </c>
      <c r="E8" s="54" t="s">
        <v>31</v>
      </c>
      <c r="F8" s="52" t="s">
        <v>43</v>
      </c>
      <c r="G8" s="114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3" si="2">D8*P8</f>
        <v>7000</v>
      </c>
      <c r="P8" s="61">
        <v>3500</v>
      </c>
      <c r="Q8" s="118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39</v>
      </c>
      <c r="D9" s="53">
        <v>2</v>
      </c>
      <c r="E9" s="54" t="s">
        <v>31</v>
      </c>
      <c r="F9" s="52" t="s">
        <v>43</v>
      </c>
      <c r="G9" s="114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7000</v>
      </c>
      <c r="P9" s="61">
        <v>3500</v>
      </c>
      <c r="Q9" s="118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25">
      <c r="B10" s="51">
        <v>4</v>
      </c>
      <c r="C10" s="52" t="s">
        <v>40</v>
      </c>
      <c r="D10" s="53">
        <v>2</v>
      </c>
      <c r="E10" s="54" t="s">
        <v>31</v>
      </c>
      <c r="F10" s="52" t="s">
        <v>43</v>
      </c>
      <c r="G10" s="114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7000</v>
      </c>
      <c r="P10" s="61">
        <v>3500</v>
      </c>
      <c r="Q10" s="118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51">
        <v>5</v>
      </c>
      <c r="C11" s="52" t="s">
        <v>48</v>
      </c>
      <c r="D11" s="53">
        <v>5</v>
      </c>
      <c r="E11" s="54" t="s">
        <v>31</v>
      </c>
      <c r="F11" s="52" t="s">
        <v>44</v>
      </c>
      <c r="G11" s="114"/>
      <c r="H11" s="55" t="str">
        <f t="shared" si="0"/>
        <v>NE</v>
      </c>
      <c r="I11" s="56"/>
      <c r="J11" s="57"/>
      <c r="K11" s="58"/>
      <c r="L11" s="57"/>
      <c r="M11" s="57"/>
      <c r="N11" s="59"/>
      <c r="O11" s="60">
        <f t="shared" si="2"/>
        <v>1500</v>
      </c>
      <c r="P11" s="61">
        <v>300</v>
      </c>
      <c r="Q11" s="118"/>
      <c r="R11" s="62">
        <f t="shared" ref="R11:R13" si="9">D11*Q11</f>
        <v>0</v>
      </c>
      <c r="S11" s="63" t="str">
        <f t="shared" ref="S11:S13" si="10">IF(ISNUMBER(Q11), IF(Q11&gt;P11,"NEVYHOVUJE","VYHOVUJE")," ")</f>
        <v xml:space="preserve"> </v>
      </c>
      <c r="T11" s="64"/>
      <c r="U11" s="64"/>
    </row>
    <row r="12" spans="2:21" ht="41.25" customHeight="1" thickBot="1" x14ac:dyDescent="0.3">
      <c r="B12" s="65">
        <v>6</v>
      </c>
      <c r="C12" s="66" t="s">
        <v>41</v>
      </c>
      <c r="D12" s="67">
        <v>2</v>
      </c>
      <c r="E12" s="68" t="s">
        <v>31</v>
      </c>
      <c r="F12" s="66" t="s">
        <v>45</v>
      </c>
      <c r="G12" s="115"/>
      <c r="H12" s="69" t="str">
        <f t="shared" si="0"/>
        <v>ANO</v>
      </c>
      <c r="I12" s="70"/>
      <c r="J12" s="71"/>
      <c r="K12" s="72"/>
      <c r="L12" s="71"/>
      <c r="M12" s="71"/>
      <c r="N12" s="73"/>
      <c r="O12" s="74">
        <f t="shared" si="2"/>
        <v>7600</v>
      </c>
      <c r="P12" s="75">
        <v>3800</v>
      </c>
      <c r="Q12" s="119"/>
      <c r="R12" s="76">
        <f t="shared" si="9"/>
        <v>0</v>
      </c>
      <c r="S12" s="77" t="str">
        <f t="shared" si="10"/>
        <v xml:space="preserve"> </v>
      </c>
      <c r="T12" s="64"/>
      <c r="U12" s="64"/>
    </row>
    <row r="13" spans="2:21" ht="92.25" customHeight="1" thickBot="1" x14ac:dyDescent="0.3">
      <c r="B13" s="78">
        <v>7</v>
      </c>
      <c r="C13" s="79" t="s">
        <v>46</v>
      </c>
      <c r="D13" s="80">
        <v>1</v>
      </c>
      <c r="E13" s="81" t="s">
        <v>31</v>
      </c>
      <c r="F13" s="79" t="s">
        <v>47</v>
      </c>
      <c r="G13" s="116"/>
      <c r="H13" s="82" t="str">
        <f t="shared" si="0"/>
        <v>NE</v>
      </c>
      <c r="I13" s="83" t="s">
        <v>27</v>
      </c>
      <c r="J13" s="83" t="s">
        <v>36</v>
      </c>
      <c r="K13" s="84"/>
      <c r="L13" s="83" t="s">
        <v>34</v>
      </c>
      <c r="M13" s="83" t="s">
        <v>35</v>
      </c>
      <c r="N13" s="85" t="s">
        <v>29</v>
      </c>
      <c r="O13" s="86">
        <f t="shared" si="2"/>
        <v>760</v>
      </c>
      <c r="P13" s="87">
        <v>760</v>
      </c>
      <c r="Q13" s="120"/>
      <c r="R13" s="88">
        <f t="shared" si="9"/>
        <v>0</v>
      </c>
      <c r="S13" s="89" t="str">
        <f t="shared" si="10"/>
        <v xml:space="preserve"> </v>
      </c>
      <c r="T13" s="81"/>
      <c r="U13" s="81" t="s">
        <v>10</v>
      </c>
    </row>
    <row r="14" spans="2:21" ht="16.5" thickTop="1" thickBot="1" x14ac:dyDescent="0.3">
      <c r="C14" s="6"/>
      <c r="D14" s="6"/>
      <c r="E14" s="6"/>
      <c r="F14" s="6"/>
      <c r="G14" s="6"/>
      <c r="H14" s="6"/>
      <c r="I14" s="6"/>
      <c r="J14" s="6"/>
      <c r="N14" s="6"/>
      <c r="O14" s="6"/>
      <c r="R14" s="90"/>
    </row>
    <row r="15" spans="2:21" ht="60.75" customHeight="1" thickTop="1" thickBot="1" x14ac:dyDescent="0.3">
      <c r="B15" s="91" t="s">
        <v>14</v>
      </c>
      <c r="C15" s="92"/>
      <c r="D15" s="92"/>
      <c r="E15" s="92"/>
      <c r="F15" s="92"/>
      <c r="G15" s="92"/>
      <c r="H15" s="93"/>
      <c r="I15" s="94"/>
      <c r="J15" s="94"/>
      <c r="K15" s="94"/>
      <c r="L15" s="12"/>
      <c r="M15" s="12"/>
      <c r="N15" s="95"/>
      <c r="O15" s="95"/>
      <c r="P15" s="96" t="s">
        <v>11</v>
      </c>
      <c r="Q15" s="97" t="s">
        <v>12</v>
      </c>
      <c r="R15" s="98"/>
      <c r="S15" s="99"/>
      <c r="T15" s="28"/>
      <c r="U15" s="100"/>
    </row>
    <row r="16" spans="2:21" ht="33.75" customHeight="1" thickTop="1" thickBot="1" x14ac:dyDescent="0.3">
      <c r="B16" s="101" t="s">
        <v>15</v>
      </c>
      <c r="C16" s="102"/>
      <c r="D16" s="102"/>
      <c r="E16" s="102"/>
      <c r="F16" s="102"/>
      <c r="G16" s="102"/>
      <c r="H16" s="103"/>
      <c r="I16" s="104"/>
      <c r="L16" s="8"/>
      <c r="M16" s="8"/>
      <c r="N16" s="105"/>
      <c r="O16" s="105"/>
      <c r="P16" s="106">
        <f>SUM(O7:O13)</f>
        <v>37260</v>
      </c>
      <c r="Q16" s="107">
        <f>SUM(R7:R13)</f>
        <v>0</v>
      </c>
      <c r="R16" s="108"/>
      <c r="S16" s="109"/>
    </row>
    <row r="17" spans="2:3" ht="14.25" customHeight="1" thickTop="1" x14ac:dyDescent="0.25"/>
    <row r="18" spans="2:3" ht="14.25" customHeight="1" x14ac:dyDescent="0.25">
      <c r="B18" s="111"/>
    </row>
    <row r="19" spans="2:3" ht="14.25" customHeight="1" x14ac:dyDescent="0.25">
      <c r="B19" s="112"/>
      <c r="C19" s="111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xEwBg1OWN+zGsJ70XOYDBO1Pi4TSGAJKS+ec2DxvcO8fBkkFIEacWuEew6iycQ+lTsrwDUh468dsuB19l+sEPQ==" saltValue="yh0xAXPx6lhcVGoI/ilq1w==" spinCount="100000" sheet="1" objects="1" scenarios="1"/>
  <mergeCells count="14">
    <mergeCell ref="B1:C1"/>
    <mergeCell ref="B16:G16"/>
    <mergeCell ref="Q16:S16"/>
    <mergeCell ref="B15:G15"/>
    <mergeCell ref="Q15:S15"/>
    <mergeCell ref="G3:N3"/>
    <mergeCell ref="I7:I12"/>
    <mergeCell ref="J7:J12"/>
    <mergeCell ref="K7:K12"/>
    <mergeCell ref="T7:T12"/>
    <mergeCell ref="U7:U12"/>
    <mergeCell ref="L7:L12"/>
    <mergeCell ref="M7:M12"/>
    <mergeCell ref="N7:N12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2024-09-23T08:40:23Z</cp:lastPrinted>
  <dcterms:created xsi:type="dcterms:W3CDTF">2014-03-05T12:43:32Z</dcterms:created>
  <dcterms:modified xsi:type="dcterms:W3CDTF">2024-09-23T12:20:16Z</dcterms:modified>
</cp:coreProperties>
</file>