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KO_sál FZS\KO_FZS_VŘ\KO_FZS_VŘ_průběh\vysvětlení ZD_20240814\"/>
    </mc:Choice>
  </mc:AlternateContent>
  <xr:revisionPtr revIDLastSave="0" documentId="8_{94269676-794F-4A1A-9940-32B9EF72849D}" xr6:coauthVersionLast="47" xr6:coauthVersionMax="47" xr10:uidLastSave="{00000000-0000-0000-0000-000000000000}"/>
  <bookViews>
    <workbookView xWindow="-110" yWindow="-110" windowWidth="25820" windowHeight="14020" firstSheet="1" activeTab="5" xr2:uid="{00000000-000D-0000-FFFF-FFFF00000000}"/>
  </bookViews>
  <sheets>
    <sheet name="Rekapitulace stavby" sheetId="1" r:id="rId1"/>
    <sheet name="D.1. - Bourací práce" sheetId="2" r:id="rId2"/>
    <sheet name="D.2. - Architektonické a ..." sheetId="3" r:id="rId3"/>
    <sheet name="D.3. - Elektroinstalace" sheetId="4" r:id="rId4"/>
    <sheet name="D.4. - Zdravotní instalac..." sheetId="5" r:id="rId5"/>
    <sheet name="D.5. - Slaboproud" sheetId="6" r:id="rId6"/>
    <sheet name="D.6. - Vedlejší a ostatní..." sheetId="7" r:id="rId7"/>
  </sheets>
  <definedNames>
    <definedName name="_xlnm._FilterDatabase" localSheetId="1" hidden="1">'D.1. - Bourací práce'!$C$90:$K$374</definedName>
    <definedName name="_xlnm._FilterDatabase" localSheetId="2" hidden="1">'D.2. - Architektonické a ...'!$C$97:$K$1902</definedName>
    <definedName name="_xlnm._FilterDatabase" localSheetId="3" hidden="1">'D.3. - Elektroinstalace'!$C$81:$K$404</definedName>
    <definedName name="_xlnm._FilterDatabase" localSheetId="4" hidden="1">'D.4. - Zdravotní instalac...'!$C$97:$K$524</definedName>
    <definedName name="_xlnm._FilterDatabase" localSheetId="5" hidden="1">'D.5. - Slaboproud'!$C$84:$K$176</definedName>
    <definedName name="_xlnm._FilterDatabase" localSheetId="6" hidden="1">'D.6. - Vedlejší a ostatní...'!$C$84:$K$129</definedName>
    <definedName name="_xlnm.Print_Titles" localSheetId="1">'D.1. - Bourací práce'!$90:$90</definedName>
    <definedName name="_xlnm.Print_Titles" localSheetId="2">'D.2. - Architektonické a ...'!$97:$97</definedName>
    <definedName name="_xlnm.Print_Titles" localSheetId="3">'D.3. - Elektroinstalace'!$81:$81</definedName>
    <definedName name="_xlnm.Print_Titles" localSheetId="4">'D.4. - Zdravotní instalac...'!$97:$97</definedName>
    <definedName name="_xlnm.Print_Titles" localSheetId="5">'D.5. - Slaboproud'!$84:$84</definedName>
    <definedName name="_xlnm.Print_Titles" localSheetId="6">'D.6. - Vedlejší a ostatní...'!$84:$84</definedName>
    <definedName name="_xlnm.Print_Titles" localSheetId="0">'Rekapitulace stavby'!$52:$52</definedName>
    <definedName name="_xlnm.Print_Area" localSheetId="1">'D.1. - Bourací práce'!$C$4:$J$39,'D.1. - Bourací práce'!$C$78:$K$374</definedName>
    <definedName name="_xlnm.Print_Area" localSheetId="2">'D.2. - Architektonické a ...'!$C$4:$J$39,'D.2. - Architektonické a ...'!$C$85:$K$1902</definedName>
    <definedName name="_xlnm.Print_Area" localSheetId="3">'D.3. - Elektroinstalace'!$C$4:$J$39,'D.3. - Elektroinstalace'!$C$69:$K$404</definedName>
    <definedName name="_xlnm.Print_Area" localSheetId="4">'D.4. - Zdravotní instalac...'!$C$4:$J$39,'D.4. - Zdravotní instalac...'!$C$85:$K$524</definedName>
    <definedName name="_xlnm.Print_Area" localSheetId="5">'D.5. - Slaboproud'!$C$4:$J$39,'D.5. - Slaboproud'!$C$72:$K$176</definedName>
    <definedName name="_xlnm.Print_Area" localSheetId="6">'D.6. - Vedlejší a ostatní...'!$C$4:$J$39,'D.6. - Vedlejší a ostatní...'!$C$72:$K$129</definedName>
    <definedName name="_xlnm.Print_Area" localSheetId="0">'Rekapitulace stavby'!$D$4:$AO$36,'Rekapitulace stavby'!$C$42:$AQ$61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T117" i="7"/>
  <c r="R118" i="7"/>
  <c r="R117" i="7"/>
  <c r="P118" i="7"/>
  <c r="P117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1" i="7"/>
  <c r="BH101" i="7"/>
  <c r="BG101" i="7"/>
  <c r="BF101" i="7"/>
  <c r="T101" i="7"/>
  <c r="R101" i="7"/>
  <c r="P101" i="7"/>
  <c r="BI97" i="7"/>
  <c r="BH97" i="7"/>
  <c r="BG97" i="7"/>
  <c r="BF97" i="7"/>
  <c r="T97" i="7"/>
  <c r="R97" i="7"/>
  <c r="P97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J81" i="7"/>
  <c r="F81" i="7"/>
  <c r="F79" i="7"/>
  <c r="E77" i="7"/>
  <c r="J54" i="7"/>
  <c r="F54" i="7"/>
  <c r="F52" i="7"/>
  <c r="E50" i="7"/>
  <c r="J24" i="7"/>
  <c r="E24" i="7"/>
  <c r="J55" i="7" s="1"/>
  <c r="J23" i="7"/>
  <c r="J18" i="7"/>
  <c r="E18" i="7"/>
  <c r="F82" i="7"/>
  <c r="J17" i="7"/>
  <c r="J12" i="7"/>
  <c r="J79" i="7"/>
  <c r="E7" i="7"/>
  <c r="E48" i="7"/>
  <c r="J37" i="6"/>
  <c r="J36" i="6"/>
  <c r="AY59" i="1" s="1"/>
  <c r="J35" i="6"/>
  <c r="AX59" i="1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J81" i="6"/>
  <c r="F81" i="6"/>
  <c r="F79" i="6"/>
  <c r="E77" i="6"/>
  <c r="J54" i="6"/>
  <c r="F54" i="6"/>
  <c r="F52" i="6"/>
  <c r="E50" i="6"/>
  <c r="J24" i="6"/>
  <c r="E24" i="6"/>
  <c r="J82" i="6"/>
  <c r="J23" i="6"/>
  <c r="J18" i="6"/>
  <c r="E18" i="6"/>
  <c r="F82" i="6"/>
  <c r="J17" i="6"/>
  <c r="J12" i="6"/>
  <c r="J52" i="6" s="1"/>
  <c r="E7" i="6"/>
  <c r="E75" i="6"/>
  <c r="J37" i="5"/>
  <c r="J36" i="5"/>
  <c r="AY58" i="1"/>
  <c r="J35" i="5"/>
  <c r="AX58" i="1"/>
  <c r="BI520" i="5"/>
  <c r="BH520" i="5"/>
  <c r="BG520" i="5"/>
  <c r="BF520" i="5"/>
  <c r="T520" i="5"/>
  <c r="R520" i="5"/>
  <c r="P520" i="5"/>
  <c r="BI515" i="5"/>
  <c r="BH515" i="5"/>
  <c r="BG515" i="5"/>
  <c r="BF515" i="5"/>
  <c r="T515" i="5"/>
  <c r="R515" i="5"/>
  <c r="P515" i="5"/>
  <c r="BI509" i="5"/>
  <c r="BH509" i="5"/>
  <c r="BG509" i="5"/>
  <c r="BF509" i="5"/>
  <c r="T509" i="5"/>
  <c r="R509" i="5"/>
  <c r="P509" i="5"/>
  <c r="BI504" i="5"/>
  <c r="BH504" i="5"/>
  <c r="BG504" i="5"/>
  <c r="BF504" i="5"/>
  <c r="T504" i="5"/>
  <c r="R504" i="5"/>
  <c r="P504" i="5"/>
  <c r="BI500" i="5"/>
  <c r="BH500" i="5"/>
  <c r="BG500" i="5"/>
  <c r="BF500" i="5"/>
  <c r="T500" i="5"/>
  <c r="T499" i="5"/>
  <c r="R500" i="5"/>
  <c r="R499" i="5"/>
  <c r="P500" i="5"/>
  <c r="P499" i="5"/>
  <c r="BI496" i="5"/>
  <c r="BH496" i="5"/>
  <c r="BG496" i="5"/>
  <c r="BF496" i="5"/>
  <c r="T496" i="5"/>
  <c r="R496" i="5"/>
  <c r="P496" i="5"/>
  <c r="BI494" i="5"/>
  <c r="BH494" i="5"/>
  <c r="BG494" i="5"/>
  <c r="BF494" i="5"/>
  <c r="T494" i="5"/>
  <c r="R494" i="5"/>
  <c r="P494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5" i="5"/>
  <c r="BH485" i="5"/>
  <c r="BG485" i="5"/>
  <c r="BF485" i="5"/>
  <c r="T485" i="5"/>
  <c r="R485" i="5"/>
  <c r="P485" i="5"/>
  <c r="BI482" i="5"/>
  <c r="BH482" i="5"/>
  <c r="BG482" i="5"/>
  <c r="BF482" i="5"/>
  <c r="T482" i="5"/>
  <c r="R482" i="5"/>
  <c r="P482" i="5"/>
  <c r="BI480" i="5"/>
  <c r="BH480" i="5"/>
  <c r="BG480" i="5"/>
  <c r="BF480" i="5"/>
  <c r="T480" i="5"/>
  <c r="R480" i="5"/>
  <c r="P480" i="5"/>
  <c r="BI476" i="5"/>
  <c r="BH476" i="5"/>
  <c r="BG476" i="5"/>
  <c r="BF476" i="5"/>
  <c r="T476" i="5"/>
  <c r="R476" i="5"/>
  <c r="P476" i="5"/>
  <c r="BI471" i="5"/>
  <c r="BH471" i="5"/>
  <c r="BG471" i="5"/>
  <c r="BF471" i="5"/>
  <c r="T471" i="5"/>
  <c r="R471" i="5"/>
  <c r="P471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59" i="5"/>
  <c r="BH459" i="5"/>
  <c r="BG459" i="5"/>
  <c r="BF459" i="5"/>
  <c r="T459" i="5"/>
  <c r="R459" i="5"/>
  <c r="P459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44" i="5"/>
  <c r="BH444" i="5"/>
  <c r="BG444" i="5"/>
  <c r="BF444" i="5"/>
  <c r="T444" i="5"/>
  <c r="R444" i="5"/>
  <c r="P444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8" i="5"/>
  <c r="BH438" i="5"/>
  <c r="BG438" i="5"/>
  <c r="BF438" i="5"/>
  <c r="T438" i="5"/>
  <c r="R438" i="5"/>
  <c r="P438" i="5"/>
  <c r="BI436" i="5"/>
  <c r="BH436" i="5"/>
  <c r="BG436" i="5"/>
  <c r="BF436" i="5"/>
  <c r="T436" i="5"/>
  <c r="R436" i="5"/>
  <c r="P436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29" i="5"/>
  <c r="BH429" i="5"/>
  <c r="BG429" i="5"/>
  <c r="BF429" i="5"/>
  <c r="T429" i="5"/>
  <c r="R429" i="5"/>
  <c r="P429" i="5"/>
  <c r="BI427" i="5"/>
  <c r="BH427" i="5"/>
  <c r="BG427" i="5"/>
  <c r="BF427" i="5"/>
  <c r="T427" i="5"/>
  <c r="R427" i="5"/>
  <c r="P427" i="5"/>
  <c r="BI425" i="5"/>
  <c r="BH425" i="5"/>
  <c r="BG425" i="5"/>
  <c r="BF425" i="5"/>
  <c r="T425" i="5"/>
  <c r="R425" i="5"/>
  <c r="P425" i="5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69" i="5"/>
  <c r="BH369" i="5"/>
  <c r="BG369" i="5"/>
  <c r="BF369" i="5"/>
  <c r="T369" i="5"/>
  <c r="R369" i="5"/>
  <c r="P369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0" i="5"/>
  <c r="BH350" i="5"/>
  <c r="BG350" i="5"/>
  <c r="BF350" i="5"/>
  <c r="T350" i="5"/>
  <c r="R350" i="5"/>
  <c r="P350" i="5"/>
  <c r="BI345" i="5"/>
  <c r="BH345" i="5"/>
  <c r="BG345" i="5"/>
  <c r="BF345" i="5"/>
  <c r="T345" i="5"/>
  <c r="R345" i="5"/>
  <c r="P345" i="5"/>
  <c r="BI342" i="5"/>
  <c r="BH342" i="5"/>
  <c r="BG342" i="5"/>
  <c r="BF342" i="5"/>
  <c r="T342" i="5"/>
  <c r="R342" i="5"/>
  <c r="P342" i="5"/>
  <c r="BI339" i="5"/>
  <c r="BH339" i="5"/>
  <c r="BG339" i="5"/>
  <c r="BF339" i="5"/>
  <c r="T339" i="5"/>
  <c r="R339" i="5"/>
  <c r="P339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8" i="5"/>
  <c r="BH258" i="5"/>
  <c r="BG258" i="5"/>
  <c r="BF258" i="5"/>
  <c r="T258" i="5"/>
  <c r="R258" i="5"/>
  <c r="P258" i="5"/>
  <c r="BI253" i="5"/>
  <c r="BH253" i="5"/>
  <c r="BG253" i="5"/>
  <c r="BF253" i="5"/>
  <c r="T253" i="5"/>
  <c r="R253" i="5"/>
  <c r="P253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1" i="5"/>
  <c r="BH101" i="5"/>
  <c r="BG101" i="5"/>
  <c r="BF101" i="5"/>
  <c r="T101" i="5"/>
  <c r="T100" i="5"/>
  <c r="R101" i="5"/>
  <c r="R100" i="5"/>
  <c r="P101" i="5"/>
  <c r="P100" i="5" s="1"/>
  <c r="J94" i="5"/>
  <c r="F94" i="5"/>
  <c r="F92" i="5"/>
  <c r="E90" i="5"/>
  <c r="J54" i="5"/>
  <c r="F54" i="5"/>
  <c r="F52" i="5"/>
  <c r="E50" i="5"/>
  <c r="J24" i="5"/>
  <c r="E24" i="5"/>
  <c r="J95" i="5" s="1"/>
  <c r="J23" i="5"/>
  <c r="J18" i="5"/>
  <c r="E18" i="5"/>
  <c r="F55" i="5" s="1"/>
  <c r="J17" i="5"/>
  <c r="J12" i="5"/>
  <c r="J92" i="5" s="1"/>
  <c r="E7" i="5"/>
  <c r="E88" i="5"/>
  <c r="J83" i="4"/>
  <c r="J37" i="4"/>
  <c r="J36" i="4"/>
  <c r="AY57" i="1"/>
  <c r="J35" i="4"/>
  <c r="AX57" i="1" s="1"/>
  <c r="BI399" i="4"/>
  <c r="BH399" i="4"/>
  <c r="BG399" i="4"/>
  <c r="BF399" i="4"/>
  <c r="T399" i="4"/>
  <c r="T398" i="4"/>
  <c r="R399" i="4"/>
  <c r="R398" i="4"/>
  <c r="P399" i="4"/>
  <c r="P398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60" i="4"/>
  <c r="J78" i="4"/>
  <c r="F78" i="4"/>
  <c r="F76" i="4"/>
  <c r="E74" i="4"/>
  <c r="J54" i="4"/>
  <c r="F54" i="4"/>
  <c r="F52" i="4"/>
  <c r="E50" i="4"/>
  <c r="J24" i="4"/>
  <c r="E24" i="4"/>
  <c r="J79" i="4"/>
  <c r="J23" i="4"/>
  <c r="J18" i="4"/>
  <c r="E18" i="4"/>
  <c r="F55" i="4" s="1"/>
  <c r="J17" i="4"/>
  <c r="J12" i="4"/>
  <c r="J76" i="4" s="1"/>
  <c r="E7" i="4"/>
  <c r="E48" i="4" s="1"/>
  <c r="J37" i="3"/>
  <c r="J36" i="3"/>
  <c r="AY56" i="1" s="1"/>
  <c r="J35" i="3"/>
  <c r="AX56" i="1" s="1"/>
  <c r="BI1897" i="3"/>
  <c r="BH1897" i="3"/>
  <c r="BG1897" i="3"/>
  <c r="BF1897" i="3"/>
  <c r="T1897" i="3"/>
  <c r="T1896" i="3" s="1"/>
  <c r="R1897" i="3"/>
  <c r="R1896" i="3" s="1"/>
  <c r="P1897" i="3"/>
  <c r="P1896" i="3" s="1"/>
  <c r="BI1892" i="3"/>
  <c r="BH1892" i="3"/>
  <c r="BG1892" i="3"/>
  <c r="BF1892" i="3"/>
  <c r="T1892" i="3"/>
  <c r="R1892" i="3"/>
  <c r="P1892" i="3"/>
  <c r="BI1888" i="3"/>
  <c r="BH1888" i="3"/>
  <c r="BG1888" i="3"/>
  <c r="BF1888" i="3"/>
  <c r="T1888" i="3"/>
  <c r="R1888" i="3"/>
  <c r="P1888" i="3"/>
  <c r="BI1882" i="3"/>
  <c r="BH1882" i="3"/>
  <c r="BG1882" i="3"/>
  <c r="BF1882" i="3"/>
  <c r="T1882" i="3"/>
  <c r="R1882" i="3"/>
  <c r="P1882" i="3"/>
  <c r="BI1877" i="3"/>
  <c r="BH1877" i="3"/>
  <c r="BG1877" i="3"/>
  <c r="BF1877" i="3"/>
  <c r="T1877" i="3"/>
  <c r="R1877" i="3"/>
  <c r="P1877" i="3"/>
  <c r="BI1873" i="3"/>
  <c r="BH1873" i="3"/>
  <c r="BG1873" i="3"/>
  <c r="BF1873" i="3"/>
  <c r="T1873" i="3"/>
  <c r="R1873" i="3"/>
  <c r="P1873" i="3"/>
  <c r="BI1859" i="3"/>
  <c r="BH1859" i="3"/>
  <c r="BG1859" i="3"/>
  <c r="BF1859" i="3"/>
  <c r="T1859" i="3"/>
  <c r="R1859" i="3"/>
  <c r="P1859" i="3"/>
  <c r="BI1855" i="3"/>
  <c r="BH1855" i="3"/>
  <c r="BG1855" i="3"/>
  <c r="BF1855" i="3"/>
  <c r="T1855" i="3"/>
  <c r="R1855" i="3"/>
  <c r="P1855" i="3"/>
  <c r="BI1850" i="3"/>
  <c r="BH1850" i="3"/>
  <c r="BG1850" i="3"/>
  <c r="BF1850" i="3"/>
  <c r="T1850" i="3"/>
  <c r="R1850" i="3"/>
  <c r="P1850" i="3"/>
  <c r="BI1847" i="3"/>
  <c r="BH1847" i="3"/>
  <c r="BG1847" i="3"/>
  <c r="BF1847" i="3"/>
  <c r="T1847" i="3"/>
  <c r="R1847" i="3"/>
  <c r="P1847" i="3"/>
  <c r="BI1841" i="3"/>
  <c r="BH1841" i="3"/>
  <c r="BG1841" i="3"/>
  <c r="BF1841" i="3"/>
  <c r="T1841" i="3"/>
  <c r="R1841" i="3"/>
  <c r="P1841" i="3"/>
  <c r="BI1821" i="3"/>
  <c r="BH1821" i="3"/>
  <c r="BG1821" i="3"/>
  <c r="BF1821" i="3"/>
  <c r="T1821" i="3"/>
  <c r="R1821" i="3"/>
  <c r="P1821" i="3"/>
  <c r="BI1800" i="3"/>
  <c r="BH1800" i="3"/>
  <c r="BG1800" i="3"/>
  <c r="BF1800" i="3"/>
  <c r="T1800" i="3"/>
  <c r="R1800" i="3"/>
  <c r="P1800" i="3"/>
  <c r="BI1779" i="3"/>
  <c r="BH1779" i="3"/>
  <c r="BG1779" i="3"/>
  <c r="BF1779" i="3"/>
  <c r="T1779" i="3"/>
  <c r="R1779" i="3"/>
  <c r="P1779" i="3"/>
  <c r="BI1775" i="3"/>
  <c r="BH1775" i="3"/>
  <c r="BG1775" i="3"/>
  <c r="BF1775" i="3"/>
  <c r="T1775" i="3"/>
  <c r="R1775" i="3"/>
  <c r="P1775" i="3"/>
  <c r="BI1770" i="3"/>
  <c r="BH1770" i="3"/>
  <c r="BG1770" i="3"/>
  <c r="BF1770" i="3"/>
  <c r="T1770" i="3"/>
  <c r="R1770" i="3"/>
  <c r="P1770" i="3"/>
  <c r="BI1766" i="3"/>
  <c r="BH1766" i="3"/>
  <c r="BG1766" i="3"/>
  <c r="BF1766" i="3"/>
  <c r="T1766" i="3"/>
  <c r="R1766" i="3"/>
  <c r="P1766" i="3"/>
  <c r="BI1762" i="3"/>
  <c r="BH1762" i="3"/>
  <c r="BG1762" i="3"/>
  <c r="BF1762" i="3"/>
  <c r="T1762" i="3"/>
  <c r="R1762" i="3"/>
  <c r="P1762" i="3"/>
  <c r="BI1758" i="3"/>
  <c r="BH1758" i="3"/>
  <c r="BG1758" i="3"/>
  <c r="BF1758" i="3"/>
  <c r="T1758" i="3"/>
  <c r="R1758" i="3"/>
  <c r="P1758" i="3"/>
  <c r="BI1755" i="3"/>
  <c r="BH1755" i="3"/>
  <c r="BG1755" i="3"/>
  <c r="BF1755" i="3"/>
  <c r="T1755" i="3"/>
  <c r="R1755" i="3"/>
  <c r="P1755" i="3"/>
  <c r="BI1723" i="3"/>
  <c r="BH1723" i="3"/>
  <c r="BG1723" i="3"/>
  <c r="BF1723" i="3"/>
  <c r="T1723" i="3"/>
  <c r="R1723" i="3"/>
  <c r="P1723" i="3"/>
  <c r="BI1707" i="3"/>
  <c r="BH1707" i="3"/>
  <c r="BG1707" i="3"/>
  <c r="BF1707" i="3"/>
  <c r="T1707" i="3"/>
  <c r="R1707" i="3"/>
  <c r="P1707" i="3"/>
  <c r="BI1703" i="3"/>
  <c r="BH1703" i="3"/>
  <c r="BG1703" i="3"/>
  <c r="BF1703" i="3"/>
  <c r="T1703" i="3"/>
  <c r="R1703" i="3"/>
  <c r="P1703" i="3"/>
  <c r="BI1685" i="3"/>
  <c r="BH1685" i="3"/>
  <c r="BG1685" i="3"/>
  <c r="BF1685" i="3"/>
  <c r="T1685" i="3"/>
  <c r="R1685" i="3"/>
  <c r="P1685" i="3"/>
  <c r="BI1681" i="3"/>
  <c r="BH1681" i="3"/>
  <c r="BG1681" i="3"/>
  <c r="BF1681" i="3"/>
  <c r="T1681" i="3"/>
  <c r="R1681" i="3"/>
  <c r="P1681" i="3"/>
  <c r="BI1675" i="3"/>
  <c r="BH1675" i="3"/>
  <c r="BG1675" i="3"/>
  <c r="BF1675" i="3"/>
  <c r="T1675" i="3"/>
  <c r="R1675" i="3"/>
  <c r="P1675" i="3"/>
  <c r="BI1671" i="3"/>
  <c r="BH1671" i="3"/>
  <c r="BG1671" i="3"/>
  <c r="BF1671" i="3"/>
  <c r="T1671" i="3"/>
  <c r="R1671" i="3"/>
  <c r="P1671" i="3"/>
  <c r="BI1639" i="3"/>
  <c r="BH1639" i="3"/>
  <c r="BG1639" i="3"/>
  <c r="BF1639" i="3"/>
  <c r="T1639" i="3"/>
  <c r="R1639" i="3"/>
  <c r="P1639" i="3"/>
  <c r="BI1635" i="3"/>
  <c r="BH1635" i="3"/>
  <c r="BG1635" i="3"/>
  <c r="BF1635" i="3"/>
  <c r="T1635" i="3"/>
  <c r="R1635" i="3"/>
  <c r="P1635" i="3"/>
  <c r="BI1629" i="3"/>
  <c r="BH1629" i="3"/>
  <c r="BG1629" i="3"/>
  <c r="BF1629" i="3"/>
  <c r="T1629" i="3"/>
  <c r="R1629" i="3"/>
  <c r="P1629" i="3"/>
  <c r="BI1613" i="3"/>
  <c r="BH1613" i="3"/>
  <c r="BG1613" i="3"/>
  <c r="BF1613" i="3"/>
  <c r="T1613" i="3"/>
  <c r="R1613" i="3"/>
  <c r="P1613" i="3"/>
  <c r="BI1591" i="3"/>
  <c r="BH1591" i="3"/>
  <c r="BG1591" i="3"/>
  <c r="BF1591" i="3"/>
  <c r="T1591" i="3"/>
  <c r="R1591" i="3"/>
  <c r="P1591" i="3"/>
  <c r="BI1559" i="3"/>
  <c r="BH1559" i="3"/>
  <c r="BG1559" i="3"/>
  <c r="BF1559" i="3"/>
  <c r="T1559" i="3"/>
  <c r="R1559" i="3"/>
  <c r="P1559" i="3"/>
  <c r="BI1555" i="3"/>
  <c r="BH1555" i="3"/>
  <c r="BG1555" i="3"/>
  <c r="BF1555" i="3"/>
  <c r="T1555" i="3"/>
  <c r="R1555" i="3"/>
  <c r="P1555" i="3"/>
  <c r="BI1552" i="3"/>
  <c r="BH1552" i="3"/>
  <c r="BG1552" i="3"/>
  <c r="BF1552" i="3"/>
  <c r="T1552" i="3"/>
  <c r="R1552" i="3"/>
  <c r="P1552" i="3"/>
  <c r="BI1542" i="3"/>
  <c r="BH1542" i="3"/>
  <c r="BG1542" i="3"/>
  <c r="BF1542" i="3"/>
  <c r="T1542" i="3"/>
  <c r="R1542" i="3"/>
  <c r="P1542" i="3"/>
  <c r="BI1538" i="3"/>
  <c r="BH1538" i="3"/>
  <c r="BG1538" i="3"/>
  <c r="BF1538" i="3"/>
  <c r="T1538" i="3"/>
  <c r="R1538" i="3"/>
  <c r="P1538" i="3"/>
  <c r="BI1528" i="3"/>
  <c r="BH1528" i="3"/>
  <c r="BG1528" i="3"/>
  <c r="BF1528" i="3"/>
  <c r="T1528" i="3"/>
  <c r="R1528" i="3"/>
  <c r="P1528" i="3"/>
  <c r="BI1524" i="3"/>
  <c r="BH1524" i="3"/>
  <c r="BG1524" i="3"/>
  <c r="BF1524" i="3"/>
  <c r="T1524" i="3"/>
  <c r="R1524" i="3"/>
  <c r="P1524" i="3"/>
  <c r="BI1508" i="3"/>
  <c r="BH1508" i="3"/>
  <c r="BG1508" i="3"/>
  <c r="BF1508" i="3"/>
  <c r="T1508" i="3"/>
  <c r="R1508" i="3"/>
  <c r="P1508" i="3"/>
  <c r="BI1506" i="3"/>
  <c r="BH1506" i="3"/>
  <c r="BG1506" i="3"/>
  <c r="BF1506" i="3"/>
  <c r="T1506" i="3"/>
  <c r="R1506" i="3"/>
  <c r="P1506" i="3"/>
  <c r="BI1498" i="3"/>
  <c r="BH1498" i="3"/>
  <c r="BG1498" i="3"/>
  <c r="BF1498" i="3"/>
  <c r="T1498" i="3"/>
  <c r="R1498" i="3"/>
  <c r="P1498" i="3"/>
  <c r="BI1494" i="3"/>
  <c r="BH1494" i="3"/>
  <c r="BG1494" i="3"/>
  <c r="BF1494" i="3"/>
  <c r="T1494" i="3"/>
  <c r="R1494" i="3"/>
  <c r="P1494" i="3"/>
  <c r="BI1487" i="3"/>
  <c r="BH1487" i="3"/>
  <c r="BG1487" i="3"/>
  <c r="BF1487" i="3"/>
  <c r="T1487" i="3"/>
  <c r="R1487" i="3"/>
  <c r="P1487" i="3"/>
  <c r="BI1477" i="3"/>
  <c r="BH1477" i="3"/>
  <c r="BG1477" i="3"/>
  <c r="BF1477" i="3"/>
  <c r="T1477" i="3"/>
  <c r="R1477" i="3"/>
  <c r="P1477" i="3"/>
  <c r="BI1467" i="3"/>
  <c r="BH1467" i="3"/>
  <c r="BG1467" i="3"/>
  <c r="BF1467" i="3"/>
  <c r="T1467" i="3"/>
  <c r="R1467" i="3"/>
  <c r="P1467" i="3"/>
  <c r="BI1458" i="3"/>
  <c r="BH1458" i="3"/>
  <c r="BG1458" i="3"/>
  <c r="BF1458" i="3"/>
  <c r="T1458" i="3"/>
  <c r="R1458" i="3"/>
  <c r="P1458" i="3"/>
  <c r="BI1449" i="3"/>
  <c r="BH1449" i="3"/>
  <c r="BG1449" i="3"/>
  <c r="BF1449" i="3"/>
  <c r="T1449" i="3"/>
  <c r="R1449" i="3"/>
  <c r="P1449" i="3"/>
  <c r="BI1438" i="3"/>
  <c r="BH1438" i="3"/>
  <c r="BG1438" i="3"/>
  <c r="BF1438" i="3"/>
  <c r="T1438" i="3"/>
  <c r="R1438" i="3"/>
  <c r="P1438" i="3"/>
  <c r="BI1434" i="3"/>
  <c r="BH1434" i="3"/>
  <c r="BG1434" i="3"/>
  <c r="BF1434" i="3"/>
  <c r="T1434" i="3"/>
  <c r="R1434" i="3"/>
  <c r="P1434" i="3"/>
  <c r="BI1431" i="3"/>
  <c r="BH1431" i="3"/>
  <c r="BG1431" i="3"/>
  <c r="BF1431" i="3"/>
  <c r="T1431" i="3"/>
  <c r="R1431" i="3"/>
  <c r="P1431" i="3"/>
  <c r="BI1425" i="3"/>
  <c r="BH1425" i="3"/>
  <c r="BG1425" i="3"/>
  <c r="BF1425" i="3"/>
  <c r="T1425" i="3"/>
  <c r="R1425" i="3"/>
  <c r="P1425" i="3"/>
  <c r="BI1419" i="3"/>
  <c r="BH1419" i="3"/>
  <c r="BG1419" i="3"/>
  <c r="BF1419" i="3"/>
  <c r="T1419" i="3"/>
  <c r="R1419" i="3"/>
  <c r="P1419" i="3"/>
  <c r="BI1413" i="3"/>
  <c r="BH1413" i="3"/>
  <c r="BG1413" i="3"/>
  <c r="BF1413" i="3"/>
  <c r="T1413" i="3"/>
  <c r="R1413" i="3"/>
  <c r="P1413" i="3"/>
  <c r="BI1407" i="3"/>
  <c r="BH1407" i="3"/>
  <c r="BG1407" i="3"/>
  <c r="BF1407" i="3"/>
  <c r="T1407" i="3"/>
  <c r="R1407" i="3"/>
  <c r="P1407" i="3"/>
  <c r="BI1401" i="3"/>
  <c r="BH1401" i="3"/>
  <c r="BG1401" i="3"/>
  <c r="BF1401" i="3"/>
  <c r="T1401" i="3"/>
  <c r="R1401" i="3"/>
  <c r="P1401" i="3"/>
  <c r="BI1397" i="3"/>
  <c r="BH1397" i="3"/>
  <c r="BG1397" i="3"/>
  <c r="BF1397" i="3"/>
  <c r="T1397" i="3"/>
  <c r="R1397" i="3"/>
  <c r="P1397" i="3"/>
  <c r="BI1392" i="3"/>
  <c r="BH1392" i="3"/>
  <c r="BG1392" i="3"/>
  <c r="BF1392" i="3"/>
  <c r="T1392" i="3"/>
  <c r="R1392" i="3"/>
  <c r="P1392" i="3"/>
  <c r="BI1386" i="3"/>
  <c r="BH1386" i="3"/>
  <c r="BG1386" i="3"/>
  <c r="BF1386" i="3"/>
  <c r="T1386" i="3"/>
  <c r="R1386" i="3"/>
  <c r="P1386" i="3"/>
  <c r="BI1380" i="3"/>
  <c r="BH1380" i="3"/>
  <c r="BG1380" i="3"/>
  <c r="BF1380" i="3"/>
  <c r="T1380" i="3"/>
  <c r="R1380" i="3"/>
  <c r="P1380" i="3"/>
  <c r="BI1374" i="3"/>
  <c r="BH1374" i="3"/>
  <c r="BG1374" i="3"/>
  <c r="BF1374" i="3"/>
  <c r="T1374" i="3"/>
  <c r="R1374" i="3"/>
  <c r="P1374" i="3"/>
  <c r="BI1368" i="3"/>
  <c r="BH1368" i="3"/>
  <c r="BG1368" i="3"/>
  <c r="BF1368" i="3"/>
  <c r="T1368" i="3"/>
  <c r="R1368" i="3"/>
  <c r="P1368" i="3"/>
  <c r="BI1364" i="3"/>
  <c r="BH1364" i="3"/>
  <c r="BG1364" i="3"/>
  <c r="BF1364" i="3"/>
  <c r="T1364" i="3"/>
  <c r="R1364" i="3"/>
  <c r="P1364" i="3"/>
  <c r="BI1360" i="3"/>
  <c r="BH1360" i="3"/>
  <c r="BG1360" i="3"/>
  <c r="BF1360" i="3"/>
  <c r="T1360" i="3"/>
  <c r="R1360" i="3"/>
  <c r="P1360" i="3"/>
  <c r="BI1357" i="3"/>
  <c r="BH1357" i="3"/>
  <c r="BG1357" i="3"/>
  <c r="BF1357" i="3"/>
  <c r="T1357" i="3"/>
  <c r="R1357" i="3"/>
  <c r="P1357" i="3"/>
  <c r="BI1352" i="3"/>
  <c r="BH1352" i="3"/>
  <c r="BG1352" i="3"/>
  <c r="BF1352" i="3"/>
  <c r="T1352" i="3"/>
  <c r="R1352" i="3"/>
  <c r="P1352" i="3"/>
  <c r="BI1338" i="3"/>
  <c r="BH1338" i="3"/>
  <c r="BG1338" i="3"/>
  <c r="BF1338" i="3"/>
  <c r="T1338" i="3"/>
  <c r="R1338" i="3"/>
  <c r="P1338" i="3"/>
  <c r="BI1324" i="3"/>
  <c r="BH1324" i="3"/>
  <c r="BG1324" i="3"/>
  <c r="BF1324" i="3"/>
  <c r="T1324" i="3"/>
  <c r="R1324" i="3"/>
  <c r="P1324" i="3"/>
  <c r="BI1318" i="3"/>
  <c r="BH1318" i="3"/>
  <c r="BG1318" i="3"/>
  <c r="BF1318" i="3"/>
  <c r="T1318" i="3"/>
  <c r="R1318" i="3"/>
  <c r="P1318" i="3"/>
  <c r="BI1302" i="3"/>
  <c r="BH1302" i="3"/>
  <c r="BG1302" i="3"/>
  <c r="BF1302" i="3"/>
  <c r="T1302" i="3"/>
  <c r="R1302" i="3"/>
  <c r="P1302" i="3"/>
  <c r="BI1291" i="3"/>
  <c r="BH1291" i="3"/>
  <c r="BG1291" i="3"/>
  <c r="BF1291" i="3"/>
  <c r="T1291" i="3"/>
  <c r="R1291" i="3"/>
  <c r="P1291" i="3"/>
  <c r="BI1287" i="3"/>
  <c r="BH1287" i="3"/>
  <c r="BG1287" i="3"/>
  <c r="BF1287" i="3"/>
  <c r="T1287" i="3"/>
  <c r="R1287" i="3"/>
  <c r="P1287" i="3"/>
  <c r="BI1275" i="3"/>
  <c r="BH1275" i="3"/>
  <c r="BG1275" i="3"/>
  <c r="BF1275" i="3"/>
  <c r="T1275" i="3"/>
  <c r="R1275" i="3"/>
  <c r="P1275" i="3"/>
  <c r="BI1271" i="3"/>
  <c r="BH1271" i="3"/>
  <c r="BG1271" i="3"/>
  <c r="BF1271" i="3"/>
  <c r="T1271" i="3"/>
  <c r="R1271" i="3"/>
  <c r="P1271" i="3"/>
  <c r="BI1259" i="3"/>
  <c r="BH1259" i="3"/>
  <c r="BG1259" i="3"/>
  <c r="BF1259" i="3"/>
  <c r="T1259" i="3"/>
  <c r="R1259" i="3"/>
  <c r="P1259" i="3"/>
  <c r="BI1247" i="3"/>
  <c r="BH1247" i="3"/>
  <c r="BG1247" i="3"/>
  <c r="BF1247" i="3"/>
  <c r="T1247" i="3"/>
  <c r="R1247" i="3"/>
  <c r="P1247" i="3"/>
  <c r="BI1235" i="3"/>
  <c r="BH1235" i="3"/>
  <c r="BG1235" i="3"/>
  <c r="BF1235" i="3"/>
  <c r="T1235" i="3"/>
  <c r="R1235" i="3"/>
  <c r="P1235" i="3"/>
  <c r="BI1231" i="3"/>
  <c r="BH1231" i="3"/>
  <c r="BG1231" i="3"/>
  <c r="BF1231" i="3"/>
  <c r="T1231" i="3"/>
  <c r="R1231" i="3"/>
  <c r="P1231" i="3"/>
  <c r="BI1219" i="3"/>
  <c r="BH1219" i="3"/>
  <c r="BG1219" i="3"/>
  <c r="BF1219" i="3"/>
  <c r="T1219" i="3"/>
  <c r="R1219" i="3"/>
  <c r="P1219" i="3"/>
  <c r="BI1215" i="3"/>
  <c r="BH1215" i="3"/>
  <c r="BG1215" i="3"/>
  <c r="BF1215" i="3"/>
  <c r="T1215" i="3"/>
  <c r="R1215" i="3"/>
  <c r="P1215" i="3"/>
  <c r="BI1212" i="3"/>
  <c r="BH1212" i="3"/>
  <c r="BG1212" i="3"/>
  <c r="BF1212" i="3"/>
  <c r="T1212" i="3"/>
  <c r="R1212" i="3"/>
  <c r="P1212" i="3"/>
  <c r="BI1210" i="3"/>
  <c r="BH1210" i="3"/>
  <c r="BG1210" i="3"/>
  <c r="BF1210" i="3"/>
  <c r="T1210" i="3"/>
  <c r="R1210" i="3"/>
  <c r="P1210" i="3"/>
  <c r="BI1208" i="3"/>
  <c r="BH1208" i="3"/>
  <c r="BG1208" i="3"/>
  <c r="BF1208" i="3"/>
  <c r="T1208" i="3"/>
  <c r="R1208" i="3"/>
  <c r="P1208" i="3"/>
  <c r="BI1203" i="3"/>
  <c r="BH1203" i="3"/>
  <c r="BG1203" i="3"/>
  <c r="BF1203" i="3"/>
  <c r="T1203" i="3"/>
  <c r="R1203" i="3"/>
  <c r="P1203" i="3"/>
  <c r="BI1199" i="3"/>
  <c r="BH1199" i="3"/>
  <c r="BG1199" i="3"/>
  <c r="BF1199" i="3"/>
  <c r="T1199" i="3"/>
  <c r="R1199" i="3"/>
  <c r="P1199" i="3"/>
  <c r="BI1193" i="3"/>
  <c r="BH1193" i="3"/>
  <c r="BG1193" i="3"/>
  <c r="BF1193" i="3"/>
  <c r="T1193" i="3"/>
  <c r="R1193" i="3"/>
  <c r="P1193" i="3"/>
  <c r="BI1191" i="3"/>
  <c r="BH1191" i="3"/>
  <c r="BG1191" i="3"/>
  <c r="BF1191" i="3"/>
  <c r="T1191" i="3"/>
  <c r="R1191" i="3"/>
  <c r="P1191" i="3"/>
  <c r="BI1185" i="3"/>
  <c r="BH1185" i="3"/>
  <c r="BG1185" i="3"/>
  <c r="BF1185" i="3"/>
  <c r="T1185" i="3"/>
  <c r="R1185" i="3"/>
  <c r="P1185" i="3"/>
  <c r="BI1181" i="3"/>
  <c r="BH1181" i="3"/>
  <c r="BG1181" i="3"/>
  <c r="BF1181" i="3"/>
  <c r="T1181" i="3"/>
  <c r="R1181" i="3"/>
  <c r="P1181" i="3"/>
  <c r="BI1178" i="3"/>
  <c r="BH1178" i="3"/>
  <c r="BG1178" i="3"/>
  <c r="BF1178" i="3"/>
  <c r="T1178" i="3"/>
  <c r="R1178" i="3"/>
  <c r="P1178" i="3"/>
  <c r="BI1176" i="3"/>
  <c r="BH1176" i="3"/>
  <c r="BG1176" i="3"/>
  <c r="BF1176" i="3"/>
  <c r="T1176" i="3"/>
  <c r="R1176" i="3"/>
  <c r="P1176" i="3"/>
  <c r="BI1170" i="3"/>
  <c r="BH1170" i="3"/>
  <c r="BG1170" i="3"/>
  <c r="BF1170" i="3"/>
  <c r="T1170" i="3"/>
  <c r="R1170" i="3"/>
  <c r="P1170" i="3"/>
  <c r="BI1168" i="3"/>
  <c r="BH1168" i="3"/>
  <c r="BG1168" i="3"/>
  <c r="BF1168" i="3"/>
  <c r="T1168" i="3"/>
  <c r="R1168" i="3"/>
  <c r="P1168" i="3"/>
  <c r="BI1166" i="3"/>
  <c r="BH1166" i="3"/>
  <c r="BG1166" i="3"/>
  <c r="BF1166" i="3"/>
  <c r="T1166" i="3"/>
  <c r="R1166" i="3"/>
  <c r="P1166" i="3"/>
  <c r="BI1164" i="3"/>
  <c r="BH1164" i="3"/>
  <c r="BG1164" i="3"/>
  <c r="BF1164" i="3"/>
  <c r="T1164" i="3"/>
  <c r="R1164" i="3"/>
  <c r="P1164" i="3"/>
  <c r="BI1160" i="3"/>
  <c r="BH1160" i="3"/>
  <c r="BG1160" i="3"/>
  <c r="BF1160" i="3"/>
  <c r="T1160" i="3"/>
  <c r="R1160" i="3"/>
  <c r="P1160" i="3"/>
  <c r="BI1156" i="3"/>
  <c r="BH1156" i="3"/>
  <c r="BG1156" i="3"/>
  <c r="BF1156" i="3"/>
  <c r="T1156" i="3"/>
  <c r="R1156" i="3"/>
  <c r="P1156" i="3"/>
  <c r="BI1152" i="3"/>
  <c r="BH1152" i="3"/>
  <c r="BG1152" i="3"/>
  <c r="BF1152" i="3"/>
  <c r="T1152" i="3"/>
  <c r="R1152" i="3"/>
  <c r="P1152" i="3"/>
  <c r="BI1147" i="3"/>
  <c r="BH1147" i="3"/>
  <c r="BG1147" i="3"/>
  <c r="BF1147" i="3"/>
  <c r="T1147" i="3"/>
  <c r="R1147" i="3"/>
  <c r="P1147" i="3"/>
  <c r="BI1142" i="3"/>
  <c r="BH1142" i="3"/>
  <c r="BG1142" i="3"/>
  <c r="BF1142" i="3"/>
  <c r="T1142" i="3"/>
  <c r="R1142" i="3"/>
  <c r="P1142" i="3"/>
  <c r="BI1133" i="3"/>
  <c r="BH1133" i="3"/>
  <c r="BG1133" i="3"/>
  <c r="BF1133" i="3"/>
  <c r="T1133" i="3"/>
  <c r="R1133" i="3"/>
  <c r="P1133" i="3"/>
  <c r="BI1128" i="3"/>
  <c r="BH1128" i="3"/>
  <c r="BG1128" i="3"/>
  <c r="BF1128" i="3"/>
  <c r="T1128" i="3"/>
  <c r="R1128" i="3"/>
  <c r="P1128" i="3"/>
  <c r="BI1112" i="3"/>
  <c r="BH1112" i="3"/>
  <c r="BG1112" i="3"/>
  <c r="BF1112" i="3"/>
  <c r="T1112" i="3"/>
  <c r="R1112" i="3"/>
  <c r="P1112" i="3"/>
  <c r="BI1107" i="3"/>
  <c r="BH1107" i="3"/>
  <c r="BG1107" i="3"/>
  <c r="BF1107" i="3"/>
  <c r="T1107" i="3"/>
  <c r="R1107" i="3"/>
  <c r="P1107" i="3"/>
  <c r="BI1102" i="3"/>
  <c r="BH1102" i="3"/>
  <c r="BG1102" i="3"/>
  <c r="BF1102" i="3"/>
  <c r="T1102" i="3"/>
  <c r="R1102" i="3"/>
  <c r="P1102" i="3"/>
  <c r="BI1071" i="3"/>
  <c r="BH1071" i="3"/>
  <c r="BG1071" i="3"/>
  <c r="BF1071" i="3"/>
  <c r="T1071" i="3"/>
  <c r="R1071" i="3"/>
  <c r="P1071" i="3"/>
  <c r="BI1037" i="3"/>
  <c r="BH1037" i="3"/>
  <c r="BG1037" i="3"/>
  <c r="BF1037" i="3"/>
  <c r="T1037" i="3"/>
  <c r="R1037" i="3"/>
  <c r="P1037" i="3"/>
  <c r="BI1026" i="3"/>
  <c r="BH1026" i="3"/>
  <c r="BG1026" i="3"/>
  <c r="BF1026" i="3"/>
  <c r="T1026" i="3"/>
  <c r="R1026" i="3"/>
  <c r="P1026" i="3"/>
  <c r="BI1014" i="3"/>
  <c r="BH1014" i="3"/>
  <c r="BG1014" i="3"/>
  <c r="BF1014" i="3"/>
  <c r="T1014" i="3"/>
  <c r="R1014" i="3"/>
  <c r="P1014" i="3"/>
  <c r="BI1003" i="3"/>
  <c r="BH1003" i="3"/>
  <c r="BG1003" i="3"/>
  <c r="BF1003" i="3"/>
  <c r="T1003" i="3"/>
  <c r="R1003" i="3"/>
  <c r="P1003" i="3"/>
  <c r="BI991" i="3"/>
  <c r="BH991" i="3"/>
  <c r="BG991" i="3"/>
  <c r="BF991" i="3"/>
  <c r="T991" i="3"/>
  <c r="R991" i="3"/>
  <c r="P991" i="3"/>
  <c r="BI986" i="3"/>
  <c r="BH986" i="3"/>
  <c r="BG986" i="3"/>
  <c r="BF986" i="3"/>
  <c r="T986" i="3"/>
  <c r="R986" i="3"/>
  <c r="P986" i="3"/>
  <c r="BI980" i="3"/>
  <c r="BH980" i="3"/>
  <c r="BG980" i="3"/>
  <c r="BF980" i="3"/>
  <c r="T980" i="3"/>
  <c r="R980" i="3"/>
  <c r="P980" i="3"/>
  <c r="BI975" i="3"/>
  <c r="BH975" i="3"/>
  <c r="BG975" i="3"/>
  <c r="BF975" i="3"/>
  <c r="T975" i="3"/>
  <c r="R975" i="3"/>
  <c r="P975" i="3"/>
  <c r="BI969" i="3"/>
  <c r="BH969" i="3"/>
  <c r="BG969" i="3"/>
  <c r="BF969" i="3"/>
  <c r="T969" i="3"/>
  <c r="R969" i="3"/>
  <c r="P969" i="3"/>
  <c r="BI964" i="3"/>
  <c r="BH964" i="3"/>
  <c r="BG964" i="3"/>
  <c r="BF964" i="3"/>
  <c r="T964" i="3"/>
  <c r="R964" i="3"/>
  <c r="P964" i="3"/>
  <c r="BI959" i="3"/>
  <c r="BH959" i="3"/>
  <c r="BG959" i="3"/>
  <c r="BF959" i="3"/>
  <c r="T959" i="3"/>
  <c r="R959" i="3"/>
  <c r="P959" i="3"/>
  <c r="BI954" i="3"/>
  <c r="BH954" i="3"/>
  <c r="BG954" i="3"/>
  <c r="BF954" i="3"/>
  <c r="T954" i="3"/>
  <c r="R954" i="3"/>
  <c r="P954" i="3"/>
  <c r="BI949" i="3"/>
  <c r="BH949" i="3"/>
  <c r="BG949" i="3"/>
  <c r="BF949" i="3"/>
  <c r="T949" i="3"/>
  <c r="R949" i="3"/>
  <c r="P949" i="3"/>
  <c r="BI944" i="3"/>
  <c r="BH944" i="3"/>
  <c r="BG944" i="3"/>
  <c r="BF944" i="3"/>
  <c r="T944" i="3"/>
  <c r="R944" i="3"/>
  <c r="P944" i="3"/>
  <c r="BI939" i="3"/>
  <c r="BH939" i="3"/>
  <c r="BG939" i="3"/>
  <c r="BF939" i="3"/>
  <c r="T939" i="3"/>
  <c r="R939" i="3"/>
  <c r="P939" i="3"/>
  <c r="BI934" i="3"/>
  <c r="BH934" i="3"/>
  <c r="BG934" i="3"/>
  <c r="BF934" i="3"/>
  <c r="T934" i="3"/>
  <c r="R934" i="3"/>
  <c r="P934" i="3"/>
  <c r="BI929" i="3"/>
  <c r="BH929" i="3"/>
  <c r="BG929" i="3"/>
  <c r="BF929" i="3"/>
  <c r="T929" i="3"/>
  <c r="R929" i="3"/>
  <c r="P929" i="3"/>
  <c r="BI909" i="3"/>
  <c r="BH909" i="3"/>
  <c r="BG909" i="3"/>
  <c r="BF909" i="3"/>
  <c r="T909" i="3"/>
  <c r="R909" i="3"/>
  <c r="P909" i="3"/>
  <c r="BI904" i="3"/>
  <c r="BH904" i="3"/>
  <c r="BG904" i="3"/>
  <c r="BF904" i="3"/>
  <c r="T904" i="3"/>
  <c r="R904" i="3"/>
  <c r="P904" i="3"/>
  <c r="BI899" i="3"/>
  <c r="BH899" i="3"/>
  <c r="BG899" i="3"/>
  <c r="BF899" i="3"/>
  <c r="T899" i="3"/>
  <c r="R899" i="3"/>
  <c r="P899" i="3"/>
  <c r="BI892" i="3"/>
  <c r="BH892" i="3"/>
  <c r="BG892" i="3"/>
  <c r="BF892" i="3"/>
  <c r="T892" i="3"/>
  <c r="R892" i="3"/>
  <c r="P892" i="3"/>
  <c r="BI887" i="3"/>
  <c r="BH887" i="3"/>
  <c r="BG887" i="3"/>
  <c r="BF887" i="3"/>
  <c r="T887" i="3"/>
  <c r="R887" i="3"/>
  <c r="P887" i="3"/>
  <c r="BI873" i="3"/>
  <c r="BH873" i="3"/>
  <c r="BG873" i="3"/>
  <c r="BF873" i="3"/>
  <c r="T873" i="3"/>
  <c r="R873" i="3"/>
  <c r="P873" i="3"/>
  <c r="BI869" i="3"/>
  <c r="BH869" i="3"/>
  <c r="BG869" i="3"/>
  <c r="BF869" i="3"/>
  <c r="T869" i="3"/>
  <c r="R869" i="3"/>
  <c r="P869" i="3"/>
  <c r="BI866" i="3"/>
  <c r="BH866" i="3"/>
  <c r="BG866" i="3"/>
  <c r="BF866" i="3"/>
  <c r="T866" i="3"/>
  <c r="R866" i="3"/>
  <c r="P866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40" i="3"/>
  <c r="BH840" i="3"/>
  <c r="BG840" i="3"/>
  <c r="BF840" i="3"/>
  <c r="T840" i="3"/>
  <c r="R840" i="3"/>
  <c r="P840" i="3"/>
  <c r="BI835" i="3"/>
  <c r="BH835" i="3"/>
  <c r="BG835" i="3"/>
  <c r="BF835" i="3"/>
  <c r="T835" i="3"/>
  <c r="R835" i="3"/>
  <c r="P835" i="3"/>
  <c r="BI829" i="3"/>
  <c r="BH829" i="3"/>
  <c r="BG829" i="3"/>
  <c r="BF829" i="3"/>
  <c r="T829" i="3"/>
  <c r="R829" i="3"/>
  <c r="P829" i="3"/>
  <c r="BI824" i="3"/>
  <c r="BH824" i="3"/>
  <c r="BG824" i="3"/>
  <c r="BF824" i="3"/>
  <c r="T824" i="3"/>
  <c r="R824" i="3"/>
  <c r="P824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06" i="3"/>
  <c r="BH806" i="3"/>
  <c r="BG806" i="3"/>
  <c r="BF806" i="3"/>
  <c r="T806" i="3"/>
  <c r="R806" i="3"/>
  <c r="P806" i="3"/>
  <c r="BI799" i="3"/>
  <c r="BH799" i="3"/>
  <c r="BG799" i="3"/>
  <c r="BF799" i="3"/>
  <c r="T799" i="3"/>
  <c r="R799" i="3"/>
  <c r="P799" i="3"/>
  <c r="BI785" i="3"/>
  <c r="BH785" i="3"/>
  <c r="BG785" i="3"/>
  <c r="BF785" i="3"/>
  <c r="T785" i="3"/>
  <c r="R785" i="3"/>
  <c r="P785" i="3"/>
  <c r="BI779" i="3"/>
  <c r="BH779" i="3"/>
  <c r="BG779" i="3"/>
  <c r="BF779" i="3"/>
  <c r="T779" i="3"/>
  <c r="R779" i="3"/>
  <c r="P779" i="3"/>
  <c r="BI774" i="3"/>
  <c r="BH774" i="3"/>
  <c r="BG774" i="3"/>
  <c r="BF774" i="3"/>
  <c r="T774" i="3"/>
  <c r="R774" i="3"/>
  <c r="P774" i="3"/>
  <c r="BI766" i="3"/>
  <c r="BH766" i="3"/>
  <c r="BG766" i="3"/>
  <c r="BF766" i="3"/>
  <c r="T766" i="3"/>
  <c r="R766" i="3"/>
  <c r="P766" i="3"/>
  <c r="BI761" i="3"/>
  <c r="BH761" i="3"/>
  <c r="BG761" i="3"/>
  <c r="BF761" i="3"/>
  <c r="T761" i="3"/>
  <c r="R761" i="3"/>
  <c r="P761" i="3"/>
  <c r="BI752" i="3"/>
  <c r="BH752" i="3"/>
  <c r="BG752" i="3"/>
  <c r="BF752" i="3"/>
  <c r="T752" i="3"/>
  <c r="R752" i="3"/>
  <c r="P752" i="3"/>
  <c r="BI742" i="3"/>
  <c r="BH742" i="3"/>
  <c r="BG742" i="3"/>
  <c r="BF742" i="3"/>
  <c r="T742" i="3"/>
  <c r="R742" i="3"/>
  <c r="P742" i="3"/>
  <c r="BI737" i="3"/>
  <c r="BH737" i="3"/>
  <c r="BG737" i="3"/>
  <c r="BF737" i="3"/>
  <c r="T737" i="3"/>
  <c r="R737" i="3"/>
  <c r="P737" i="3"/>
  <c r="BI732" i="3"/>
  <c r="BH732" i="3"/>
  <c r="BG732" i="3"/>
  <c r="BF732" i="3"/>
  <c r="T732" i="3"/>
  <c r="R732" i="3"/>
  <c r="P732" i="3"/>
  <c r="BI706" i="3"/>
  <c r="BH706" i="3"/>
  <c r="BG706" i="3"/>
  <c r="BF706" i="3"/>
  <c r="T706" i="3"/>
  <c r="R706" i="3"/>
  <c r="P706" i="3"/>
  <c r="BI680" i="3"/>
  <c r="BH680" i="3"/>
  <c r="BG680" i="3"/>
  <c r="BF680" i="3"/>
  <c r="T680" i="3"/>
  <c r="R680" i="3"/>
  <c r="P680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8" i="3"/>
  <c r="BH628" i="3"/>
  <c r="BG628" i="3"/>
  <c r="BF628" i="3"/>
  <c r="T628" i="3"/>
  <c r="R628" i="3"/>
  <c r="P628" i="3"/>
  <c r="BI622" i="3"/>
  <c r="BH622" i="3"/>
  <c r="BG622" i="3"/>
  <c r="BF622" i="3"/>
  <c r="T622" i="3"/>
  <c r="R622" i="3"/>
  <c r="P622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5" i="3"/>
  <c r="BH605" i="3"/>
  <c r="BG605" i="3"/>
  <c r="BF605" i="3"/>
  <c r="T605" i="3"/>
  <c r="R605" i="3"/>
  <c r="P605" i="3"/>
  <c r="BI599" i="3"/>
  <c r="BH599" i="3"/>
  <c r="BG599" i="3"/>
  <c r="BF599" i="3"/>
  <c r="T599" i="3"/>
  <c r="R599" i="3"/>
  <c r="P599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5" i="3"/>
  <c r="BH575" i="3"/>
  <c r="BG575" i="3"/>
  <c r="BF575" i="3"/>
  <c r="T575" i="3"/>
  <c r="R575" i="3"/>
  <c r="P575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3" i="3"/>
  <c r="BH543" i="3"/>
  <c r="BG543" i="3"/>
  <c r="BF543" i="3"/>
  <c r="T543" i="3"/>
  <c r="R543" i="3"/>
  <c r="P543" i="3"/>
  <c r="BI535" i="3"/>
  <c r="BH535" i="3"/>
  <c r="BG535" i="3"/>
  <c r="BF535" i="3"/>
  <c r="T535" i="3"/>
  <c r="R535" i="3"/>
  <c r="P535" i="3"/>
  <c r="BI530" i="3"/>
  <c r="BH530" i="3"/>
  <c r="BG530" i="3"/>
  <c r="BF530" i="3"/>
  <c r="T530" i="3"/>
  <c r="R530" i="3"/>
  <c r="P530" i="3"/>
  <c r="BI525" i="3"/>
  <c r="BH525" i="3"/>
  <c r="BG525" i="3"/>
  <c r="BF525" i="3"/>
  <c r="T525" i="3"/>
  <c r="R525" i="3"/>
  <c r="P525" i="3"/>
  <c r="BI520" i="3"/>
  <c r="BH520" i="3"/>
  <c r="BG520" i="3"/>
  <c r="BF520" i="3"/>
  <c r="T520" i="3"/>
  <c r="R520" i="3"/>
  <c r="P520" i="3"/>
  <c r="BI515" i="3"/>
  <c r="BH515" i="3"/>
  <c r="BG515" i="3"/>
  <c r="BF515" i="3"/>
  <c r="T515" i="3"/>
  <c r="R515" i="3"/>
  <c r="P515" i="3"/>
  <c r="BI508" i="3"/>
  <c r="BH508" i="3"/>
  <c r="BG508" i="3"/>
  <c r="BF508" i="3"/>
  <c r="T508" i="3"/>
  <c r="R508" i="3"/>
  <c r="P508" i="3"/>
  <c r="BI492" i="3"/>
  <c r="BH492" i="3"/>
  <c r="BG492" i="3"/>
  <c r="BF492" i="3"/>
  <c r="T492" i="3"/>
  <c r="R492" i="3"/>
  <c r="P492" i="3"/>
  <c r="BI485" i="3"/>
  <c r="BH485" i="3"/>
  <c r="BG485" i="3"/>
  <c r="BF485" i="3"/>
  <c r="T485" i="3"/>
  <c r="R485" i="3"/>
  <c r="P485" i="3"/>
  <c r="BI477" i="3"/>
  <c r="BH477" i="3"/>
  <c r="BG477" i="3"/>
  <c r="BF477" i="3"/>
  <c r="T477" i="3"/>
  <c r="R477" i="3"/>
  <c r="P477" i="3"/>
  <c r="BI471" i="3"/>
  <c r="BH471" i="3"/>
  <c r="BG471" i="3"/>
  <c r="BF471" i="3"/>
  <c r="T471" i="3"/>
  <c r="R471" i="3"/>
  <c r="P471" i="3"/>
  <c r="BI465" i="3"/>
  <c r="BH465" i="3"/>
  <c r="BG465" i="3"/>
  <c r="BF465" i="3"/>
  <c r="T465" i="3"/>
  <c r="R465" i="3"/>
  <c r="P465" i="3"/>
  <c r="BI459" i="3"/>
  <c r="BH459" i="3"/>
  <c r="BG459" i="3"/>
  <c r="BF459" i="3"/>
  <c r="T459" i="3"/>
  <c r="R459" i="3"/>
  <c r="P459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375" i="3"/>
  <c r="BH375" i="3"/>
  <c r="BG375" i="3"/>
  <c r="BF375" i="3"/>
  <c r="T375" i="3"/>
  <c r="R375" i="3"/>
  <c r="P375" i="3"/>
  <c r="BI370" i="3"/>
  <c r="BH370" i="3"/>
  <c r="BG370" i="3"/>
  <c r="BF370" i="3"/>
  <c r="T370" i="3"/>
  <c r="R370" i="3"/>
  <c r="P370" i="3"/>
  <c r="BI364" i="3"/>
  <c r="BH364" i="3"/>
  <c r="BG364" i="3"/>
  <c r="BF364" i="3"/>
  <c r="T364" i="3"/>
  <c r="R364" i="3"/>
  <c r="P364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1" i="3"/>
  <c r="BH331" i="3"/>
  <c r="BG331" i="3"/>
  <c r="BF331" i="3"/>
  <c r="T331" i="3"/>
  <c r="R331" i="3"/>
  <c r="P331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28" i="3"/>
  <c r="BH228" i="3"/>
  <c r="BG228" i="3"/>
  <c r="BF228" i="3"/>
  <c r="T228" i="3"/>
  <c r="R228" i="3"/>
  <c r="P228" i="3"/>
  <c r="BI213" i="3"/>
  <c r="BH213" i="3"/>
  <c r="BG213" i="3"/>
  <c r="BF213" i="3"/>
  <c r="T213" i="3"/>
  <c r="R213" i="3"/>
  <c r="P213" i="3"/>
  <c r="BI206" i="3"/>
  <c r="BH206" i="3"/>
  <c r="BG206" i="3"/>
  <c r="BF206" i="3"/>
  <c r="T206" i="3"/>
  <c r="R206" i="3"/>
  <c r="P206" i="3"/>
  <c r="BI198" i="3"/>
  <c r="BH198" i="3"/>
  <c r="BG198" i="3"/>
  <c r="BF198" i="3"/>
  <c r="T198" i="3"/>
  <c r="R198" i="3"/>
  <c r="P198" i="3"/>
  <c r="BI171" i="3"/>
  <c r="BH171" i="3"/>
  <c r="BG171" i="3"/>
  <c r="BF171" i="3"/>
  <c r="T171" i="3"/>
  <c r="R171" i="3"/>
  <c r="P171" i="3"/>
  <c r="BI163" i="3"/>
  <c r="BH163" i="3"/>
  <c r="BG163" i="3"/>
  <c r="BF163" i="3"/>
  <c r="T163" i="3"/>
  <c r="R163" i="3"/>
  <c r="P163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J94" i="3"/>
  <c r="F94" i="3"/>
  <c r="F92" i="3"/>
  <c r="E90" i="3"/>
  <c r="J54" i="3"/>
  <c r="F54" i="3"/>
  <c r="F52" i="3"/>
  <c r="E50" i="3"/>
  <c r="J24" i="3"/>
  <c r="E24" i="3"/>
  <c r="J55" i="3"/>
  <c r="J23" i="3"/>
  <c r="J18" i="3"/>
  <c r="E18" i="3"/>
  <c r="F95" i="3" s="1"/>
  <c r="J17" i="3"/>
  <c r="J12" i="3"/>
  <c r="J52" i="3"/>
  <c r="E7" i="3"/>
  <c r="E88" i="3"/>
  <c r="J37" i="2"/>
  <c r="J36" i="2"/>
  <c r="AY55" i="1"/>
  <c r="J35" i="2"/>
  <c r="AX55" i="1" s="1"/>
  <c r="BI369" i="2"/>
  <c r="BH369" i="2"/>
  <c r="BG369" i="2"/>
  <c r="BF369" i="2"/>
  <c r="T369" i="2"/>
  <c r="T368" i="2" s="1"/>
  <c r="R369" i="2"/>
  <c r="R368" i="2"/>
  <c r="P369" i="2"/>
  <c r="P368" i="2"/>
  <c r="BI338" i="2"/>
  <c r="BH338" i="2"/>
  <c r="BG338" i="2"/>
  <c r="BF338" i="2"/>
  <c r="T338" i="2"/>
  <c r="T337" i="2" s="1"/>
  <c r="R338" i="2"/>
  <c r="R337" i="2" s="1"/>
  <c r="P338" i="2"/>
  <c r="P337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T300" i="2"/>
  <c r="R307" i="2"/>
  <c r="P307" i="2"/>
  <c r="P300" i="2"/>
  <c r="BI301" i="2"/>
  <c r="BH301" i="2"/>
  <c r="BG301" i="2"/>
  <c r="BF301" i="2"/>
  <c r="T301" i="2"/>
  <c r="R301" i="2"/>
  <c r="R300" i="2" s="1"/>
  <c r="P301" i="2"/>
  <c r="BI296" i="2"/>
  <c r="BH296" i="2"/>
  <c r="BG296" i="2"/>
  <c r="BF296" i="2"/>
  <c r="T296" i="2"/>
  <c r="T295" i="2" s="1"/>
  <c r="R296" i="2"/>
  <c r="R295" i="2"/>
  <c r="P296" i="2"/>
  <c r="P295" i="2"/>
  <c r="BI291" i="2"/>
  <c r="BH291" i="2"/>
  <c r="BG291" i="2"/>
  <c r="BF291" i="2"/>
  <c r="T291" i="2"/>
  <c r="T290" i="2" s="1"/>
  <c r="R291" i="2"/>
  <c r="R290" i="2" s="1"/>
  <c r="P291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56" i="2"/>
  <c r="BH156" i="2"/>
  <c r="BG156" i="2"/>
  <c r="BF156" i="2"/>
  <c r="T156" i="2"/>
  <c r="R156" i="2"/>
  <c r="P15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5" i="2"/>
  <c r="BH125" i="2"/>
  <c r="BG125" i="2"/>
  <c r="BF125" i="2"/>
  <c r="T125" i="2"/>
  <c r="R125" i="2"/>
  <c r="P125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94" i="2"/>
  <c r="BH94" i="2"/>
  <c r="BG94" i="2"/>
  <c r="BF94" i="2"/>
  <c r="T94" i="2"/>
  <c r="T93" i="2"/>
  <c r="R94" i="2"/>
  <c r="R93" i="2"/>
  <c r="P94" i="2"/>
  <c r="P93" i="2" s="1"/>
  <c r="J87" i="2"/>
  <c r="F87" i="2"/>
  <c r="F85" i="2"/>
  <c r="E83" i="2"/>
  <c r="J54" i="2"/>
  <c r="F54" i="2"/>
  <c r="F52" i="2"/>
  <c r="E50" i="2"/>
  <c r="J24" i="2"/>
  <c r="E24" i="2"/>
  <c r="J88" i="2" s="1"/>
  <c r="J23" i="2"/>
  <c r="J18" i="2"/>
  <c r="E18" i="2"/>
  <c r="F88" i="2" s="1"/>
  <c r="J17" i="2"/>
  <c r="J12" i="2"/>
  <c r="J85" i="2" s="1"/>
  <c r="E7" i="2"/>
  <c r="E48" i="2"/>
  <c r="L50" i="1"/>
  <c r="AM50" i="1"/>
  <c r="AM49" i="1"/>
  <c r="L49" i="1"/>
  <c r="AM47" i="1"/>
  <c r="L47" i="1"/>
  <c r="L45" i="1"/>
  <c r="L44" i="1"/>
  <c r="BK314" i="2"/>
  <c r="J325" i="2"/>
  <c r="BK236" i="2"/>
  <c r="J216" i="2"/>
  <c r="J205" i="2"/>
  <c r="J181" i="2"/>
  <c r="BK136" i="2"/>
  <c r="BK117" i="2"/>
  <c r="BK338" i="2"/>
  <c r="BK307" i="2"/>
  <c r="BK296" i="2"/>
  <c r="BK285" i="2"/>
  <c r="J272" i="2"/>
  <c r="J260" i="2"/>
  <c r="BK187" i="2"/>
  <c r="BK133" i="2"/>
  <c r="J1821" i="3"/>
  <c r="BK1755" i="3"/>
  <c r="BK1542" i="3"/>
  <c r="J1449" i="3"/>
  <c r="BK1419" i="3"/>
  <c r="BK1275" i="3"/>
  <c r="BK1178" i="3"/>
  <c r="J1026" i="3"/>
  <c r="BK944" i="3"/>
  <c r="J869" i="3"/>
  <c r="J779" i="3"/>
  <c r="BK638" i="3"/>
  <c r="BK591" i="3"/>
  <c r="BK551" i="3"/>
  <c r="BK447" i="3"/>
  <c r="J213" i="3"/>
  <c r="J129" i="3"/>
  <c r="BK1882" i="3"/>
  <c r="J1685" i="3"/>
  <c r="J1552" i="3"/>
  <c r="J1425" i="3"/>
  <c r="J1401" i="3"/>
  <c r="J1364" i="3"/>
  <c r="BK1302" i="3"/>
  <c r="BK1185" i="3"/>
  <c r="BK1164" i="3"/>
  <c r="BK964" i="3"/>
  <c r="BK899" i="3"/>
  <c r="J785" i="3"/>
  <c r="J634" i="3"/>
  <c r="BK580" i="3"/>
  <c r="BK525" i="3"/>
  <c r="J443" i="3"/>
  <c r="J206" i="3"/>
  <c r="BK101" i="3"/>
  <c r="BK1458" i="3"/>
  <c r="BK1425" i="3"/>
  <c r="J1291" i="3"/>
  <c r="BK1210" i="3"/>
  <c r="BK1170" i="3"/>
  <c r="J1112" i="3"/>
  <c r="BK991" i="3"/>
  <c r="J944" i="3"/>
  <c r="BK866" i="3"/>
  <c r="J680" i="3"/>
  <c r="BK612" i="3"/>
  <c r="BK575" i="3"/>
  <c r="BK459" i="3"/>
  <c r="BK443" i="3"/>
  <c r="J263" i="3"/>
  <c r="J101" i="3"/>
  <c r="BK1847" i="3"/>
  <c r="BK1758" i="3"/>
  <c r="J1591" i="3"/>
  <c r="BK1407" i="3"/>
  <c r="BK1360" i="3"/>
  <c r="J1210" i="3"/>
  <c r="J1003" i="3"/>
  <c r="BK869" i="3"/>
  <c r="J799" i="3"/>
  <c r="BK632" i="3"/>
  <c r="BK605" i="3"/>
  <c r="J551" i="3"/>
  <c r="J433" i="3"/>
  <c r="J257" i="3"/>
  <c r="BK1850" i="3"/>
  <c r="J1675" i="3"/>
  <c r="J1528" i="3"/>
  <c r="J1434" i="3"/>
  <c r="J1338" i="3"/>
  <c r="J1142" i="3"/>
  <c r="J975" i="3"/>
  <c r="J887" i="3"/>
  <c r="J761" i="3"/>
  <c r="J636" i="3"/>
  <c r="J567" i="3"/>
  <c r="J344" i="3"/>
  <c r="BK135" i="3"/>
  <c r="BK107" i="3"/>
  <c r="J1873" i="3"/>
  <c r="J1758" i="3"/>
  <c r="J1555" i="3"/>
  <c r="J1477" i="3"/>
  <c r="J1360" i="3"/>
  <c r="BK1235" i="3"/>
  <c r="BK1181" i="3"/>
  <c r="J1128" i="3"/>
  <c r="BK949" i="3"/>
  <c r="BK824" i="3"/>
  <c r="BK634" i="3"/>
  <c r="BK561" i="3"/>
  <c r="BK471" i="3"/>
  <c r="BK344" i="3"/>
  <c r="J163" i="3"/>
  <c r="J378" i="4"/>
  <c r="J345" i="4"/>
  <c r="BK306" i="4"/>
  <c r="BK281" i="4"/>
  <c r="J251" i="4"/>
  <c r="J231" i="4"/>
  <c r="BK205" i="4"/>
  <c r="BK190" i="4"/>
  <c r="BK173" i="4"/>
  <c r="J133" i="4"/>
  <c r="BK97" i="4"/>
  <c r="J396" i="4"/>
  <c r="J372" i="4"/>
  <c r="BK358" i="4"/>
  <c r="J317" i="4"/>
  <c r="J281" i="4"/>
  <c r="J257" i="4"/>
  <c r="J208" i="4"/>
  <c r="J171" i="4"/>
  <c r="J142" i="4"/>
  <c r="J118" i="4"/>
  <c r="BK391" i="4"/>
  <c r="BK378" i="4"/>
  <c r="BK343" i="4"/>
  <c r="BK322" i="4"/>
  <c r="BK290" i="4"/>
  <c r="BK248" i="4"/>
  <c r="BK210" i="4"/>
  <c r="J166" i="4"/>
  <c r="J97" i="4"/>
  <c r="BK361" i="4"/>
  <c r="J326" i="4"/>
  <c r="BK308" i="4"/>
  <c r="BK255" i="4"/>
  <c r="BK224" i="4"/>
  <c r="BK166" i="4"/>
  <c r="J139" i="4"/>
  <c r="BK85" i="4"/>
  <c r="BK353" i="4"/>
  <c r="J319" i="4"/>
  <c r="J270" i="4"/>
  <c r="BK229" i="4"/>
  <c r="J198" i="4"/>
  <c r="BK133" i="4"/>
  <c r="J109" i="4"/>
  <c r="BK326" i="4"/>
  <c r="J304" i="4"/>
  <c r="J285" i="4"/>
  <c r="J253" i="4"/>
  <c r="BK227" i="4"/>
  <c r="J178" i="4"/>
  <c r="BK115" i="4"/>
  <c r="J85" i="4"/>
  <c r="BK447" i="5"/>
  <c r="J379" i="5"/>
  <c r="J288" i="5"/>
  <c r="BK208" i="5"/>
  <c r="BK151" i="5"/>
  <c r="J108" i="5"/>
  <c r="BK454" i="5"/>
  <c r="J429" i="5"/>
  <c r="J403" i="5"/>
  <c r="BK350" i="5"/>
  <c r="J310" i="5"/>
  <c r="BK262" i="5"/>
  <c r="BK226" i="5"/>
  <c r="BK155" i="5"/>
  <c r="J515" i="5"/>
  <c r="J487" i="5"/>
  <c r="BK457" i="5"/>
  <c r="BK412" i="5"/>
  <c r="J336" i="5"/>
  <c r="J297" i="5"/>
  <c r="BK276" i="5"/>
  <c r="BK229" i="5"/>
  <c r="J187" i="5"/>
  <c r="J120" i="5"/>
  <c r="BK482" i="5"/>
  <c r="J449" i="5"/>
  <c r="BK415" i="5"/>
  <c r="BK379" i="5"/>
  <c r="J339" i="5"/>
  <c r="J307" i="5"/>
  <c r="BK267" i="5"/>
  <c r="J234" i="5"/>
  <c r="J193" i="5"/>
  <c r="J151" i="5"/>
  <c r="BK515" i="5"/>
  <c r="BK418" i="5"/>
  <c r="J383" i="5"/>
  <c r="BK339" i="5"/>
  <c r="BK310" i="5"/>
  <c r="J270" i="5"/>
  <c r="BK239" i="5"/>
  <c r="BK178" i="5"/>
  <c r="BK120" i="5"/>
  <c r="J467" i="5"/>
  <c r="BK436" i="5"/>
  <c r="J397" i="5"/>
  <c r="J345" i="5"/>
  <c r="BK297" i="5"/>
  <c r="J199" i="5"/>
  <c r="BK158" i="5"/>
  <c r="J114" i="5"/>
  <c r="J151" i="6"/>
  <c r="BK101" i="6"/>
  <c r="BK157" i="6"/>
  <c r="BK129" i="6"/>
  <c r="J97" i="6"/>
  <c r="BK168" i="6"/>
  <c r="J157" i="6"/>
  <c r="J133" i="6"/>
  <c r="J114" i="6"/>
  <c r="BK94" i="6"/>
  <c r="J149" i="6"/>
  <c r="BK137" i="6"/>
  <c r="J99" i="6"/>
  <c r="J171" i="6"/>
  <c r="J135" i="6"/>
  <c r="BK105" i="6"/>
  <c r="BK101" i="7"/>
  <c r="BK126" i="7"/>
  <c r="J118" i="7"/>
  <c r="J126" i="7"/>
  <c r="BK335" i="2"/>
  <c r="BK319" i="2"/>
  <c r="BK241" i="2"/>
  <c r="J224" i="2"/>
  <c r="BK205" i="2"/>
  <c r="J187" i="2"/>
  <c r="J142" i="2"/>
  <c r="J105" i="2"/>
  <c r="J335" i="2"/>
  <c r="BK301" i="2"/>
  <c r="J296" i="2"/>
  <c r="J285" i="2"/>
  <c r="BK275" i="2"/>
  <c r="J267" i="2"/>
  <c r="J236" i="2"/>
  <c r="BK156" i="2"/>
  <c r="J117" i="2"/>
  <c r="J94" i="2"/>
  <c r="J1779" i="3"/>
  <c r="BK1707" i="3"/>
  <c r="BK1613" i="3"/>
  <c r="J1458" i="3"/>
  <c r="J1352" i="3"/>
  <c r="BK1208" i="3"/>
  <c r="J1160" i="3"/>
  <c r="J964" i="3"/>
  <c r="BK892" i="3"/>
  <c r="J806" i="3"/>
  <c r="J630" i="3"/>
  <c r="J584" i="3"/>
  <c r="BK530" i="3"/>
  <c r="BK269" i="3"/>
  <c r="BK147" i="3"/>
  <c r="J1775" i="3"/>
  <c r="J1671" i="3"/>
  <c r="BK1498" i="3"/>
  <c r="J1413" i="3"/>
  <c r="BK1338" i="3"/>
  <c r="J1212" i="3"/>
  <c r="J1168" i="3"/>
  <c r="J1071" i="3"/>
  <c r="J934" i="3"/>
  <c r="J829" i="3"/>
  <c r="BK774" i="3"/>
  <c r="J632" i="3"/>
  <c r="BK567" i="3"/>
  <c r="BK520" i="3"/>
  <c r="J364" i="3"/>
  <c r="J198" i="3"/>
  <c r="J1524" i="3"/>
  <c r="BK1449" i="3"/>
  <c r="J1275" i="3"/>
  <c r="J1231" i="3"/>
  <c r="J1191" i="3"/>
  <c r="BK1152" i="3"/>
  <c r="J1037" i="3"/>
  <c r="BK969" i="3"/>
  <c r="J892" i="3"/>
  <c r="J860" i="3"/>
  <c r="J774" i="3"/>
  <c r="BK737" i="3"/>
  <c r="J616" i="3"/>
  <c r="BK584" i="3"/>
  <c r="J492" i="3"/>
  <c r="J331" i="3"/>
  <c r="J147" i="3"/>
  <c r="BK1800" i="3"/>
  <c r="BK1723" i="3"/>
  <c r="BK1681" i="3"/>
  <c r="BK1413" i="3"/>
  <c r="BK1287" i="3"/>
  <c r="BK1191" i="3"/>
  <c r="J1102" i="3"/>
  <c r="J873" i="3"/>
  <c r="BK779" i="3"/>
  <c r="BK630" i="3"/>
  <c r="J582" i="3"/>
  <c r="J471" i="3"/>
  <c r="J269" i="3"/>
  <c r="BK1888" i="3"/>
  <c r="J1755" i="3"/>
  <c r="J1639" i="3"/>
  <c r="J1498" i="3"/>
  <c r="J1368" i="3"/>
  <c r="J1199" i="3"/>
  <c r="BK1003" i="3"/>
  <c r="J904" i="3"/>
  <c r="J824" i="3"/>
  <c r="BK706" i="3"/>
  <c r="BK588" i="3"/>
  <c r="BK508" i="3"/>
  <c r="BK364" i="3"/>
  <c r="BK163" i="3"/>
  <c r="J113" i="3"/>
  <c r="BK1821" i="3"/>
  <c r="J1629" i="3"/>
  <c r="BK1552" i="3"/>
  <c r="BK1487" i="3"/>
  <c r="BK1364" i="3"/>
  <c r="BK1291" i="3"/>
  <c r="J1208" i="3"/>
  <c r="J1170" i="3"/>
  <c r="J1133" i="3"/>
  <c r="BK1026" i="3"/>
  <c r="J866" i="3"/>
  <c r="BK616" i="3"/>
  <c r="J520" i="3"/>
  <c r="J452" i="3"/>
  <c r="BK198" i="3"/>
  <c r="BK124" i="3"/>
  <c r="J365" i="4"/>
  <c r="J337" i="4"/>
  <c r="J300" i="4"/>
  <c r="J260" i="4"/>
  <c r="J244" i="4"/>
  <c r="J224" i="4"/>
  <c r="J200" i="4"/>
  <c r="J180" i="4"/>
  <c r="BK136" i="4"/>
  <c r="J112" i="4"/>
  <c r="BK91" i="4"/>
  <c r="J391" i="4"/>
  <c r="BK319" i="4"/>
  <c r="BK295" i="4"/>
  <c r="J277" i="4"/>
  <c r="J215" i="4"/>
  <c r="BK188" i="4"/>
  <c r="J154" i="4"/>
  <c r="BK121" i="4"/>
  <c r="BK396" i="4"/>
  <c r="J386" i="4"/>
  <c r="BK367" i="4"/>
  <c r="BK345" i="4"/>
  <c r="J330" i="4"/>
  <c r="J295" i="4"/>
  <c r="J262" i="4"/>
  <c r="BK215" i="4"/>
  <c r="J173" i="4"/>
  <c r="BK104" i="4"/>
  <c r="BK370" i="4"/>
  <c r="BK347" i="4"/>
  <c r="J297" i="4"/>
  <c r="BK253" i="4"/>
  <c r="BK220" i="4"/>
  <c r="BK183" i="4"/>
  <c r="J145" i="4"/>
  <c r="J87" i="4"/>
  <c r="BK382" i="4"/>
  <c r="J370" i="4"/>
  <c r="BK337" i="4"/>
  <c r="J283" i="4"/>
  <c r="BK265" i="4"/>
  <c r="BK222" i="4"/>
  <c r="BK193" i="4"/>
  <c r="BK139" i="4"/>
  <c r="J115" i="4"/>
  <c r="J91" i="4"/>
  <c r="J308" i="4"/>
  <c r="J272" i="4"/>
  <c r="J236" i="4"/>
  <c r="J205" i="4"/>
  <c r="J160" i="4"/>
  <c r="J101" i="4"/>
  <c r="J480" i="5"/>
  <c r="BK440" i="5"/>
  <c r="BK403" i="5"/>
  <c r="BK307" i="5"/>
  <c r="J211" i="5"/>
  <c r="J155" i="5"/>
  <c r="BK114" i="5"/>
  <c r="J476" i="5"/>
  <c r="BK409" i="5"/>
  <c r="J391" i="5"/>
  <c r="J333" i="5"/>
  <c r="BK294" i="5"/>
  <c r="J258" i="5"/>
  <c r="J204" i="5"/>
  <c r="J143" i="5"/>
  <c r="BK108" i="5"/>
  <c r="BK500" i="5"/>
  <c r="BK464" i="5"/>
  <c r="BK438" i="5"/>
  <c r="J369" i="5"/>
  <c r="BK326" i="5"/>
  <c r="BK314" i="5"/>
  <c r="J282" i="5"/>
  <c r="J242" i="5"/>
  <c r="J208" i="5"/>
  <c r="J166" i="5"/>
  <c r="BK111" i="5"/>
  <c r="J485" i="5"/>
  <c r="J464" i="5"/>
  <c r="J442" i="5"/>
  <c r="BK388" i="5"/>
  <c r="BK358" i="5"/>
  <c r="BK336" i="5"/>
  <c r="J300" i="5"/>
  <c r="BK248" i="5"/>
  <c r="BK204" i="5"/>
  <c r="J176" i="5"/>
  <c r="J117" i="5"/>
  <c r="BK467" i="5"/>
  <c r="J394" i="5"/>
  <c r="J342" i="5"/>
  <c r="J285" i="5"/>
  <c r="BK245" i="5"/>
  <c r="J196" i="5"/>
  <c r="J133" i="5"/>
  <c r="BK487" i="5"/>
  <c r="BK427" i="5"/>
  <c r="BK391" i="5"/>
  <c r="J326" i="5"/>
  <c r="J273" i="5"/>
  <c r="J216" i="5"/>
  <c r="BK176" i="5"/>
  <c r="BK133" i="5"/>
  <c r="BK173" i="6"/>
  <c r="J139" i="6"/>
  <c r="BK92" i="6"/>
  <c r="J145" i="6"/>
  <c r="J122" i="6"/>
  <c r="BK114" i="6"/>
  <c r="J90" i="6"/>
  <c r="BK166" i="6"/>
  <c r="J155" i="6"/>
  <c r="BK124" i="6"/>
  <c r="J103" i="6"/>
  <c r="J168" i="6"/>
  <c r="BK145" i="6"/>
  <c r="BK133" i="6"/>
  <c r="J101" i="6"/>
  <c r="J88" i="6"/>
  <c r="J153" i="6"/>
  <c r="J129" i="6"/>
  <c r="BK111" i="6"/>
  <c r="BK118" i="7"/>
  <c r="J92" i="7"/>
  <c r="BK88" i="7"/>
  <c r="BK92" i="7"/>
  <c r="BK325" i="2"/>
  <c r="J369" i="2"/>
  <c r="BK260" i="2"/>
  <c r="BK224" i="2"/>
  <c r="BK210" i="2"/>
  <c r="BK193" i="2"/>
  <c r="J156" i="2"/>
  <c r="J111" i="2"/>
  <c r="J338" i="2"/>
  <c r="J307" i="2"/>
  <c r="J291" i="2"/>
  <c r="BK280" i="2"/>
  <c r="BK267" i="2"/>
  <c r="J193" i="2"/>
  <c r="BK142" i="2"/>
  <c r="BK111" i="2"/>
  <c r="J1859" i="3"/>
  <c r="BK1766" i="3"/>
  <c r="BK1685" i="3"/>
  <c r="J1506" i="3"/>
  <c r="J1431" i="3"/>
  <c r="J1374" i="3"/>
  <c r="J1215" i="3"/>
  <c r="J1164" i="3"/>
  <c r="BK986" i="3"/>
  <c r="J939" i="3"/>
  <c r="BK835" i="3"/>
  <c r="J766" i="3"/>
  <c r="BK622" i="3"/>
  <c r="J588" i="3"/>
  <c r="BK543" i="3"/>
  <c r="J477" i="3"/>
  <c r="BK171" i="3"/>
  <c r="J107" i="3"/>
  <c r="BK1555" i="3"/>
  <c r="J1419" i="3"/>
  <c r="BK1374" i="3"/>
  <c r="J1259" i="3"/>
  <c r="J1181" i="3"/>
  <c r="J1152" i="3"/>
  <c r="J969" i="3"/>
  <c r="J929" i="3"/>
  <c r="BK813" i="3"/>
  <c r="BK742" i="3"/>
  <c r="BK628" i="3"/>
  <c r="J535" i="3"/>
  <c r="J465" i="3"/>
  <c r="BK251" i="3"/>
  <c r="J171" i="3"/>
  <c r="J1508" i="3"/>
  <c r="BK1434" i="3"/>
  <c r="J1324" i="3"/>
  <c r="BK1259" i="3"/>
  <c r="BK1203" i="3"/>
  <c r="J1185" i="3"/>
  <c r="BK1102" i="3"/>
  <c r="BK980" i="3"/>
  <c r="J899" i="3"/>
  <c r="BK858" i="3"/>
  <c r="BK766" i="3"/>
  <c r="J638" i="3"/>
  <c r="BK582" i="3"/>
  <c r="J485" i="3"/>
  <c r="J375" i="3"/>
  <c r="J251" i="3"/>
  <c r="BK1873" i="3"/>
  <c r="J1841" i="3"/>
  <c r="J1703" i="3"/>
  <c r="BK1524" i="3"/>
  <c r="BK1431" i="3"/>
  <c r="J1386" i="3"/>
  <c r="J1271" i="3"/>
  <c r="BK1166" i="3"/>
  <c r="BK840" i="3"/>
  <c r="BK680" i="3"/>
  <c r="J599" i="3"/>
  <c r="BK492" i="3"/>
  <c r="J370" i="3"/>
  <c r="BK213" i="3"/>
  <c r="J1723" i="3"/>
  <c r="J1542" i="3"/>
  <c r="BK1380" i="3"/>
  <c r="BK1271" i="3"/>
  <c r="BK1160" i="3"/>
  <c r="BK1014" i="3"/>
  <c r="BK929" i="3"/>
  <c r="BK829" i="3"/>
  <c r="BK645" i="3"/>
  <c r="J575" i="3"/>
  <c r="BK477" i="3"/>
  <c r="J274" i="3"/>
  <c r="J119" i="3"/>
  <c r="J1888" i="3"/>
  <c r="J1850" i="3"/>
  <c r="J1681" i="3"/>
  <c r="BK1591" i="3"/>
  <c r="BK1528" i="3"/>
  <c r="J1380" i="3"/>
  <c r="BK1352" i="3"/>
  <c r="J1219" i="3"/>
  <c r="BK1168" i="3"/>
  <c r="BK1107" i="3"/>
  <c r="BK909" i="3"/>
  <c r="BK761" i="3"/>
  <c r="BK599" i="3"/>
  <c r="J543" i="3"/>
  <c r="J427" i="3"/>
  <c r="BK236" i="3"/>
  <c r="BK129" i="3"/>
  <c r="J367" i="4"/>
  <c r="BK328" i="4"/>
  <c r="J302" i="4"/>
  <c r="BK267" i="4"/>
  <c r="J227" i="4"/>
  <c r="BK185" i="4"/>
  <c r="BK151" i="4"/>
  <c r="J124" i="4"/>
  <c r="J95" i="4"/>
  <c r="BK386" i="4"/>
  <c r="BK365" i="4"/>
  <c r="BK351" i="4"/>
  <c r="BK297" i="4"/>
  <c r="J275" i="4"/>
  <c r="J222" i="4"/>
  <c r="J193" i="4"/>
  <c r="J151" i="4"/>
  <c r="BK112" i="4"/>
  <c r="BK393" i="4"/>
  <c r="BK384" i="4"/>
  <c r="BK356" i="4"/>
  <c r="BK341" i="4"/>
  <c r="J310" i="4"/>
  <c r="J241" i="4"/>
  <c r="J183" i="4"/>
  <c r="BK145" i="4"/>
  <c r="J380" i="4"/>
  <c r="J356" i="4"/>
  <c r="BK332" i="4"/>
  <c r="J315" i="4"/>
  <c r="J292" i="4"/>
  <c r="J248" i="4"/>
  <c r="J218" i="4"/>
  <c r="BK163" i="4"/>
  <c r="BK106" i="4"/>
  <c r="J384" i="4"/>
  <c r="BK372" i="4"/>
  <c r="J341" i="4"/>
  <c r="BK288" i="4"/>
  <c r="BK257" i="4"/>
  <c r="J203" i="4"/>
  <c r="J163" i="4"/>
  <c r="BK118" i="4"/>
  <c r="BK93" i="4"/>
  <c r="BK310" i="4"/>
  <c r="J279" i="4"/>
  <c r="BK251" i="4"/>
  <c r="BK213" i="4"/>
  <c r="J157" i="4"/>
  <c r="BK109" i="4"/>
  <c r="BK87" i="4"/>
  <c r="J454" i="5"/>
  <c r="BK406" i="5"/>
  <c r="J303" i="5"/>
  <c r="J237" i="5"/>
  <c r="BK181" i="5"/>
  <c r="J138" i="5"/>
  <c r="J494" i="5"/>
  <c r="BK452" i="5"/>
  <c r="J427" i="5"/>
  <c r="BK373" i="5"/>
  <c r="J330" i="5"/>
  <c r="BK264" i="5"/>
  <c r="J253" i="5"/>
  <c r="BK187" i="5"/>
  <c r="J111" i="5"/>
  <c r="J504" i="5"/>
  <c r="J482" i="5"/>
  <c r="J452" i="5"/>
  <c r="BK429" i="5"/>
  <c r="BK361" i="5"/>
  <c r="BK320" i="5"/>
  <c r="BK291" i="5"/>
  <c r="J262" i="5"/>
  <c r="BK220" i="5"/>
  <c r="BK190" i="5"/>
  <c r="BK162" i="5"/>
  <c r="BK520" i="5"/>
  <c r="BK480" i="5"/>
  <c r="J447" i="5"/>
  <c r="BK394" i="5"/>
  <c r="J364" i="5"/>
  <c r="BK345" i="5"/>
  <c r="J317" i="5"/>
  <c r="BK282" i="5"/>
  <c r="J220" i="5"/>
  <c r="J190" i="5"/>
  <c r="BK149" i="5"/>
  <c r="J500" i="5"/>
  <c r="J415" i="5"/>
  <c r="J361" i="5"/>
  <c r="BK330" i="5"/>
  <c r="J276" i="5"/>
  <c r="BK242" i="5"/>
  <c r="J169" i="5"/>
  <c r="BK490" i="5"/>
  <c r="J440" i="5"/>
  <c r="J421" i="5"/>
  <c r="BK364" i="5"/>
  <c r="BK303" i="5"/>
  <c r="BK258" i="5"/>
  <c r="BK169" i="5"/>
  <c r="BK117" i="5"/>
  <c r="J163" i="6"/>
  <c r="J126" i="6"/>
  <c r="BK159" i="6"/>
  <c r="BK131" i="6"/>
  <c r="BK116" i="6"/>
  <c r="BK171" i="6"/>
  <c r="BK161" i="6"/>
  <c r="J143" i="6"/>
  <c r="BK120" i="6"/>
  <c r="J105" i="6"/>
  <c r="J161" i="6"/>
  <c r="BK139" i="6"/>
  <c r="BK103" i="6"/>
  <c r="J94" i="6"/>
  <c r="J166" i="6"/>
  <c r="J137" i="6"/>
  <c r="J116" i="6"/>
  <c r="J110" i="7"/>
  <c r="BK110" i="7"/>
  <c r="BK106" i="7"/>
  <c r="J101" i="7"/>
  <c r="BK331" i="2"/>
  <c r="BK369" i="2"/>
  <c r="BK264" i="2"/>
  <c r="J230" i="2"/>
  <c r="BK199" i="2"/>
  <c r="J175" i="2"/>
  <c r="J133" i="2"/>
  <c r="AS54" i="1"/>
  <c r="BK272" i="2"/>
  <c r="J241" i="2"/>
  <c r="BK175" i="2"/>
  <c r="BK125" i="2"/>
  <c r="J1892" i="3"/>
  <c r="BK1770" i="3"/>
  <c r="BK1703" i="3"/>
  <c r="J1538" i="3"/>
  <c r="J1438" i="3"/>
  <c r="J1397" i="3"/>
  <c r="BK1193" i="3"/>
  <c r="BK1142" i="3"/>
  <c r="J980" i="3"/>
  <c r="BK904" i="3"/>
  <c r="J752" i="3"/>
  <c r="BK609" i="3"/>
  <c r="J580" i="3"/>
  <c r="J525" i="3"/>
  <c r="BK433" i="3"/>
  <c r="J153" i="3"/>
  <c r="BK1892" i="3"/>
  <c r="J1847" i="3"/>
  <c r="J1613" i="3"/>
  <c r="BK1467" i="3"/>
  <c r="BK1397" i="3"/>
  <c r="BK1219" i="3"/>
  <c r="BK1176" i="3"/>
  <c r="BK1112" i="3"/>
  <c r="J959" i="3"/>
  <c r="J909" i="3"/>
  <c r="BK799" i="3"/>
  <c r="BK636" i="3"/>
  <c r="BK586" i="3"/>
  <c r="J530" i="3"/>
  <c r="J515" i="3"/>
  <c r="BK228" i="3"/>
  <c r="BK141" i="3"/>
  <c r="J949" i="3"/>
  <c r="J645" i="3"/>
  <c r="BK594" i="3"/>
  <c r="BK515" i="3"/>
  <c r="BK427" i="3"/>
  <c r="BK257" i="3"/>
  <c r="BK1859" i="3"/>
  <c r="BK1762" i="3"/>
  <c r="BK1675" i="3"/>
  <c r="J1494" i="3"/>
  <c r="J1392" i="3"/>
  <c r="BK1212" i="3"/>
  <c r="J1147" i="3"/>
  <c r="BK887" i="3"/>
  <c r="J813" i="3"/>
  <c r="BK641" i="3"/>
  <c r="J594" i="3"/>
  <c r="BK485" i="3"/>
  <c r="BK375" i="3"/>
  <c r="J236" i="3"/>
  <c r="BK1855" i="3"/>
  <c r="J1707" i="3"/>
  <c r="J1559" i="3"/>
  <c r="J1467" i="3"/>
  <c r="BK1324" i="3"/>
  <c r="J1166" i="3"/>
  <c r="J986" i="3"/>
  <c r="BK860" i="3"/>
  <c r="BK732" i="3"/>
  <c r="J609" i="3"/>
  <c r="BK556" i="3"/>
  <c r="BK370" i="3"/>
  <c r="BK242" i="3"/>
  <c r="J1897" i="3"/>
  <c r="J1877" i="3"/>
  <c r="J1766" i="3"/>
  <c r="BK1559" i="3"/>
  <c r="BK1508" i="3"/>
  <c r="BK1357" i="3"/>
  <c r="J1287" i="3"/>
  <c r="J1203" i="3"/>
  <c r="J1156" i="3"/>
  <c r="BK1037" i="3"/>
  <c r="J858" i="3"/>
  <c r="J586" i="3"/>
  <c r="J242" i="3"/>
  <c r="BK119" i="3"/>
  <c r="J353" i="4"/>
  <c r="BK330" i="4"/>
  <c r="J313" i="4"/>
  <c r="BK283" i="4"/>
  <c r="J246" i="4"/>
  <c r="J220" i="4"/>
  <c r="BK195" i="4"/>
  <c r="BK178" i="4"/>
  <c r="J121" i="4"/>
  <c r="BK89" i="4"/>
  <c r="J393" i="4"/>
  <c r="J361" i="4"/>
  <c r="J306" i="4"/>
  <c r="J288" i="4"/>
  <c r="J267" i="4"/>
  <c r="J213" i="4"/>
  <c r="BK180" i="4"/>
  <c r="BK127" i="4"/>
  <c r="J93" i="4"/>
  <c r="J382" i="4"/>
  <c r="BK349" i="4"/>
  <c r="BK339" i="4"/>
  <c r="BK317" i="4"/>
  <c r="BK270" i="4"/>
  <c r="J234" i="4"/>
  <c r="BK176" i="4"/>
  <c r="BK154" i="4"/>
  <c r="BK374" i="4"/>
  <c r="J351" i="4"/>
  <c r="BK335" i="4"/>
  <c r="BK324" i="4"/>
  <c r="BK272" i="4"/>
  <c r="BK236" i="4"/>
  <c r="BK200" i="4"/>
  <c r="BK157" i="4"/>
  <c r="J127" i="4"/>
  <c r="J388" i="4"/>
  <c r="J374" i="4"/>
  <c r="J347" i="4"/>
  <c r="J328" i="4"/>
  <c r="BK277" i="4"/>
  <c r="BK231" i="4"/>
  <c r="J210" i="4"/>
  <c r="BK171" i="4"/>
  <c r="BK124" i="4"/>
  <c r="J99" i="4"/>
  <c r="BK313" i="4"/>
  <c r="BK300" i="4"/>
  <c r="J265" i="4"/>
  <c r="BK246" i="4"/>
  <c r="J190" i="4"/>
  <c r="J148" i="4"/>
  <c r="J104" i="4"/>
  <c r="BK485" i="5"/>
  <c r="BK449" i="5"/>
  <c r="J412" i="5"/>
  <c r="J376" i="5"/>
  <c r="BK270" i="5"/>
  <c r="BK196" i="5"/>
  <c r="BK174" i="5"/>
  <c r="J127" i="5"/>
  <c r="J490" i="5"/>
  <c r="J438" i="5"/>
  <c r="J418" i="5"/>
  <c r="BK369" i="5"/>
  <c r="BK317" i="5"/>
  <c r="J279" i="5"/>
  <c r="BK234" i="5"/>
  <c r="J162" i="5"/>
  <c r="J520" i="5"/>
  <c r="BK494" i="5"/>
  <c r="BK471" i="5"/>
  <c r="BK444" i="5"/>
  <c r="J425" i="5"/>
  <c r="J358" i="5"/>
  <c r="J248" i="5"/>
  <c r="BK211" i="5"/>
  <c r="BK184" i="5"/>
  <c r="J124" i="5"/>
  <c r="J492" i="5"/>
  <c r="BK273" i="5"/>
  <c r="J229" i="5"/>
  <c r="J178" i="5"/>
  <c r="BK127" i="5"/>
  <c r="BK496" i="5"/>
  <c r="BK425" i="5"/>
  <c r="BK397" i="5"/>
  <c r="J355" i="5"/>
  <c r="J314" i="5"/>
  <c r="J264" i="5"/>
  <c r="BK216" i="5"/>
  <c r="BK138" i="5"/>
  <c r="BK492" i="5"/>
  <c r="J444" i="5"/>
  <c r="J431" i="5"/>
  <c r="J373" i="5"/>
  <c r="J320" i="5"/>
  <c r="BK288" i="5"/>
  <c r="J223" i="5"/>
  <c r="J181" i="5"/>
  <c r="BK124" i="5"/>
  <c r="J159" i="6"/>
  <c r="J173" i="6"/>
  <c r="J141" i="6"/>
  <c r="BK118" i="6"/>
  <c r="J111" i="6"/>
  <c r="BK163" i="6"/>
  <c r="BK153" i="6"/>
  <c r="J131" i="6"/>
  <c r="BK109" i="6"/>
  <c r="J92" i="6"/>
  <c r="BK141" i="6"/>
  <c r="BK122" i="6"/>
  <c r="J109" i="6"/>
  <c r="BK175" i="6"/>
  <c r="BK143" i="6"/>
  <c r="BK126" i="6"/>
  <c r="BK107" i="6"/>
  <c r="J106" i="7"/>
  <c r="BK122" i="7"/>
  <c r="J122" i="7"/>
  <c r="J88" i="7"/>
  <c r="J319" i="2"/>
  <c r="J314" i="2"/>
  <c r="BK230" i="2"/>
  <c r="BK216" i="2"/>
  <c r="J210" i="2"/>
  <c r="J199" i="2"/>
  <c r="J125" i="2"/>
  <c r="BK94" i="2"/>
  <c r="J331" i="2"/>
  <c r="J301" i="2"/>
  <c r="BK291" i="2"/>
  <c r="J280" i="2"/>
  <c r="J275" i="2"/>
  <c r="J264" i="2"/>
  <c r="BK181" i="2"/>
  <c r="J136" i="2"/>
  <c r="BK105" i="2"/>
  <c r="J1800" i="3"/>
  <c r="J1762" i="3"/>
  <c r="BK1639" i="3"/>
  <c r="J1487" i="3"/>
  <c r="BK1401" i="3"/>
  <c r="J1235" i="3"/>
  <c r="J1176" i="3"/>
  <c r="BK1071" i="3"/>
  <c r="BK975" i="3"/>
  <c r="BK934" i="3"/>
  <c r="BK818" i="3"/>
  <c r="J732" i="3"/>
  <c r="J605" i="3"/>
  <c r="J556" i="3"/>
  <c r="J508" i="3"/>
  <c r="J228" i="3"/>
  <c r="J135" i="3"/>
  <c r="BK1897" i="3"/>
  <c r="BK1877" i="3"/>
  <c r="J1770" i="3"/>
  <c r="J1635" i="3"/>
  <c r="BK1438" i="3"/>
  <c r="J1407" i="3"/>
  <c r="BK1392" i="3"/>
  <c r="BK1318" i="3"/>
  <c r="J1178" i="3"/>
  <c r="BK1128" i="3"/>
  <c r="J954" i="3"/>
  <c r="J818" i="3"/>
  <c r="J737" i="3"/>
  <c r="J612" i="3"/>
  <c r="BK339" i="3"/>
  <c r="BK113" i="3"/>
  <c r="BK1494" i="3"/>
  <c r="BK1368" i="3"/>
  <c r="J1247" i="3"/>
  <c r="BK1199" i="3"/>
  <c r="BK1156" i="3"/>
  <c r="J1014" i="3"/>
  <c r="BK959" i="3"/>
  <c r="BK873" i="3"/>
  <c r="BK806" i="3"/>
  <c r="BK752" i="3"/>
  <c r="J628" i="3"/>
  <c r="J591" i="3"/>
  <c r="J447" i="3"/>
  <c r="J339" i="3"/>
  <c r="BK206" i="3"/>
  <c r="J1855" i="3"/>
  <c r="BK1775" i="3"/>
  <c r="BK1629" i="3"/>
  <c r="BK1477" i="3"/>
  <c r="J1318" i="3"/>
  <c r="BK1247" i="3"/>
  <c r="BK1133" i="3"/>
  <c r="BK939" i="3"/>
  <c r="J835" i="3"/>
  <c r="J706" i="3"/>
  <c r="J622" i="3"/>
  <c r="J561" i="3"/>
  <c r="BK452" i="3"/>
  <c r="BK263" i="3"/>
  <c r="BK153" i="3"/>
  <c r="BK1779" i="3"/>
  <c r="BK1671" i="3"/>
  <c r="BK1506" i="3"/>
  <c r="J1357" i="3"/>
  <c r="BK1231" i="3"/>
  <c r="J1107" i="3"/>
  <c r="BK954" i="3"/>
  <c r="J840" i="3"/>
  <c r="J742" i="3"/>
  <c r="J641" i="3"/>
  <c r="BK569" i="3"/>
  <c r="J459" i="3"/>
  <c r="BK331" i="3"/>
  <c r="J124" i="3"/>
  <c r="J1882" i="3"/>
  <c r="BK1841" i="3"/>
  <c r="BK1635" i="3"/>
  <c r="BK1538" i="3"/>
  <c r="BK1386" i="3"/>
  <c r="J1302" i="3"/>
  <c r="BK1215" i="3"/>
  <c r="J1193" i="3"/>
  <c r="BK1147" i="3"/>
  <c r="J991" i="3"/>
  <c r="BK785" i="3"/>
  <c r="J569" i="3"/>
  <c r="BK535" i="3"/>
  <c r="BK465" i="3"/>
  <c r="BK274" i="3"/>
  <c r="J141" i="3"/>
  <c r="J358" i="4"/>
  <c r="J343" i="4"/>
  <c r="BK315" i="4"/>
  <c r="BK285" i="4"/>
  <c r="J255" i="4"/>
  <c r="BK234" i="4"/>
  <c r="BK208" i="4"/>
  <c r="J188" i="4"/>
  <c r="BK142" i="4"/>
  <c r="J130" i="4"/>
  <c r="J106" i="4"/>
  <c r="BK399" i="4"/>
  <c r="J376" i="4"/>
  <c r="J363" i="4"/>
  <c r="J324" i="4"/>
  <c r="BK304" i="4"/>
  <c r="BK292" i="4"/>
  <c r="BK239" i="4"/>
  <c r="J195" i="4"/>
  <c r="J168" i="4"/>
  <c r="J136" i="4"/>
  <c r="J399" i="4"/>
  <c r="BK388" i="4"/>
  <c r="BK376" i="4"/>
  <c r="J335" i="4"/>
  <c r="BK275" i="4"/>
  <c r="J239" i="4"/>
  <c r="J185" i="4"/>
  <c r="BK168" i="4"/>
  <c r="J89" i="4"/>
  <c r="BK363" i="4"/>
  <c r="J339" i="4"/>
  <c r="BK302" i="4"/>
  <c r="BK262" i="4"/>
  <c r="J229" i="4"/>
  <c r="BK203" i="4"/>
  <c r="BK148" i="4"/>
  <c r="BK95" i="4"/>
  <c r="BK380" i="4"/>
  <c r="J349" i="4"/>
  <c r="J332" i="4"/>
  <c r="BK279" i="4"/>
  <c r="BK241" i="4"/>
  <c r="BK218" i="4"/>
  <c r="BK160" i="4"/>
  <c r="BK101" i="4"/>
  <c r="J322" i="4"/>
  <c r="J290" i="4"/>
  <c r="BK260" i="4"/>
  <c r="BK244" i="4"/>
  <c r="BK198" i="4"/>
  <c r="J176" i="4"/>
  <c r="BK130" i="4"/>
  <c r="BK99" i="4"/>
  <c r="J471" i="5"/>
  <c r="J433" i="5"/>
  <c r="J388" i="5"/>
  <c r="J267" i="5"/>
  <c r="BK193" i="5"/>
  <c r="BK143" i="5"/>
  <c r="BK101" i="5"/>
  <c r="BK433" i="5"/>
  <c r="BK421" i="5"/>
  <c r="J400" i="5"/>
  <c r="BK342" i="5"/>
  <c r="BK300" i="5"/>
  <c r="J245" i="5"/>
  <c r="J174" i="5"/>
  <c r="J130" i="5"/>
  <c r="J509" i="5"/>
  <c r="J459" i="5"/>
  <c r="BK442" i="5"/>
  <c r="BK400" i="5"/>
  <c r="J324" i="5"/>
  <c r="BK285" i="5"/>
  <c r="J239" i="5"/>
  <c r="BK199" i="5"/>
  <c r="BK130" i="5"/>
  <c r="BK509" i="5"/>
  <c r="BK476" i="5"/>
  <c r="J457" i="5"/>
  <c r="BK431" i="5"/>
  <c r="BK383" i="5"/>
  <c r="BK355" i="5"/>
  <c r="BK324" i="5"/>
  <c r="J291" i="5"/>
  <c r="BK237" i="5"/>
  <c r="J226" i="5"/>
  <c r="BK166" i="5"/>
  <c r="BK504" i="5"/>
  <c r="J436" i="5"/>
  <c r="J406" i="5"/>
  <c r="BK376" i="5"/>
  <c r="BK333" i="5"/>
  <c r="BK279" i="5"/>
  <c r="BK223" i="5"/>
  <c r="J158" i="5"/>
  <c r="J496" i="5"/>
  <c r="BK459" i="5"/>
  <c r="J409" i="5"/>
  <c r="J350" i="5"/>
  <c r="J294" i="5"/>
  <c r="BK253" i="5"/>
  <c r="J184" i="5"/>
  <c r="J149" i="5"/>
  <c r="J101" i="5"/>
  <c r="J147" i="6"/>
  <c r="BK88" i="6"/>
  <c r="BK149" i="6"/>
  <c r="J120" i="6"/>
  <c r="J175" i="6"/>
  <c r="BK147" i="6"/>
  <c r="J118" i="6"/>
  <c r="BK99" i="6"/>
  <c r="BK151" i="6"/>
  <c r="BK135" i="6"/>
  <c r="J107" i="6"/>
  <c r="BK90" i="6"/>
  <c r="BK155" i="6"/>
  <c r="J124" i="6"/>
  <c r="BK97" i="6"/>
  <c r="BK97" i="7"/>
  <c r="J113" i="7"/>
  <c r="BK113" i="7"/>
  <c r="J97" i="7"/>
  <c r="BK263" i="2" l="1"/>
  <c r="J263" i="2" s="1"/>
  <c r="J63" i="2" s="1"/>
  <c r="P313" i="2"/>
  <c r="P294" i="2" s="1"/>
  <c r="R324" i="2"/>
  <c r="R84" i="4"/>
  <c r="R82" i="4" s="1"/>
  <c r="R104" i="2"/>
  <c r="R92" i="2" s="1"/>
  <c r="R263" i="2"/>
  <c r="R313" i="2"/>
  <c r="R294" i="2" s="1"/>
  <c r="T324" i="2"/>
  <c r="BK100" i="3"/>
  <c r="J100" i="3" s="1"/>
  <c r="J61" i="3" s="1"/>
  <c r="T100" i="3"/>
  <c r="R250" i="3"/>
  <c r="P550" i="3"/>
  <c r="BK590" i="3"/>
  <c r="J590" i="3" s="1"/>
  <c r="J64" i="3" s="1"/>
  <c r="T590" i="3"/>
  <c r="BK598" i="3"/>
  <c r="J598" i="3" s="1"/>
  <c r="J66" i="3" s="1"/>
  <c r="T598" i="3"/>
  <c r="R615" i="3"/>
  <c r="R644" i="3"/>
  <c r="P872" i="3"/>
  <c r="BK1184" i="3"/>
  <c r="J1184" i="3"/>
  <c r="J70" i="3" s="1"/>
  <c r="R1184" i="3"/>
  <c r="T1218" i="3"/>
  <c r="R1363" i="3"/>
  <c r="P1437" i="3"/>
  <c r="T1437" i="3"/>
  <c r="R1558" i="3"/>
  <c r="P1761" i="3"/>
  <c r="BK1849" i="3"/>
  <c r="J1849" i="3"/>
  <c r="J76" i="3" s="1"/>
  <c r="T1849" i="3"/>
  <c r="R1887" i="3"/>
  <c r="T84" i="4"/>
  <c r="T82" i="4"/>
  <c r="BK107" i="5"/>
  <c r="J107" i="5"/>
  <c r="J62" i="5"/>
  <c r="T107" i="5"/>
  <c r="T99" i="5" s="1"/>
  <c r="BK142" i="5"/>
  <c r="R142" i="5"/>
  <c r="BK207" i="5"/>
  <c r="J207" i="5"/>
  <c r="J67" i="5" s="1"/>
  <c r="BK266" i="5"/>
  <c r="J266" i="5"/>
  <c r="J69" i="5" s="1"/>
  <c r="P306" i="5"/>
  <c r="BK329" i="5"/>
  <c r="J329" i="5"/>
  <c r="J73" i="5" s="1"/>
  <c r="BK382" i="5"/>
  <c r="J382" i="5"/>
  <c r="J75" i="5" s="1"/>
  <c r="P424" i="5"/>
  <c r="T503" i="5"/>
  <c r="R87" i="6"/>
  <c r="T96" i="6"/>
  <c r="P104" i="2"/>
  <c r="P92" i="2" s="1"/>
  <c r="T263" i="2"/>
  <c r="T313" i="2"/>
  <c r="T294" i="2" s="1"/>
  <c r="BK84" i="4"/>
  <c r="J84" i="4" s="1"/>
  <c r="J61" i="4" s="1"/>
  <c r="P107" i="5"/>
  <c r="P99" i="5" s="1"/>
  <c r="T123" i="5"/>
  <c r="R154" i="5"/>
  <c r="T154" i="5"/>
  <c r="BK261" i="5"/>
  <c r="J261" i="5"/>
  <c r="J68" i="5"/>
  <c r="P261" i="5"/>
  <c r="R261" i="5"/>
  <c r="T261" i="5"/>
  <c r="BK306" i="5"/>
  <c r="J306" i="5" s="1"/>
  <c r="J70" i="5" s="1"/>
  <c r="P313" i="5"/>
  <c r="P323" i="5"/>
  <c r="T329" i="5"/>
  <c r="R372" i="5"/>
  <c r="R382" i="5"/>
  <c r="T382" i="5"/>
  <c r="BK503" i="5"/>
  <c r="J503" i="5"/>
  <c r="J78" i="5" s="1"/>
  <c r="P87" i="6"/>
  <c r="P84" i="4"/>
  <c r="P82" i="4" s="1"/>
  <c r="AU57" i="1" s="1"/>
  <c r="R107" i="5"/>
  <c r="R99" i="5" s="1"/>
  <c r="P123" i="5"/>
  <c r="P154" i="5"/>
  <c r="T207" i="5"/>
  <c r="T266" i="5"/>
  <c r="BK313" i="5"/>
  <c r="J313" i="5" s="1"/>
  <c r="J71" i="5" s="1"/>
  <c r="BK323" i="5"/>
  <c r="J323" i="5" s="1"/>
  <c r="J72" i="5" s="1"/>
  <c r="R329" i="5"/>
  <c r="P372" i="5"/>
  <c r="BK424" i="5"/>
  <c r="J424" i="5"/>
  <c r="J76" i="5"/>
  <c r="P503" i="5"/>
  <c r="P96" i="6"/>
  <c r="P87" i="7"/>
  <c r="T87" i="7"/>
  <c r="R96" i="7"/>
  <c r="R105" i="7"/>
  <c r="P121" i="7"/>
  <c r="BK104" i="2"/>
  <c r="J104" i="2" s="1"/>
  <c r="J62" i="2" s="1"/>
  <c r="P263" i="2"/>
  <c r="BK313" i="2"/>
  <c r="J313" i="2" s="1"/>
  <c r="J68" i="2" s="1"/>
  <c r="P324" i="2"/>
  <c r="BK250" i="3"/>
  <c r="J250" i="3" s="1"/>
  <c r="J62" i="3" s="1"/>
  <c r="P250" i="3"/>
  <c r="BK550" i="3"/>
  <c r="J550" i="3" s="1"/>
  <c r="J63" i="3" s="1"/>
  <c r="R550" i="3"/>
  <c r="P590" i="3"/>
  <c r="R598" i="3"/>
  <c r="P615" i="3"/>
  <c r="T615" i="3"/>
  <c r="P644" i="3"/>
  <c r="T644" i="3"/>
  <c r="R872" i="3"/>
  <c r="BK1218" i="3"/>
  <c r="J1218" i="3"/>
  <c r="J71" i="3" s="1"/>
  <c r="P1218" i="3"/>
  <c r="BK1363" i="3"/>
  <c r="J1363" i="3" s="1"/>
  <c r="J72" i="3" s="1"/>
  <c r="BK1437" i="3"/>
  <c r="J1437" i="3" s="1"/>
  <c r="J73" i="3" s="1"/>
  <c r="R1437" i="3"/>
  <c r="P1558" i="3"/>
  <c r="BK1761" i="3"/>
  <c r="J1761" i="3"/>
  <c r="J75" i="3" s="1"/>
  <c r="R1761" i="3"/>
  <c r="R1849" i="3"/>
  <c r="P1887" i="3"/>
  <c r="R123" i="5"/>
  <c r="P142" i="5"/>
  <c r="T142" i="5"/>
  <c r="R207" i="5"/>
  <c r="P266" i="5"/>
  <c r="R306" i="5"/>
  <c r="R313" i="5"/>
  <c r="R323" i="5"/>
  <c r="T323" i="5"/>
  <c r="P382" i="5"/>
  <c r="R424" i="5"/>
  <c r="BK96" i="6"/>
  <c r="BK128" i="6"/>
  <c r="J128" i="6"/>
  <c r="J63" i="6" s="1"/>
  <c r="T128" i="6"/>
  <c r="R165" i="6"/>
  <c r="BK170" i="6"/>
  <c r="J170" i="6"/>
  <c r="J65" i="6"/>
  <c r="R170" i="6"/>
  <c r="BK87" i="7"/>
  <c r="J87" i="7" s="1"/>
  <c r="J61" i="7" s="1"/>
  <c r="BK96" i="7"/>
  <c r="J96" i="7"/>
  <c r="J62" i="7" s="1"/>
  <c r="T96" i="7"/>
  <c r="P105" i="7"/>
  <c r="BK121" i="7"/>
  <c r="J121" i="7"/>
  <c r="J65" i="7"/>
  <c r="R121" i="7"/>
  <c r="T104" i="2"/>
  <c r="T92" i="2" s="1"/>
  <c r="T91" i="2" s="1"/>
  <c r="BK324" i="2"/>
  <c r="J324" i="2"/>
  <c r="J69" i="2" s="1"/>
  <c r="P100" i="3"/>
  <c r="P99" i="3" s="1"/>
  <c r="R100" i="3"/>
  <c r="T250" i="3"/>
  <c r="T550" i="3"/>
  <c r="R590" i="3"/>
  <c r="R99" i="3" s="1"/>
  <c r="P598" i="3"/>
  <c r="BK615" i="3"/>
  <c r="J615" i="3" s="1"/>
  <c r="J67" i="3" s="1"/>
  <c r="BK644" i="3"/>
  <c r="J644" i="3"/>
  <c r="J68" i="3" s="1"/>
  <c r="BK872" i="3"/>
  <c r="J872" i="3"/>
  <c r="J69" i="3"/>
  <c r="T872" i="3"/>
  <c r="P1184" i="3"/>
  <c r="T1184" i="3"/>
  <c r="R1218" i="3"/>
  <c r="P1363" i="3"/>
  <c r="T1363" i="3"/>
  <c r="BK1558" i="3"/>
  <c r="J1558" i="3"/>
  <c r="J74" i="3" s="1"/>
  <c r="T1558" i="3"/>
  <c r="T1761" i="3"/>
  <c r="P1849" i="3"/>
  <c r="BK1887" i="3"/>
  <c r="BK597" i="3" s="1"/>
  <c r="J597" i="3" s="1"/>
  <c r="J65" i="3" s="1"/>
  <c r="J1887" i="3"/>
  <c r="J77" i="3" s="1"/>
  <c r="T1887" i="3"/>
  <c r="BK123" i="5"/>
  <c r="J123" i="5"/>
  <c r="J63" i="5" s="1"/>
  <c r="BK154" i="5"/>
  <c r="J154" i="5" s="1"/>
  <c r="J66" i="5" s="1"/>
  <c r="P207" i="5"/>
  <c r="R266" i="5"/>
  <c r="T306" i="5"/>
  <c r="T313" i="5"/>
  <c r="P329" i="5"/>
  <c r="BK372" i="5"/>
  <c r="J372" i="5" s="1"/>
  <c r="J74" i="5" s="1"/>
  <c r="T372" i="5"/>
  <c r="T424" i="5"/>
  <c r="R503" i="5"/>
  <c r="BK87" i="6"/>
  <c r="J87" i="6"/>
  <c r="J61" i="6"/>
  <c r="T87" i="6"/>
  <c r="R96" i="6"/>
  <c r="P128" i="6"/>
  <c r="R128" i="6"/>
  <c r="BK165" i="6"/>
  <c r="J165" i="6"/>
  <c r="J64" i="6" s="1"/>
  <c r="P165" i="6"/>
  <c r="T165" i="6"/>
  <c r="P170" i="6"/>
  <c r="T170" i="6"/>
  <c r="R87" i="7"/>
  <c r="R86" i="7"/>
  <c r="R85" i="7"/>
  <c r="P96" i="7"/>
  <c r="BK105" i="7"/>
  <c r="J105" i="7" s="1"/>
  <c r="J63" i="7" s="1"/>
  <c r="T105" i="7"/>
  <c r="T121" i="7"/>
  <c r="BK93" i="2"/>
  <c r="J93" i="2"/>
  <c r="J61" i="2"/>
  <c r="BK300" i="2"/>
  <c r="J300" i="2"/>
  <c r="J67" i="2"/>
  <c r="BK368" i="2"/>
  <c r="J368" i="2" s="1"/>
  <c r="J71" i="2" s="1"/>
  <c r="BK295" i="2"/>
  <c r="J295" i="2" s="1"/>
  <c r="J66" i="2" s="1"/>
  <c r="BK337" i="2"/>
  <c r="J337" i="2"/>
  <c r="J70" i="2"/>
  <c r="BK499" i="5"/>
  <c r="J499" i="5"/>
  <c r="J77" i="5"/>
  <c r="BK1896" i="3"/>
  <c r="J1896" i="3" s="1"/>
  <c r="J78" i="3" s="1"/>
  <c r="BK398" i="4"/>
  <c r="J398" i="4" s="1"/>
  <c r="J62" i="4" s="1"/>
  <c r="BK100" i="5"/>
  <c r="J100" i="5"/>
  <c r="J61" i="5"/>
  <c r="BK117" i="7"/>
  <c r="J117" i="7"/>
  <c r="J64" i="7"/>
  <c r="BK290" i="2"/>
  <c r="J290" i="2" s="1"/>
  <c r="J64" i="2" s="1"/>
  <c r="J96" i="6"/>
  <c r="J62" i="6" s="1"/>
  <c r="J52" i="7"/>
  <c r="E75" i="7"/>
  <c r="J82" i="7"/>
  <c r="BE88" i="7"/>
  <c r="BE97" i="7"/>
  <c r="BE118" i="7"/>
  <c r="BE126" i="7"/>
  <c r="BE101" i="7"/>
  <c r="BE106" i="7"/>
  <c r="BE110" i="7"/>
  <c r="BE122" i="7"/>
  <c r="BE92" i="7"/>
  <c r="F55" i="7"/>
  <c r="BE113" i="7"/>
  <c r="BK99" i="5"/>
  <c r="J142" i="5"/>
  <c r="J65" i="5"/>
  <c r="E48" i="6"/>
  <c r="F55" i="6"/>
  <c r="J79" i="6"/>
  <c r="BE90" i="6"/>
  <c r="BE92" i="6"/>
  <c r="BE94" i="6"/>
  <c r="BE103" i="6"/>
  <c r="BE109" i="6"/>
  <c r="BE131" i="6"/>
  <c r="BE139" i="6"/>
  <c r="BE163" i="6"/>
  <c r="J55" i="6"/>
  <c r="BE107" i="6"/>
  <c r="BE97" i="6"/>
  <c r="BE105" i="6"/>
  <c r="BE118" i="6"/>
  <c r="BE120" i="6"/>
  <c r="BE129" i="6"/>
  <c r="BE145" i="6"/>
  <c r="BE147" i="6"/>
  <c r="BE153" i="6"/>
  <c r="BE159" i="6"/>
  <c r="BE168" i="6"/>
  <c r="BE175" i="6"/>
  <c r="BE88" i="6"/>
  <c r="BE101" i="6"/>
  <c r="BE111" i="6"/>
  <c r="BE116" i="6"/>
  <c r="BE137" i="6"/>
  <c r="BE173" i="6"/>
  <c r="BE122" i="6"/>
  <c r="BE126" i="6"/>
  <c r="BE133" i="6"/>
  <c r="BE135" i="6"/>
  <c r="BE143" i="6"/>
  <c r="BE151" i="6"/>
  <c r="BE166" i="6"/>
  <c r="BE171" i="6"/>
  <c r="BE99" i="6"/>
  <c r="BE114" i="6"/>
  <c r="BE124" i="6"/>
  <c r="BE141" i="6"/>
  <c r="BE149" i="6"/>
  <c r="BE155" i="6"/>
  <c r="BE157" i="6"/>
  <c r="BE161" i="6"/>
  <c r="BK82" i="4"/>
  <c r="J82" i="4"/>
  <c r="BE120" i="5"/>
  <c r="BE155" i="5"/>
  <c r="BE166" i="5"/>
  <c r="BE174" i="5"/>
  <c r="BE187" i="5"/>
  <c r="BE190" i="5"/>
  <c r="BE196" i="5"/>
  <c r="BE211" i="5"/>
  <c r="BE220" i="5"/>
  <c r="BE226" i="5"/>
  <c r="BE248" i="5"/>
  <c r="BE300" i="5"/>
  <c r="BE310" i="5"/>
  <c r="BE317" i="5"/>
  <c r="BE324" i="5"/>
  <c r="BE361" i="5"/>
  <c r="BE406" i="5"/>
  <c r="BE412" i="5"/>
  <c r="BE425" i="5"/>
  <c r="BE429" i="5"/>
  <c r="BE438" i="5"/>
  <c r="BE471" i="5"/>
  <c r="BE500" i="5"/>
  <c r="J52" i="5"/>
  <c r="F95" i="5"/>
  <c r="BE117" i="5"/>
  <c r="BE130" i="5"/>
  <c r="BE193" i="5"/>
  <c r="BE267" i="5"/>
  <c r="BE273" i="5"/>
  <c r="BE303" i="5"/>
  <c r="BE307" i="5"/>
  <c r="BE326" i="5"/>
  <c r="BE336" i="5"/>
  <c r="BE373" i="5"/>
  <c r="BE391" i="5"/>
  <c r="BE433" i="5"/>
  <c r="BE480" i="5"/>
  <c r="BE482" i="5"/>
  <c r="BE492" i="5"/>
  <c r="BE494" i="5"/>
  <c r="BE520" i="5"/>
  <c r="J55" i="5"/>
  <c r="BE143" i="5"/>
  <c r="BE162" i="5"/>
  <c r="BE199" i="5"/>
  <c r="BE242" i="5"/>
  <c r="BE245" i="5"/>
  <c r="BE270" i="5"/>
  <c r="BE279" i="5"/>
  <c r="BE294" i="5"/>
  <c r="BE297" i="5"/>
  <c r="BE314" i="5"/>
  <c r="BE333" i="5"/>
  <c r="BE342" i="5"/>
  <c r="BE350" i="5"/>
  <c r="BE427" i="5"/>
  <c r="BE454" i="5"/>
  <c r="BE459" i="5"/>
  <c r="BE490" i="5"/>
  <c r="BE496" i="5"/>
  <c r="E48" i="5"/>
  <c r="BE108" i="5"/>
  <c r="BE114" i="5"/>
  <c r="BE127" i="5"/>
  <c r="BE158" i="5"/>
  <c r="BE181" i="5"/>
  <c r="BE216" i="5"/>
  <c r="BE237" i="5"/>
  <c r="BE253" i="5"/>
  <c r="BE258" i="5"/>
  <c r="BE330" i="5"/>
  <c r="BE355" i="5"/>
  <c r="BE394" i="5"/>
  <c r="BE397" i="5"/>
  <c r="BE403" i="5"/>
  <c r="BE436" i="5"/>
  <c r="BE440" i="5"/>
  <c r="BE476" i="5"/>
  <c r="BE485" i="5"/>
  <c r="BE504" i="5"/>
  <c r="BE509" i="5"/>
  <c r="BE515" i="5"/>
  <c r="BE101" i="5"/>
  <c r="BE138" i="5"/>
  <c r="BE151" i="5"/>
  <c r="BE176" i="5"/>
  <c r="BE184" i="5"/>
  <c r="BE204" i="5"/>
  <c r="BE208" i="5"/>
  <c r="BE223" i="5"/>
  <c r="BE239" i="5"/>
  <c r="BE276" i="5"/>
  <c r="BE282" i="5"/>
  <c r="BE285" i="5"/>
  <c r="BE288" i="5"/>
  <c r="BE291" i="5"/>
  <c r="BE320" i="5"/>
  <c r="BE339" i="5"/>
  <c r="BE345" i="5"/>
  <c r="BE364" i="5"/>
  <c r="BE376" i="5"/>
  <c r="BE379" i="5"/>
  <c r="BE383" i="5"/>
  <c r="BE388" i="5"/>
  <c r="BE447" i="5"/>
  <c r="BE449" i="5"/>
  <c r="BE457" i="5"/>
  <c r="BE464" i="5"/>
  <c r="BE467" i="5"/>
  <c r="BE487" i="5"/>
  <c r="BE111" i="5"/>
  <c r="BE124" i="5"/>
  <c r="BE133" i="5"/>
  <c r="BE149" i="5"/>
  <c r="BE169" i="5"/>
  <c r="BE178" i="5"/>
  <c r="BE229" i="5"/>
  <c r="BE234" i="5"/>
  <c r="BE262" i="5"/>
  <c r="BE264" i="5"/>
  <c r="BE358" i="5"/>
  <c r="BE369" i="5"/>
  <c r="BE400" i="5"/>
  <c r="BE409" i="5"/>
  <c r="BE415" i="5"/>
  <c r="BE418" i="5"/>
  <c r="BE421" i="5"/>
  <c r="BE431" i="5"/>
  <c r="BE442" i="5"/>
  <c r="BE444" i="5"/>
  <c r="BE452" i="5"/>
  <c r="BK99" i="3"/>
  <c r="J52" i="4"/>
  <c r="BE104" i="4"/>
  <c r="BE127" i="4"/>
  <c r="BE145" i="4"/>
  <c r="BE163" i="4"/>
  <c r="BE180" i="4"/>
  <c r="BE185" i="4"/>
  <c r="BE188" i="4"/>
  <c r="BE210" i="4"/>
  <c r="BE229" i="4"/>
  <c r="BE241" i="4"/>
  <c r="BE248" i="4"/>
  <c r="BE257" i="4"/>
  <c r="BE262" i="4"/>
  <c r="BE275" i="4"/>
  <c r="BE277" i="4"/>
  <c r="BE281" i="4"/>
  <c r="BE283" i="4"/>
  <c r="BE302" i="4"/>
  <c r="BE332" i="4"/>
  <c r="J55" i="4"/>
  <c r="F79" i="4"/>
  <c r="BE97" i="4"/>
  <c r="BE106" i="4"/>
  <c r="BE121" i="4"/>
  <c r="BE154" i="4"/>
  <c r="BE157" i="4"/>
  <c r="BE168" i="4"/>
  <c r="BE195" i="4"/>
  <c r="BE200" i="4"/>
  <c r="BE215" i="4"/>
  <c r="BE220" i="4"/>
  <c r="BE239" i="4"/>
  <c r="BE255" i="4"/>
  <c r="BE295" i="4"/>
  <c r="BE317" i="4"/>
  <c r="BE324" i="4"/>
  <c r="BE326" i="4"/>
  <c r="BE330" i="4"/>
  <c r="BE339" i="4"/>
  <c r="BE349" i="4"/>
  <c r="BE356" i="4"/>
  <c r="BE358" i="4"/>
  <c r="BE376" i="4"/>
  <c r="BE388" i="4"/>
  <c r="BE391" i="4"/>
  <c r="BE393" i="4"/>
  <c r="BE89" i="4"/>
  <c r="BE91" i="4"/>
  <c r="BE112" i="4"/>
  <c r="BE136" i="4"/>
  <c r="BE142" i="4"/>
  <c r="BE171" i="4"/>
  <c r="BE173" i="4"/>
  <c r="BE198" i="4"/>
  <c r="BE222" i="4"/>
  <c r="BE251" i="4"/>
  <c r="BE265" i="4"/>
  <c r="BE267" i="4"/>
  <c r="BE270" i="4"/>
  <c r="BE300" i="4"/>
  <c r="BE306" i="4"/>
  <c r="BE313" i="4"/>
  <c r="BE322" i="4"/>
  <c r="BE343" i="4"/>
  <c r="BE345" i="4"/>
  <c r="BE367" i="4"/>
  <c r="BE378" i="4"/>
  <c r="BE382" i="4"/>
  <c r="E72" i="4"/>
  <c r="BE93" i="4"/>
  <c r="BE95" i="4"/>
  <c r="BE130" i="4"/>
  <c r="BE133" i="4"/>
  <c r="BE151" i="4"/>
  <c r="BE160" i="4"/>
  <c r="BE193" i="4"/>
  <c r="BE205" i="4"/>
  <c r="BE208" i="4"/>
  <c r="BE213" i="4"/>
  <c r="BE224" i="4"/>
  <c r="BE227" i="4"/>
  <c r="BE231" i="4"/>
  <c r="BE244" i="4"/>
  <c r="BE246" i="4"/>
  <c r="BE260" i="4"/>
  <c r="BE272" i="4"/>
  <c r="BE288" i="4"/>
  <c r="BE315" i="4"/>
  <c r="BE319" i="4"/>
  <c r="BE328" i="4"/>
  <c r="BE347" i="4"/>
  <c r="BE353" i="4"/>
  <c r="BE363" i="4"/>
  <c r="BE365" i="4"/>
  <c r="BE372" i="4"/>
  <c r="BE380" i="4"/>
  <c r="BE386" i="4"/>
  <c r="BE399" i="4"/>
  <c r="BE99" i="4"/>
  <c r="BE101" i="4"/>
  <c r="BE115" i="4"/>
  <c r="BE124" i="4"/>
  <c r="BE139" i="4"/>
  <c r="BE148" i="4"/>
  <c r="BE166" i="4"/>
  <c r="BE178" i="4"/>
  <c r="BE190" i="4"/>
  <c r="BE218" i="4"/>
  <c r="BE234" i="4"/>
  <c r="BE236" i="4"/>
  <c r="BE285" i="4"/>
  <c r="BE290" i="4"/>
  <c r="BE308" i="4"/>
  <c r="BE310" i="4"/>
  <c r="BE337" i="4"/>
  <c r="BE370" i="4"/>
  <c r="BE374" i="4"/>
  <c r="BE384" i="4"/>
  <c r="BE396" i="4"/>
  <c r="BE85" i="4"/>
  <c r="BE87" i="4"/>
  <c r="BE109" i="4"/>
  <c r="BE118" i="4"/>
  <c r="BE176" i="4"/>
  <c r="BE183" i="4"/>
  <c r="BE203" i="4"/>
  <c r="BE253" i="4"/>
  <c r="BE279" i="4"/>
  <c r="BE292" i="4"/>
  <c r="BE297" i="4"/>
  <c r="BE304" i="4"/>
  <c r="BE335" i="4"/>
  <c r="BE341" i="4"/>
  <c r="BE351" i="4"/>
  <c r="BE361" i="4"/>
  <c r="E48" i="3"/>
  <c r="J92" i="3"/>
  <c r="J95" i="3"/>
  <c r="BE113" i="3"/>
  <c r="BE153" i="3"/>
  <c r="BE171" i="3"/>
  <c r="BE263" i="3"/>
  <c r="BE375" i="3"/>
  <c r="BE443" i="3"/>
  <c r="BE459" i="3"/>
  <c r="BE477" i="3"/>
  <c r="BE485" i="3"/>
  <c r="BE525" i="3"/>
  <c r="BE530" i="3"/>
  <c r="BE551" i="3"/>
  <c r="BE556" i="3"/>
  <c r="BE567" i="3"/>
  <c r="BE582" i="3"/>
  <c r="BE584" i="3"/>
  <c r="BE612" i="3"/>
  <c r="BE630" i="3"/>
  <c r="BE632" i="3"/>
  <c r="BE742" i="3"/>
  <c r="BE752" i="3"/>
  <c r="BE799" i="3"/>
  <c r="BE840" i="3"/>
  <c r="BE860" i="3"/>
  <c r="BE892" i="3"/>
  <c r="BE929" i="3"/>
  <c r="BE934" i="3"/>
  <c r="BE959" i="3"/>
  <c r="BE969" i="3"/>
  <c r="BE1152" i="3"/>
  <c r="BE1178" i="3"/>
  <c r="BE1199" i="3"/>
  <c r="BE1212" i="3"/>
  <c r="BE1338" i="3"/>
  <c r="BE1374" i="3"/>
  <c r="BE1397" i="3"/>
  <c r="BE1407" i="3"/>
  <c r="BE1438" i="3"/>
  <c r="BE1449" i="3"/>
  <c r="BE1458" i="3"/>
  <c r="BE1524" i="3"/>
  <c r="BE1613" i="3"/>
  <c r="BE1675" i="3"/>
  <c r="BE1707" i="3"/>
  <c r="BE1755" i="3"/>
  <c r="BE1779" i="3"/>
  <c r="BE1859" i="3"/>
  <c r="BK294" i="2"/>
  <c r="J294" i="2"/>
  <c r="J65" i="2"/>
  <c r="BE124" i="3"/>
  <c r="BE129" i="3"/>
  <c r="BE228" i="3"/>
  <c r="BE236" i="3"/>
  <c r="BE269" i="3"/>
  <c r="BE339" i="3"/>
  <c r="BE471" i="3"/>
  <c r="BE515" i="3"/>
  <c r="BE561" i="3"/>
  <c r="BE586" i="3"/>
  <c r="BE605" i="3"/>
  <c r="BE638" i="3"/>
  <c r="BE737" i="3"/>
  <c r="BE761" i="3"/>
  <c r="BE766" i="3"/>
  <c r="BE818" i="3"/>
  <c r="BE869" i="3"/>
  <c r="BE873" i="3"/>
  <c r="BE899" i="3"/>
  <c r="BE964" i="3"/>
  <c r="BE980" i="3"/>
  <c r="BE1102" i="3"/>
  <c r="BE1112" i="3"/>
  <c r="BE1128" i="3"/>
  <c r="BE1156" i="3"/>
  <c r="BE1176" i="3"/>
  <c r="BE1219" i="3"/>
  <c r="BE1247" i="3"/>
  <c r="BE1259" i="3"/>
  <c r="BE1352" i="3"/>
  <c r="BE1401" i="3"/>
  <c r="BE1538" i="3"/>
  <c r="BE1635" i="3"/>
  <c r="BE1685" i="3"/>
  <c r="BE1703" i="3"/>
  <c r="BE1758" i="3"/>
  <c r="BE1762" i="3"/>
  <c r="BE1847" i="3"/>
  <c r="BE1873" i="3"/>
  <c r="BE1882" i="3"/>
  <c r="BE1892" i="3"/>
  <c r="BE1897" i="3"/>
  <c r="BE147" i="3"/>
  <c r="BE163" i="3"/>
  <c r="BE364" i="3"/>
  <c r="BE447" i="3"/>
  <c r="BE465" i="3"/>
  <c r="BE535" i="3"/>
  <c r="BE543" i="3"/>
  <c r="BE591" i="3"/>
  <c r="BE616" i="3"/>
  <c r="BE634" i="3"/>
  <c r="BE774" i="3"/>
  <c r="BE785" i="3"/>
  <c r="BE806" i="3"/>
  <c r="BE824" i="3"/>
  <c r="BE829" i="3"/>
  <c r="BE991" i="3"/>
  <c r="BE1071" i="3"/>
  <c r="BE1142" i="3"/>
  <c r="BE1164" i="3"/>
  <c r="BE1170" i="3"/>
  <c r="BE1185" i="3"/>
  <c r="BE1203" i="3"/>
  <c r="BE1208" i="3"/>
  <c r="BE1275" i="3"/>
  <c r="BE1291" i="3"/>
  <c r="BE1302" i="3"/>
  <c r="BE1380" i="3"/>
  <c r="BE1419" i="3"/>
  <c r="BE1467" i="3"/>
  <c r="BE1559" i="3"/>
  <c r="BE1671" i="3"/>
  <c r="BE1766" i="3"/>
  <c r="BE1770" i="3"/>
  <c r="BE1821" i="3"/>
  <c r="BE1850" i="3"/>
  <c r="BE1877" i="3"/>
  <c r="BE107" i="3"/>
  <c r="BE135" i="3"/>
  <c r="BE370" i="3"/>
  <c r="BE433" i="3"/>
  <c r="BE452" i="3"/>
  <c r="BE580" i="3"/>
  <c r="BE641" i="3"/>
  <c r="BE732" i="3"/>
  <c r="BE779" i="3"/>
  <c r="BE835" i="3"/>
  <c r="BE954" i="3"/>
  <c r="BE986" i="3"/>
  <c r="BE1003" i="3"/>
  <c r="BE1107" i="3"/>
  <c r="BE1147" i="3"/>
  <c r="BE1168" i="3"/>
  <c r="BE1193" i="3"/>
  <c r="BE1235" i="3"/>
  <c r="BE1271" i="3"/>
  <c r="BE1287" i="3"/>
  <c r="BE1318" i="3"/>
  <c r="BE1357" i="3"/>
  <c r="BE1360" i="3"/>
  <c r="BE1364" i="3"/>
  <c r="BE1431" i="3"/>
  <c r="BE1487" i="3"/>
  <c r="BE1498" i="3"/>
  <c r="BE1506" i="3"/>
  <c r="F55" i="3"/>
  <c r="BE213" i="3"/>
  <c r="BE274" i="3"/>
  <c r="BE331" i="3"/>
  <c r="BE492" i="3"/>
  <c r="BE508" i="3"/>
  <c r="BE588" i="3"/>
  <c r="BE594" i="3"/>
  <c r="BE609" i="3"/>
  <c r="BE622" i="3"/>
  <c r="BE645" i="3"/>
  <c r="BE680" i="3"/>
  <c r="BE706" i="3"/>
  <c r="BE887" i="3"/>
  <c r="BE904" i="3"/>
  <c r="BE939" i="3"/>
  <c r="BE944" i="3"/>
  <c r="BE949" i="3"/>
  <c r="BE975" i="3"/>
  <c r="BE1026" i="3"/>
  <c r="BE1160" i="3"/>
  <c r="BE1166" i="3"/>
  <c r="BE1210" i="3"/>
  <c r="BE1215" i="3"/>
  <c r="BE1231" i="3"/>
  <c r="BE1324" i="3"/>
  <c r="BE1368" i="3"/>
  <c r="BE1386" i="3"/>
  <c r="BE1494" i="3"/>
  <c r="BE1508" i="3"/>
  <c r="BE1542" i="3"/>
  <c r="BE1591" i="3"/>
  <c r="BE1639" i="3"/>
  <c r="BE1681" i="3"/>
  <c r="BE1723" i="3"/>
  <c r="BE1800" i="3"/>
  <c r="BE1841" i="3"/>
  <c r="BE1888" i="3"/>
  <c r="BE101" i="3"/>
  <c r="BE119" i="3"/>
  <c r="BE141" i="3"/>
  <c r="BE198" i="3"/>
  <c r="BE206" i="3"/>
  <c r="BE242" i="3"/>
  <c r="BE251" i="3"/>
  <c r="BE257" i="3"/>
  <c r="BE344" i="3"/>
  <c r="BE427" i="3"/>
  <c r="BE520" i="3"/>
  <c r="BE569" i="3"/>
  <c r="BE575" i="3"/>
  <c r="BE599" i="3"/>
  <c r="BE628" i="3"/>
  <c r="BE636" i="3"/>
  <c r="BE813" i="3"/>
  <c r="BE858" i="3"/>
  <c r="BE866" i="3"/>
  <c r="BE909" i="3"/>
  <c r="BE1014" i="3"/>
  <c r="BE1037" i="3"/>
  <c r="BE1133" i="3"/>
  <c r="BE1181" i="3"/>
  <c r="BE1191" i="3"/>
  <c r="BE1392" i="3"/>
  <c r="BE1413" i="3"/>
  <c r="BE1425" i="3"/>
  <c r="BE1434" i="3"/>
  <c r="BE1477" i="3"/>
  <c r="BE1528" i="3"/>
  <c r="BE1552" i="3"/>
  <c r="BE1555" i="3"/>
  <c r="BE1629" i="3"/>
  <c r="BE1775" i="3"/>
  <c r="BE1855" i="3"/>
  <c r="J52" i="2"/>
  <c r="F55" i="2"/>
  <c r="E81" i="2"/>
  <c r="BE117" i="2"/>
  <c r="BE125" i="2"/>
  <c r="BE142" i="2"/>
  <c r="BE156" i="2"/>
  <c r="BE181" i="2"/>
  <c r="BE193" i="2"/>
  <c r="BE230" i="2"/>
  <c r="BE236" i="2"/>
  <c r="BE241" i="2"/>
  <c r="BE260" i="2"/>
  <c r="BE264" i="2"/>
  <c r="BE267" i="2"/>
  <c r="BE272" i="2"/>
  <c r="BE275" i="2"/>
  <c r="BE280" i="2"/>
  <c r="BE285" i="2"/>
  <c r="BE291" i="2"/>
  <c r="BE296" i="2"/>
  <c r="BE301" i="2"/>
  <c r="BE307" i="2"/>
  <c r="BE325" i="2"/>
  <c r="BE335" i="2"/>
  <c r="J55" i="2"/>
  <c r="BE94" i="2"/>
  <c r="BE105" i="2"/>
  <c r="BE111" i="2"/>
  <c r="BE133" i="2"/>
  <c r="BE136" i="2"/>
  <c r="BE175" i="2"/>
  <c r="BE187" i="2"/>
  <c r="BE199" i="2"/>
  <c r="BE205" i="2"/>
  <c r="BE210" i="2"/>
  <c r="BE216" i="2"/>
  <c r="BE224" i="2"/>
  <c r="BE319" i="2"/>
  <c r="BE314" i="2"/>
  <c r="BE369" i="2"/>
  <c r="BE331" i="2"/>
  <c r="BE338" i="2"/>
  <c r="F36" i="2"/>
  <c r="BC55" i="1"/>
  <c r="F36" i="3"/>
  <c r="BC56" i="1" s="1"/>
  <c r="F35" i="4"/>
  <c r="BB57" i="1"/>
  <c r="J30" i="4"/>
  <c r="F37" i="5"/>
  <c r="BD58" i="1" s="1"/>
  <c r="J34" i="6"/>
  <c r="AW59" i="1"/>
  <c r="F37" i="7"/>
  <c r="BD60" i="1" s="1"/>
  <c r="F35" i="2"/>
  <c r="BB55" i="1"/>
  <c r="J34" i="3"/>
  <c r="AW56" i="1"/>
  <c r="F34" i="4"/>
  <c r="BA57" i="1" s="1"/>
  <c r="F35" i="5"/>
  <c r="BB58" i="1" s="1"/>
  <c r="F37" i="6"/>
  <c r="BD59" i="1"/>
  <c r="J34" i="7"/>
  <c r="AW60" i="1" s="1"/>
  <c r="F37" i="2"/>
  <c r="BD55" i="1"/>
  <c r="F35" i="3"/>
  <c r="BB56" i="1"/>
  <c r="F37" i="4"/>
  <c r="BD57" i="1" s="1"/>
  <c r="F34" i="5"/>
  <c r="BA58" i="1" s="1"/>
  <c r="F35" i="6"/>
  <c r="BB59" i="1"/>
  <c r="F36" i="7"/>
  <c r="BC60" i="1" s="1"/>
  <c r="J34" i="2"/>
  <c r="AW55" i="1"/>
  <c r="F37" i="3"/>
  <c r="BD56" i="1"/>
  <c r="F36" i="4"/>
  <c r="BC57" i="1" s="1"/>
  <c r="F36" i="5"/>
  <c r="BC58" i="1" s="1"/>
  <c r="F34" i="6"/>
  <c r="BA59" i="1"/>
  <c r="F35" i="7"/>
  <c r="BB60" i="1" s="1"/>
  <c r="F34" i="2"/>
  <c r="BA55" i="1"/>
  <c r="F34" i="3"/>
  <c r="BA56" i="1"/>
  <c r="J34" i="4"/>
  <c r="AW57" i="1" s="1"/>
  <c r="J34" i="5"/>
  <c r="AW58" i="1" s="1"/>
  <c r="F36" i="6"/>
  <c r="BC59" i="1"/>
  <c r="F34" i="7"/>
  <c r="BA60" i="1" s="1"/>
  <c r="R91" i="2" l="1"/>
  <c r="P91" i="2"/>
  <c r="AU55" i="1"/>
  <c r="P597" i="3"/>
  <c r="P98" i="3" s="1"/>
  <c r="AU56" i="1" s="1"/>
  <c r="P141" i="5"/>
  <c r="P98" i="5"/>
  <c r="AU58" i="1"/>
  <c r="P86" i="6"/>
  <c r="P85" i="6"/>
  <c r="AU59" i="1" s="1"/>
  <c r="R86" i="6"/>
  <c r="R85" i="6"/>
  <c r="R141" i="5"/>
  <c r="R98" i="5"/>
  <c r="R597" i="3"/>
  <c r="R98" i="3"/>
  <c r="BK141" i="5"/>
  <c r="J141" i="5"/>
  <c r="J64" i="5"/>
  <c r="T597" i="3"/>
  <c r="T99" i="3"/>
  <c r="T86" i="6"/>
  <c r="T85" i="6" s="1"/>
  <c r="T86" i="7"/>
  <c r="T85" i="7"/>
  <c r="P86" i="7"/>
  <c r="P85" i="7" s="1"/>
  <c r="AU60" i="1" s="1"/>
  <c r="BK86" i="6"/>
  <c r="J86" i="6" s="1"/>
  <c r="J60" i="6" s="1"/>
  <c r="T141" i="5"/>
  <c r="T98" i="5"/>
  <c r="BK92" i="2"/>
  <c r="J92" i="2" s="1"/>
  <c r="J60" i="2" s="1"/>
  <c r="BK86" i="7"/>
  <c r="J86" i="7"/>
  <c r="J60" i="7" s="1"/>
  <c r="J99" i="5"/>
  <c r="J60" i="5"/>
  <c r="AG57" i="1"/>
  <c r="J59" i="4"/>
  <c r="BK98" i="3"/>
  <c r="J98" i="3"/>
  <c r="J30" i="3" s="1"/>
  <c r="AG56" i="1" s="1"/>
  <c r="J99" i="3"/>
  <c r="J60" i="3" s="1"/>
  <c r="F33" i="2"/>
  <c r="AZ55" i="1" s="1"/>
  <c r="J33" i="4"/>
  <c r="AV57" i="1" s="1"/>
  <c r="AT57" i="1" s="1"/>
  <c r="AN57" i="1" s="1"/>
  <c r="J33" i="6"/>
  <c r="AV59" i="1" s="1"/>
  <c r="AT59" i="1" s="1"/>
  <c r="F33" i="6"/>
  <c r="AZ59" i="1"/>
  <c r="J33" i="7"/>
  <c r="AV60" i="1"/>
  <c r="AT60" i="1"/>
  <c r="BB54" i="1"/>
  <c r="W31" i="1" s="1"/>
  <c r="J33" i="3"/>
  <c r="AV56" i="1" s="1"/>
  <c r="AT56" i="1" s="1"/>
  <c r="F33" i="3"/>
  <c r="AZ56" i="1" s="1"/>
  <c r="J33" i="2"/>
  <c r="AV55" i="1" s="1"/>
  <c r="AT55" i="1" s="1"/>
  <c r="F33" i="4"/>
  <c r="AZ57" i="1" s="1"/>
  <c r="F33" i="5"/>
  <c r="AZ58" i="1" s="1"/>
  <c r="BA54" i="1"/>
  <c r="W30" i="1"/>
  <c r="F33" i="7"/>
  <c r="AZ60" i="1" s="1"/>
  <c r="J33" i="5"/>
  <c r="AV58" i="1"/>
  <c r="AT58" i="1" s="1"/>
  <c r="BD54" i="1"/>
  <c r="W33" i="1" s="1"/>
  <c r="BC54" i="1"/>
  <c r="W32" i="1" s="1"/>
  <c r="BK91" i="2" l="1"/>
  <c r="J91" i="2" s="1"/>
  <c r="J30" i="2" s="1"/>
  <c r="AG55" i="1" s="1"/>
  <c r="T98" i="3"/>
  <c r="BK85" i="7"/>
  <c r="J85" i="7"/>
  <c r="J59" i="7"/>
  <c r="BK98" i="5"/>
  <c r="J98" i="5" s="1"/>
  <c r="J59" i="5" s="1"/>
  <c r="BK85" i="6"/>
  <c r="J85" i="6" s="1"/>
  <c r="J59" i="6" s="1"/>
  <c r="AN56" i="1"/>
  <c r="J39" i="4"/>
  <c r="J59" i="3"/>
  <c r="AN55" i="1"/>
  <c r="J59" i="2"/>
  <c r="J39" i="3"/>
  <c r="J39" i="2"/>
  <c r="AY54" i="1"/>
  <c r="AX54" i="1"/>
  <c r="AU54" i="1"/>
  <c r="AW54" i="1"/>
  <c r="AK30" i="1"/>
  <c r="AZ54" i="1"/>
  <c r="AV54" i="1" s="1"/>
  <c r="AK29" i="1" s="1"/>
  <c r="J30" i="6" l="1"/>
  <c r="AG59" i="1"/>
  <c r="AN59" i="1" s="1"/>
  <c r="J30" i="7"/>
  <c r="AG60" i="1" s="1"/>
  <c r="J30" i="5"/>
  <c r="AG58" i="1" s="1"/>
  <c r="AN58" i="1" s="1"/>
  <c r="W29" i="1"/>
  <c r="AT54" i="1"/>
  <c r="J39" i="5" l="1"/>
  <c r="J39" i="7"/>
  <c r="J39" i="6"/>
  <c r="AN60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<sst xmlns="http://schemas.openxmlformats.org/spreadsheetml/2006/main" count="26590" uniqueCount="2512">
  <si>
    <t>Export Komplet</t>
  </si>
  <si>
    <t>VZ</t>
  </si>
  <si>
    <t>2.0</t>
  </si>
  <si>
    <t>ZAMOK</t>
  </si>
  <si>
    <t>False</t>
  </si>
  <si>
    <t>{d24c237b-55f9-4cf9-9e44-c07ff6507b0b}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</si>
  <si>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</si>
  <si>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</si>
  <si>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</si>
  <si>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</si>
  <si>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</si>
  <si>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</si>
  <si>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</t>
  </si>
  <si>
    <t>Kód:</t>
  </si>
  <si>
    <t>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</si>
  <si>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</si>
  <si>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</si>
  <si>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Změna užívání se stavebními úpravami prostor - Kollárova ulice</t>
  </si>
  <si>
    <t>KSO:</t>
  </si>
  <si>
    <t/>
  </si>
  <si>
    <t>CC-CZ:</t>
  </si>
  <si>
    <t>Místo:</t>
  </si>
  <si>
    <t>ul. Kollárova 1239/19</t>
  </si>
  <si>
    <t>Datum:</t>
  </si>
  <si>
    <t>12. 4. 2024</t>
  </si>
  <si>
    <t>Zadavatel:</t>
  </si>
  <si>
    <t>IČ:</t>
  </si>
  <si>
    <t>49777513</t>
  </si>
  <si>
    <t>Západočeská univerzita v Plzni, Univerzitní 2732/8</t>
  </si>
  <si>
    <t>DIČ:</t>
  </si>
  <si>
    <t>CZ49777513</t>
  </si>
  <si>
    <t>Uchazeč:</t>
  </si>
  <si>
    <t>Vyplň údaj</t>
  </si>
  <si>
    <t>Projektant:</t>
  </si>
  <si>
    <t>01947664</t>
  </si>
  <si>
    <t>Arterias s.r.o.</t>
  </si>
  <si>
    <t>CZ01947664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</si>
  <si>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</si>
  <si>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</si>
  <si>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</si>
  <si>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</si>
  <si>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</si>
  <si>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</si>
  <si>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</si>
  <si>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</si>
  <si>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</si>
  <si>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</si>
  <si>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</si>
  <si>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</si>
  <si>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</si>
  <si>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</si>
  <si>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</si>
  <si>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</si>
  <si>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</si>
  <si>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</si>
  <si>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</si>
  <si>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</si>
  <si>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</si>
  <si>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</si>
  <si>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</si>
  <si>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</si>
  <si>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</si>
  <si>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</si>
  <si>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</si>
  <si>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</si>
  <si>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</si>
  <si>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</si>
  <si>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</si>
  <si>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</si>
  <si>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</si>
  <si>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</si>
  <si>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</si>
  <si>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</si>
  <si>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</si>
  <si>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</si>
  <si>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</si>
  <si>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</si>
  <si>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</si>
  <si>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</si>
  <si>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</si>
  <si>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D.1.</t>
  </si>
  <si>
    <t>Bourací práce</t>
  </si>
  <si>
    <t>STA</t>
  </si>
  <si>
    <t>1</t>
  </si>
  <si>
    <t>{aaefc385-63e6-4151-bad4-013111dbfb48}</t>
  </si>
  <si>
    <t>2</t>
  </si>
  <si>
    <t>D.2.</t>
  </si>
  <si>
    <t>Architektonické a stavební řešení</t>
  </si>
  <si>
    <t>{ac365e67-bd1d-48eb-b5f2-68ddf65ccac1}</t>
  </si>
  <si>
    <t>D.3.</t>
  </si>
  <si>
    <t>Elektroinstalace</t>
  </si>
  <si>
    <t>{06812d2a-23b9-43e1-9067-aeea284576bd}</t>
  </si>
  <si>
    <t>D.4.</t>
  </si>
  <si>
    <t>Zdravotní instalace, vytápění a vzduchotechnika</t>
  </si>
  <si>
    <t>{5edebe2b-862d-4dbd-9968-765503323310}</t>
  </si>
  <si>
    <t>D.5.</t>
  </si>
  <si>
    <t>Slaboproud</t>
  </si>
  <si>
    <t>{26503543-b424-43d2-9b3a-bb4e71744be6}</t>
  </si>
  <si>
    <t>D.6.</t>
  </si>
  <si>
    <t>Vedlejší a ostatní a náklady</t>
  </si>
  <si>
    <t>{43d67a19-ac52-4641-b3bb-7b078d7c546a}</t>
  </si>
  <si>
    <t>KRYCÍ LIST SOUPISU PRACÍ</t>
  </si>
  <si>
    <t>Objekt:</t>
  </si>
  <si>
    <t>D.1.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</si>
  <si>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</si>
  <si>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</si>
  <si>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</si>
  <si>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</si>
  <si>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</si>
  <si>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</si>
  <si>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</si>
  <si>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</si>
  <si>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</si>
  <si>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</si>
  <si>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</si>
  <si>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</si>
  <si>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</si>
  <si>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</si>
  <si>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</si>
  <si>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</si>
  <si>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</si>
  <si>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</si>
  <si>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</si>
  <si>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</si>
  <si>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</si>
  <si>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</si>
  <si>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</si>
  <si>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</si>
  <si>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</si>
  <si>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</si>
  <si>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</si>
  <si>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</si>
  <si>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</si>
  <si>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</si>
  <si>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</si>
  <si>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</si>
  <si>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</si>
  <si>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</si>
  <si>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</si>
  <si>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619996145</t>
  </si>
  <si>
    <t>Ochrana stavebních konstrukcí a samostatných prvků včetně pozdějšího odstranění obalením geotextilií samostatných konstrukcí a prvků</t>
  </si>
  <si>
    <t>m2</t>
  </si>
  <si>
    <t>CS ÚRS 2024 01</t>
  </si>
  <si>
    <t>4</t>
  </si>
  <si>
    <t>PP</t>
  </si>
  <si>
    <t>Online PSC</t>
  </si>
  <si>
    <t>https://podminky.urs.cz/item/CS_URS_2024_01/619996145</t>
  </si>
  <si>
    <t>VV</t>
  </si>
  <si>
    <t>"stávající okna"</t>
  </si>
  <si>
    <t>1,85*2,54*8</t>
  </si>
  <si>
    <t>0,55*2</t>
  </si>
  <si>
    <t>1,18*2,04*5</t>
  </si>
  <si>
    <t>"podlahy vstup"</t>
  </si>
  <si>
    <t>50</t>
  </si>
  <si>
    <t>Součet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</si>
  <si>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</si>
  <si>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</si>
  <si>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</si>
  <si>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</si>
  <si>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https://podminky.urs.cz/item/CS_URS_2024_01/949101112</t>
  </si>
  <si>
    <t>"pomocné lešení - bourací práce"</t>
  </si>
  <si>
    <t>350,46</t>
  </si>
  <si>
    <t>3</t>
  </si>
  <si>
    <t>952902121</t>
  </si>
  <si>
    <t>Čištění budov při provádění oprav a udržovacích prací podlah drsných nebo chodníků zametením</t>
  </si>
  <si>
    <t>https://podminky.urs.cz/item/CS_URS_2024_01/952902121</t>
  </si>
  <si>
    <t>"úklid při bouracách prací"</t>
  </si>
  <si>
    <t>962031132</t>
  </si>
  <si>
    <t>Bourání příček nebo přizdívek z cihel pálených plných nebo dutých, tl. do 100 mm</t>
  </si>
  <si>
    <t>8</t>
  </si>
  <si>
    <t>https://podminky.urs.cz/item/CS_URS_2024_01/962031132</t>
  </si>
  <si>
    <t>2,1*3,8</t>
  </si>
  <si>
    <t>1*3,85</t>
  </si>
  <si>
    <t>"předstěna - zázemí kuchyně"</t>
  </si>
  <si>
    <t>1,95*(4,5+0,5)</t>
  </si>
  <si>
    <t>5</t>
  </si>
  <si>
    <t>962031133</t>
  </si>
  <si>
    <t>Bourání příček nebo přizdívek z cihel pálených plných nebo dutých, tl. přes 100 do 150 mm</t>
  </si>
  <si>
    <t>10</t>
  </si>
  <si>
    <t>https://podminky.urs.cz/item/CS_URS_2024_01/962031133</t>
  </si>
  <si>
    <t>"vybourání příček"</t>
  </si>
  <si>
    <t>3,885*(4+2,2+1,8+1,4)</t>
  </si>
  <si>
    <t>3,95*(3,3+4+2,9)</t>
  </si>
  <si>
    <t>3,721*(1,6+1)</t>
  </si>
  <si>
    <t>962032241</t>
  </si>
  <si>
    <t>Bourání zdiva nadzákladového z cihel pálených plných nebo lícových nebo vápenopískových, na maltu cementovou, objemu přes 1 m3</t>
  </si>
  <si>
    <t>m3</t>
  </si>
  <si>
    <t>https://podminky.urs.cz/item/CS_URS_2024_01/962032241</t>
  </si>
  <si>
    <t>7</t>
  </si>
  <si>
    <t>962081141</t>
  </si>
  <si>
    <t>Bourání příček nebo přizdívek ze skleněných tvárnic, tl. přes 100 do 150 mm</t>
  </si>
  <si>
    <t>14</t>
  </si>
  <si>
    <t>https://podminky.urs.cz/item/CS_URS_2024_01/962081141</t>
  </si>
  <si>
    <t>"zázemí perslonál"</t>
  </si>
  <si>
    <t>1,9*2</t>
  </si>
  <si>
    <t>965042141</t>
  </si>
  <si>
    <t>Bourání mazanin betonových nebo z litého asfaltu tl. do 100 mm, plochy přes 4 m2</t>
  </si>
  <si>
    <t>16</t>
  </si>
  <si>
    <t>https://podminky.urs.cz/item/CS_URS_2024_01/965042141</t>
  </si>
  <si>
    <t>"vybourání mazazniny - kuchyně + zázemí kuchyně + části chodby"</t>
  </si>
  <si>
    <t>(109,97*0,09)*2</t>
  </si>
  <si>
    <t>(43,72*0,09)*2</t>
  </si>
  <si>
    <t>(2,99*0,09)*2</t>
  </si>
  <si>
    <t>(5,31*0,09)*2</t>
  </si>
  <si>
    <t>"části podlah - viz výkres bouracích prací"</t>
  </si>
  <si>
    <t>0,94*0,09</t>
  </si>
  <si>
    <t>0,71*0,09</t>
  </si>
  <si>
    <t>1,34*0,09</t>
  </si>
  <si>
    <t>0,25*4*0,09</t>
  </si>
  <si>
    <t>965081223</t>
  </si>
  <si>
    <t>Bourání podlah z dlaždic bez podkladního lože nebo mazaniny, s jakoukoliv výplní spár keramických nebo xylolitových tl. přes 10 mm plochy přes 1 m2</t>
  </si>
  <si>
    <t>18</t>
  </si>
  <si>
    <t>https://podminky.urs.cz/item/CS_URS_2024_01/965081223</t>
  </si>
  <si>
    <t>"vybourání stávajících nášlapných vrstev"</t>
  </si>
  <si>
    <t>"kancelář1"12,82</t>
  </si>
  <si>
    <t>"kancelář2"12,92</t>
  </si>
  <si>
    <t>"chodba"23,34</t>
  </si>
  <si>
    <t>"sklad"27,56</t>
  </si>
  <si>
    <t>"zázemí personál"14,92+3,78+1,59+1,34+1,22</t>
  </si>
  <si>
    <t>"kuchyně"109,97*2</t>
  </si>
  <si>
    <t>"chodba"51,5</t>
  </si>
  <si>
    <t>"zázemí kuchyně"43,72*2</t>
  </si>
  <si>
    <t>"chodba"8,08</t>
  </si>
  <si>
    <t>"sklad"11,04</t>
  </si>
  <si>
    <t>"zázemí personál"7,61+1,2+0,94</t>
  </si>
  <si>
    <t>"u schodů"8,92</t>
  </si>
  <si>
    <t>"bezba.záchod"5</t>
  </si>
  <si>
    <t>"chodba-část"2,99*2</t>
  </si>
  <si>
    <t>968062246</t>
  </si>
  <si>
    <t>Vybourání dřevěných rámů oken s křídly, dveřních zárubní, vrat, stěn, ostění nebo obkladů rámů oken s křídly jednoduchých, plochy do 4 m2</t>
  </si>
  <si>
    <t>20</t>
  </si>
  <si>
    <t>https://podminky.urs.cz/item/CS_URS_2024_01/968062246</t>
  </si>
  <si>
    <t xml:space="preserve">"okno - zázemí persnonál" </t>
  </si>
  <si>
    <t>1,48*2,375</t>
  </si>
  <si>
    <t>11</t>
  </si>
  <si>
    <t>971033451</t>
  </si>
  <si>
    <t>Vybourání otvorů ve zdivu základovém nebo nadzákladovém z cihel, tvárnic, příčkovek z cihel pálených na maltu vápennou nebo vápenocementovou plochy do 0,25 m2, tl. do 450 mm</t>
  </si>
  <si>
    <t>kus</t>
  </si>
  <si>
    <t>22</t>
  </si>
  <si>
    <t>https://podminky.urs.cz/item/CS_URS_2024_01/971033451</t>
  </si>
  <si>
    <t>"prostup VZT 420x500mm"</t>
  </si>
  <si>
    <t>971033531</t>
  </si>
  <si>
    <t>Vybourání otvorů ve zdivu základovém nebo nadzákladovém z cihel, tvárnic, příčkovek z cihel pálených na maltu vápennou nebo vápenocementovou plochy do 1 m2, tl. do 150 mm</t>
  </si>
  <si>
    <t>24</t>
  </si>
  <si>
    <t>https://podminky.urs.cz/item/CS_URS_2024_01/971033531</t>
  </si>
  <si>
    <t>"rozvaděč"</t>
  </si>
  <si>
    <t>13</t>
  </si>
  <si>
    <t>971033631</t>
  </si>
  <si>
    <t>Vybourání otvorů ve zdivu základovém nebo nadzákladovém z cihel, tvárnic, příčkovek z cihel pálených na maltu vápennou nebo vápenocementovou plochy do 4 m2, tl. do 150 mm</t>
  </si>
  <si>
    <t>26</t>
  </si>
  <si>
    <t>https://podminky.urs.cz/item/CS_URS_2024_01/971033631</t>
  </si>
  <si>
    <t>"dveře - zázemí personál x chodba"</t>
  </si>
  <si>
    <t>0,8*2</t>
  </si>
  <si>
    <t>971033651</t>
  </si>
  <si>
    <t>Vybourání otvorů ve zdivu základovém nebo nadzákladovém z cihel, tvárnic, příčkovek z cihel pálených na maltu vápennou nebo vápenocementovou plochy do 4 m2, tl. do 600 mm</t>
  </si>
  <si>
    <t>28</t>
  </si>
  <si>
    <t>https://podminky.urs.cz/item/CS_URS_2024_01/971033651</t>
  </si>
  <si>
    <t>"průchod - zázemí personál a chodba"</t>
  </si>
  <si>
    <t>1*2*0,424</t>
  </si>
  <si>
    <t>15</t>
  </si>
  <si>
    <t>972054341</t>
  </si>
  <si>
    <t>Vybourání otvorů ve stropech nebo klenbách železobetonových bez odstranění podlahy a násypu, plochy do 0,25 m2, tl. do 150 mm</t>
  </si>
  <si>
    <t>30</t>
  </si>
  <si>
    <t>https://podminky.urs.cz/item/CS_URS_2024_01/972054341</t>
  </si>
  <si>
    <t>974031155</t>
  </si>
  <si>
    <t>Vysekání rýh ve zdivu cihelném na maltu vápennou nebo vápenocementovou do hl. 100 mm a šířky do 200 mm</t>
  </si>
  <si>
    <t>m</t>
  </si>
  <si>
    <t>32</t>
  </si>
  <si>
    <t>https://podminky.urs.cz/item/CS_URS_2024_01/974031155</t>
  </si>
  <si>
    <t>"ZTI"</t>
  </si>
  <si>
    <t>2,5+2,5+2+2,5+3+1+2+3+4+3+3+2+2+2+4+2</t>
  </si>
  <si>
    <t>17</t>
  </si>
  <si>
    <t>974031664</t>
  </si>
  <si>
    <t>Vysekání rýh ve zdivu cihelném na maltu vápennou nebo vápenocementovou pro vtahování nosníků do zdí, před vybouráním otvoru do hl. 150 mm, při v. nosníku do 150 mm</t>
  </si>
  <si>
    <t>34</t>
  </si>
  <si>
    <t>https://podminky.urs.cz/item/CS_URS_2024_01/974031664</t>
  </si>
  <si>
    <t>"nosník zázemí persnoál 2"</t>
  </si>
  <si>
    <t>1*2</t>
  </si>
  <si>
    <t>"nosník sklad"</t>
  </si>
  <si>
    <t>974031666</t>
  </si>
  <si>
    <t>Vysekání rýh ve zdivu cihelném na maltu vápennou nebo vápenocementovou pro vtahování nosníků do zdí, před vybouráním otvoru do hl. 150 mm, při v. nosníku do 250 mm</t>
  </si>
  <si>
    <t>36</t>
  </si>
  <si>
    <t>https://podminky.urs.cz/item/CS_URS_2024_01/974031666</t>
  </si>
  <si>
    <t>"nosník zázemí personál"</t>
  </si>
  <si>
    <t>1,55*3</t>
  </si>
  <si>
    <t>19</t>
  </si>
  <si>
    <t>974042554</t>
  </si>
  <si>
    <t>Vysekání rýh v betonové nebo jiné monolitické dlažbě s betonovým podkladem do hl. 100 mm a šířky do 150 mm</t>
  </si>
  <si>
    <t>38</t>
  </si>
  <si>
    <t>https://podminky.urs.cz/item/CS_URS_2024_01/974042554</t>
  </si>
  <si>
    <t>6+2+3+1+4+1+1+2+3</t>
  </si>
  <si>
    <t>977151123</t>
  </si>
  <si>
    <t>Jádrové vrty diamantovými korunkami do stavebních materiálů (železobetonu, betonu, cihel, obkladů, dlažeb, kamene) průměru přes 130 do 150 mm</t>
  </si>
  <si>
    <t>40</t>
  </si>
  <si>
    <t>https://podminky.urs.cz/item/CS_URS_2024_01/977151123</t>
  </si>
  <si>
    <t>0,5+0,8+0,7*2</t>
  </si>
  <si>
    <t>978011191</t>
  </si>
  <si>
    <t>Otlučení vápenných nebo vápenocementových omítek vnitřních ploch stropů, v rozsahu přes 50 do 100 %</t>
  </si>
  <si>
    <t>42</t>
  </si>
  <si>
    <t>https://podminky.urs.cz/item/CS_URS_2024_01/978011191</t>
  </si>
  <si>
    <t>"kuchyně"109,97</t>
  </si>
  <si>
    <t>"zázemí kuchyně"43,72</t>
  </si>
  <si>
    <t>"chodba-část"2,99</t>
  </si>
  <si>
    <t>978013191</t>
  </si>
  <si>
    <t>Otlučení vápenných nebo vápenocementových omítek vnitřních ploch stěn s vyškrabáním spar, s očištěním zdiva, v rozsahu přes 50 do 100 %</t>
  </si>
  <si>
    <t>44</t>
  </si>
  <si>
    <t>https://podminky.urs.cz/item/CS_URS_2024_01/978013191</t>
  </si>
  <si>
    <t>997</t>
  </si>
  <si>
    <t>Přesun sutě</t>
  </si>
  <si>
    <t>23</t>
  </si>
  <si>
    <t>997013211</t>
  </si>
  <si>
    <t>Vnitrostaveništní doprava suti a vybouraných hmot vodorovně do 50 m s naložením ručně pro budovy a haly výšky do 6 m</t>
  </si>
  <si>
    <t>t</t>
  </si>
  <si>
    <t>46</t>
  </si>
  <si>
    <t>https://podminky.urs.cz/item/CS_URS_2024_01/997013211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</si>
  <si>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</si>
  <si>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</si>
  <si>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48</t>
  </si>
  <si>
    <t>https://podminky.urs.cz/item/CS_URS_2024_01/997013219</t>
  </si>
  <si>
    <t>218,05435*2</t>
  </si>
  <si>
    <t>25</t>
  </si>
  <si>
    <t>997013501</t>
  </si>
  <si>
    <t>Odvoz suti a vybouraných hmot na skládku nebo meziskládku se složením, na vzdálenost do 1 km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</si>
  <si>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</si>
  <si>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</si>
  <si>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</si>
  <si>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52</t>
  </si>
  <si>
    <t>https://podminky.urs.cz/item/CS_URS_2024_01/997013509</t>
  </si>
  <si>
    <t>218,05435*15</t>
  </si>
  <si>
    <t>27</t>
  </si>
  <si>
    <t>997013601</t>
  </si>
  <si>
    <t>Poplatek za uložení stavebního odpadu na skládce (skládkovné) z prostého betonu zatříděného do Katalogu odpadů pod kódem 17 01 01</t>
  </si>
  <si>
    <t>54</t>
  </si>
  <si>
    <t>https://podminky.urs.cz/item/CS_URS_2024_01/997013601</t>
  </si>
  <si>
    <t>65,697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</si>
  <si>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</si>
  <si>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</si>
  <si>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56</t>
  </si>
  <si>
    <t>https://podminky.urs.cz/item/CS_URS_2024_01/997013609</t>
  </si>
  <si>
    <t>152,35735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</si>
  <si>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</si>
  <si>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</si>
  <si>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</si>
  <si>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</si>
  <si>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58</t>
  </si>
  <si>
    <t>https://podminky.urs.cz/item/CS_URS_2024_01/998018001</t>
  </si>
  <si>
    <t>PSV</t>
  </si>
  <si>
    <t>Práce a dodávky PSV</t>
  </si>
  <si>
    <t>721</t>
  </si>
  <si>
    <t>Zdravotechnika - vnitřní kanalizace</t>
  </si>
  <si>
    <t>7212108R</t>
  </si>
  <si>
    <t>Demontáž kanálů vč. mříže, odvozu a likvidace</t>
  </si>
  <si>
    <t>60</t>
  </si>
  <si>
    <t>763</t>
  </si>
  <si>
    <t>Konstrukce suché výstavby</t>
  </si>
  <si>
    <t>31</t>
  </si>
  <si>
    <t>763111812</t>
  </si>
  <si>
    <t>Demontáž příček ze sádrokartonových desek s nosnou konstrukcí z ocelových profilů jednoduchých, opláštění dvojité</t>
  </si>
  <si>
    <t>62</t>
  </si>
  <si>
    <t>https://podminky.urs.cz/item/CS_URS_2024_01/763111812</t>
  </si>
  <si>
    <t>"SDK příčky - kanceláře"</t>
  </si>
  <si>
    <t>3,85*(6,2+4)</t>
  </si>
  <si>
    <t>763131831</t>
  </si>
  <si>
    <t>Demontáž podhledu nebo samostatného požárního předělu ze sádrokartonových desek s nosnou konstrukcí jednovrstvou z ocelových profilů, opláštění jednoduché</t>
  </si>
  <si>
    <t>64</t>
  </si>
  <si>
    <t>https://podminky.urs.cz/item/CS_URS_2024_01/763131831</t>
  </si>
  <si>
    <t>"demontáž SDK podhledu chodba"</t>
  </si>
  <si>
    <t>8,08</t>
  </si>
  <si>
    <t>766</t>
  </si>
  <si>
    <t>Konstrukce truhlářské</t>
  </si>
  <si>
    <t>33</t>
  </si>
  <si>
    <t>766691914</t>
  </si>
  <si>
    <t>Ostatní práce vyvěšení nebo zavěšení křídel dřevěných dveřních, plochy do 2 m2</t>
  </si>
  <si>
    <t>66</t>
  </si>
  <si>
    <t>https://podminky.urs.cz/item/CS_URS_2024_01/766691914</t>
  </si>
  <si>
    <t>766691915</t>
  </si>
  <si>
    <t>Ostatní práce vyvěšení nebo zavěšení křídel dřevěných dveřních, plochy přes 2 m2</t>
  </si>
  <si>
    <t>68</t>
  </si>
  <si>
    <t>https://podminky.urs.cz/item/CS_URS_2024_01/766691915</t>
  </si>
  <si>
    <t>767</t>
  </si>
  <si>
    <t>Konstrukce zámečnické</t>
  </si>
  <si>
    <t>35</t>
  </si>
  <si>
    <t>767641800</t>
  </si>
  <si>
    <t>Demontáž dveřních zárubní odřezáním od upevnění, plochy dveří do 2,5 m2</t>
  </si>
  <si>
    <t>70</t>
  </si>
  <si>
    <t>https://podminky.urs.cz/item/CS_URS_2024_01/767641800</t>
  </si>
  <si>
    <t xml:space="preserve">"demontáž ocelových zárubní" </t>
  </si>
  <si>
    <t>76799670R</t>
  </si>
  <si>
    <t>Demontáž atypických zámečnických konstrukcí řezáním - část ocelové konstrukce v kuchyni vč. odvozu a likvidace</t>
  </si>
  <si>
    <t>kpl</t>
  </si>
  <si>
    <t>72</t>
  </si>
  <si>
    <t>37</t>
  </si>
  <si>
    <t>pol.1</t>
  </si>
  <si>
    <t>Odpojení výtahu</t>
  </si>
  <si>
    <t>74</t>
  </si>
  <si>
    <t>781</t>
  </si>
  <si>
    <t>Dokončovací práce - obklady</t>
  </si>
  <si>
    <t>781471810</t>
  </si>
  <si>
    <t>Demontáž obkladů z dlaždic keramických kladených do malty</t>
  </si>
  <si>
    <t>76</t>
  </si>
  <si>
    <t>https://podminky.urs.cz/item/CS_URS_2024_01/781471810</t>
  </si>
  <si>
    <t xml:space="preserve">"demontáž obkladů" </t>
  </si>
  <si>
    <t>"kancelář2"</t>
  </si>
  <si>
    <t>1,5*1</t>
  </si>
  <si>
    <t>1,5*(4,8+0,8)</t>
  </si>
  <si>
    <t>"sklad"</t>
  </si>
  <si>
    <t>1,7*(4,543+3,68+4,543+3,44+0,6*2)</t>
  </si>
  <si>
    <t xml:space="preserve">"zázemí personál" </t>
  </si>
  <si>
    <t>1,7*(0,9*2+2,182+2+2+1,162+1,39+1,453+2,145+1,39)</t>
  </si>
  <si>
    <t>1*(0,9*2+1,5*2)</t>
  </si>
  <si>
    <t>2,1*(1,4*2+0,994*2)</t>
  </si>
  <si>
    <t>1,4*(1,373*2+0,885*2)</t>
  </si>
  <si>
    <t>"kuchyně"</t>
  </si>
  <si>
    <t>2,1*(8,031+13,41*2+4,46+2+0,5*2)</t>
  </si>
  <si>
    <t>2,1*(0,86*6)</t>
  </si>
  <si>
    <t>-1,4*1,85*4</t>
  </si>
  <si>
    <t>0,6*1,4*8</t>
  </si>
  <si>
    <t>"zázemí kuchyně"</t>
  </si>
  <si>
    <t>2,1*(4,5+0,5+6,133+3,92*2+3)</t>
  </si>
  <si>
    <t>"chodba"</t>
  </si>
  <si>
    <t>2*(5,442+4,6+3,6*2+0,6+1,613+1,35+1,631+0,527+1,02+1,2+1,5+2+4,7+3,6+2)</t>
  </si>
  <si>
    <t>"bezba. WC"</t>
  </si>
  <si>
    <t>1,4*(2,066*2+1,94*2)</t>
  </si>
  <si>
    <t>-1,4*0,9</t>
  </si>
  <si>
    <t>"zázemí personál"</t>
  </si>
  <si>
    <t>1,4*(0,95+1,4+1+1)</t>
  </si>
  <si>
    <t>1,97*(0,65+0,983)</t>
  </si>
  <si>
    <t>HZS</t>
  </si>
  <si>
    <t>Hodinové zúčtovací sazby</t>
  </si>
  <si>
    <t>39</t>
  </si>
  <si>
    <t>HZS1291</t>
  </si>
  <si>
    <t>Hodinové zúčtovací sazby profesí HSV zemní a pomocné práce pomocný stavební dělník</t>
  </si>
  <si>
    <t>hod</t>
  </si>
  <si>
    <t>262144</t>
  </si>
  <si>
    <t>78</t>
  </si>
  <si>
    <t>https://podminky.urs.cz/item/CS_URS_2024_01/HZS1291</t>
  </si>
  <si>
    <t>"nespecifikované práce a jiné"</t>
  </si>
  <si>
    <t>219</t>
  </si>
  <si>
    <t>D.2. - Architektonické a stavební řešení</t>
  </si>
  <si>
    <t xml:space="preserve">    3 - Svislé a kompletní konstrukce</t>
  </si>
  <si>
    <t xml:space="preserve">    713 - Izolace tepelné</t>
  </si>
  <si>
    <t xml:space="preserve">    725 - Zdravotechnika - zařizovací předměty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</si>
  <si>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</si>
  <si>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</si>
  <si>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</si>
  <si>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</si>
  <si>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</si>
  <si>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</si>
  <si>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Svislé a kompletní konstrukce</t>
  </si>
  <si>
    <t>310238211</t>
  </si>
  <si>
    <t>Zazdívka otvorů ve zdivu nadzákladovém cihlami pálenými plochy přes 0,25 m2 do 1 m2 na maltu vápenocementovou</t>
  </si>
  <si>
    <t>https://podminky.urs.cz/item/CS_URS_2024_01/310238211</t>
  </si>
  <si>
    <t>"ostatní nespecifikované zazdívky a přizdívky"</t>
  </si>
  <si>
    <t>3,5</t>
  </si>
  <si>
    <t>310239211</t>
  </si>
  <si>
    <t>Zazdívka otvorů ve zdivu nadzákladovém cihlami pálenými plochy přes 1 m2 do 4 m2 na maltu vápenocementovou</t>
  </si>
  <si>
    <t>https://podminky.urs.cz/item/CS_URS_2024_01/310239211</t>
  </si>
  <si>
    <t>"zazdívka okna - 1.07"</t>
  </si>
  <si>
    <t>1,5*2,4*0,7</t>
  </si>
  <si>
    <t>310271021</t>
  </si>
  <si>
    <t>Zazdívka otvorů ve zdivu nadzákladovém pórobetonovými tvárnicemi plochy do 1 m2, tl. zdiva 250 mm, pevnost tvárnic do P2</t>
  </si>
  <si>
    <t>https://podminky.urs.cz/item/CS_URS_2024_01/310271021</t>
  </si>
  <si>
    <t>"VZT průduchy"</t>
  </si>
  <si>
    <t>0,32*0,5*2</t>
  </si>
  <si>
    <t>317142422</t>
  </si>
  <si>
    <t>Překlady nenosné z pórobetonu osazené do tenkého maltového lože, výšky do 250 mm, šířky překladu 100 mm, délky překladu přes 1000 do 1250 mm</t>
  </si>
  <si>
    <t>https://podminky.urs.cz/item/CS_URS_2024_01/317142422</t>
  </si>
  <si>
    <t>317142442</t>
  </si>
  <si>
    <t>Překlady nenosné z pórobetonu osazené do tenkého maltového lože, výšky do 250 mm, šířky překladu 150 mm, délky překladu přes 1000 do 1250 mm</t>
  </si>
  <si>
    <t>https://podminky.urs.cz/item/CS_URS_2024_01/317142442</t>
  </si>
  <si>
    <t>317234410</t>
  </si>
  <si>
    <t>Vyzdívka mezi nosníky cihlami pálenými na maltu cementovou</t>
  </si>
  <si>
    <t>https://podminky.urs.cz/item/CS_URS_2024_01/317234410</t>
  </si>
  <si>
    <t>"1.11, 1.01"</t>
  </si>
  <si>
    <t>0,45*1,5*0,18</t>
  </si>
  <si>
    <t>317944321</t>
  </si>
  <si>
    <t>Válcované nosníky dodatečně osazované do připravených otvorů bez zazdění hlav do č. 12</t>
  </si>
  <si>
    <t>https://podminky.urs.cz/item/CS_URS_2024_01/317944321</t>
  </si>
  <si>
    <t>"dodatečně vybourané otvory - WC muži, ženy"</t>
  </si>
  <si>
    <t>4*1,1*0,006</t>
  </si>
  <si>
    <t>317944323</t>
  </si>
  <si>
    <t>Válcované nosníky dodatečně osazované do připravených otvorů bez zazdění hlav č. 14 až 22</t>
  </si>
  <si>
    <t>https://podminky.urs.cz/item/CS_URS_2024_01/317944323</t>
  </si>
  <si>
    <t>"průchod - 1.01, 1.11"</t>
  </si>
  <si>
    <t>3*1,5*0,025</t>
  </si>
  <si>
    <t>340271025</t>
  </si>
  <si>
    <t>Zazdívka otvorů v příčkách nebo stěnách pórobetonovými tvárnicemi plochy přes 1 m2 do 4 m2, objemová hmotnost 500 kg/m3, tloušťka příčky 100 mm</t>
  </si>
  <si>
    <t>https://podminky.urs.cz/item/CS_URS_2024_01/340271025</t>
  </si>
  <si>
    <t>"zazdívka dveří 1.08,1.09"</t>
  </si>
  <si>
    <t>340271041</t>
  </si>
  <si>
    <t>Zazdívka otvorů v příčkách nebo stěnách pórobetonovými tvárnicemi plochy přes 0,25 m2 do 1 m2, objemová hmotnost 500 kg/m3, tloušťka příčky 150 mm</t>
  </si>
  <si>
    <t>https://podminky.urs.cz/item/CS_URS_2024_01/340271041</t>
  </si>
  <si>
    <t>"zazdívka rozvaděč"</t>
  </si>
  <si>
    <t>"zazdívka dveře - 1.10, 1.05"</t>
  </si>
  <si>
    <t>1,25*2-0,9*1,97</t>
  </si>
  <si>
    <t>"zazdívka otvorů - 1.02, 1.05"</t>
  </si>
  <si>
    <t>1,075*1,9*2</t>
  </si>
  <si>
    <t>340271045</t>
  </si>
  <si>
    <t>Zazdívka otvorů v příčkách nebo stěnách pórobetonovými tvárnicemi plochy přes 1 m2 do 4 m2, objemová hmotnost 500 kg/m3, tloušťka příčky 150 mm</t>
  </si>
  <si>
    <t>https://podminky.urs.cz/item/CS_URS_2024_01/340271045</t>
  </si>
  <si>
    <t>"1.10, chodba"</t>
  </si>
  <si>
    <t>2*1,88</t>
  </si>
  <si>
    <t>"zazdívka otvoru - sprchy 1.02"</t>
  </si>
  <si>
    <t>3,85*0,9</t>
  </si>
  <si>
    <t>342272225</t>
  </si>
  <si>
    <t>Příčky z pórobetonových tvárnic hladkých na tenké maltové lože objemová hmotnost do 500 kg/m3, tloušťka příčky 100 mm</t>
  </si>
  <si>
    <t>https://podminky.urs.cz/item/CS_URS_2024_01/342272225</t>
  </si>
  <si>
    <t>"1.02 - sprchy"</t>
  </si>
  <si>
    <t>3,88*(2,1+2,9)</t>
  </si>
  <si>
    <t>-0,8*2</t>
  </si>
  <si>
    <t>Mezisoučet</t>
  </si>
  <si>
    <t>"1.05 - umyvadlo"</t>
  </si>
  <si>
    <t>0,9*3,85</t>
  </si>
  <si>
    <t>"1.03 - sprchy"</t>
  </si>
  <si>
    <t>3,95*(3,2+2,2+2,9+5,5+0,9)</t>
  </si>
  <si>
    <t>"1.07 - WC"</t>
  </si>
  <si>
    <t>3,75*(1,8+0,45)</t>
  </si>
  <si>
    <t>"1.09 - chodba"</t>
  </si>
  <si>
    <t>3,75*1,45</t>
  </si>
  <si>
    <t>-0,9*1,97</t>
  </si>
  <si>
    <t>"1.08 - WC"</t>
  </si>
  <si>
    <t>3,75*(0,85+0,7)</t>
  </si>
  <si>
    <t>2,25*1,075</t>
  </si>
  <si>
    <t>342291121</t>
  </si>
  <si>
    <t>Ukotvení příček plochými kotvami, do konstrukce cihelné</t>
  </si>
  <si>
    <t>https://podminky.urs.cz/item/CS_URS_2024_01/342291121</t>
  </si>
  <si>
    <t>"ukotvení příček ke stávajícím stěnám"</t>
  </si>
  <si>
    <t>3,85*12</t>
  </si>
  <si>
    <t>"přizdívek"</t>
  </si>
  <si>
    <t>2*2+2*2+1,9*4+2,25*2+3,85*2</t>
  </si>
  <si>
    <t>346244381</t>
  </si>
  <si>
    <t>Plentování ocelových válcovaných nosníků jednostranné cihlami na maltu, výška stojiny do 200 mm</t>
  </si>
  <si>
    <t>https://podminky.urs.cz/item/CS_URS_2024_01/346244381</t>
  </si>
  <si>
    <t>"plentování"</t>
  </si>
  <si>
    <t>1,1*0,1*4</t>
  </si>
  <si>
    <t>1,5*0,18*2</t>
  </si>
  <si>
    <t>346272216</t>
  </si>
  <si>
    <t>Přizdívky z pórobetonových tvárnic objemová hmotnost do 500 kg/m3, na tenké maltové lože, tloušťka přizdívky 50 mm</t>
  </si>
  <si>
    <t>https://podminky.urs.cz/item/CS_URS_2024_01/346272216</t>
  </si>
  <si>
    <t>"dveře - 1.11"</t>
  </si>
  <si>
    <t>3,85*2-0,9*1,97</t>
  </si>
  <si>
    <t>"ochrana potrubí - stoupačky""</t>
  </si>
  <si>
    <t>"1.11"</t>
  </si>
  <si>
    <t>3,85*(0,6+0,3+0,2+0,3+0,5)</t>
  </si>
  <si>
    <t>"WC ženy"</t>
  </si>
  <si>
    <t>3,75*(0,4+0,45)</t>
  </si>
  <si>
    <t>"1.05"</t>
  </si>
  <si>
    <t>3,85*(0,25*2+0,4)</t>
  </si>
  <si>
    <t>"1.04"</t>
  </si>
  <si>
    <t>4,1*(0,35+0,4)</t>
  </si>
  <si>
    <t>346272236</t>
  </si>
  <si>
    <t>Přizdívky z pórobetonových tvárnic objemová hmotnost do 500 kg/m3, na tenké maltové lože, tloušťka přizdívky 100 mm</t>
  </si>
  <si>
    <t>https://podminky.urs.cz/item/CS_URS_2024_01/346272236</t>
  </si>
  <si>
    <t>"provozní výtah"</t>
  </si>
  <si>
    <t>3,85*1,55-0,9*1,97</t>
  </si>
  <si>
    <t>"konec chodby 1.01"</t>
  </si>
  <si>
    <t>1,605*3,85</t>
  </si>
  <si>
    <t>346272256</t>
  </si>
  <si>
    <t>Přizdívky z pórobetonových tvárnic objemová hmotnost do 500 kg/m3, na tenké maltové lože, tloušťka přizdívky 150 mm</t>
  </si>
  <si>
    <t>https://podminky.urs.cz/item/CS_URS_2024_01/346272256</t>
  </si>
  <si>
    <t>"přizdívka chodba 1.01"</t>
  </si>
  <si>
    <t>1,335*2,25</t>
  </si>
  <si>
    <t>346272266</t>
  </si>
  <si>
    <t>Přizdívky z pórobetonových tvárnic objemová hmotnost do 500 kg/m3, na tenké maltové lože, tloušťka přizdívky 200 mm</t>
  </si>
  <si>
    <t>https://podminky.urs.cz/item/CS_URS_2024_01/346272266</t>
  </si>
  <si>
    <t>"geberity"</t>
  </si>
  <si>
    <t>1,8*1,5</t>
  </si>
  <si>
    <t>1*1,5</t>
  </si>
  <si>
    <t>1,45*1,5</t>
  </si>
  <si>
    <t>611131121</t>
  </si>
  <si>
    <t>Podkladní a spojovací vrstva vnitřních omítaných ploch penetrace disperzní nanášená ručně stropů</t>
  </si>
  <si>
    <t>https://podminky.urs.cz/item/CS_URS_2024_01/611131121</t>
  </si>
  <si>
    <t>"schody"</t>
  </si>
  <si>
    <t>7,85</t>
  </si>
  <si>
    <t>611321111</t>
  </si>
  <si>
    <t>Omítka vápenocementová vnitřních ploch nanášená ručně jednovrstvá, tloušťky do 10 mm hrubá zatřená vodorovných konstrukcí stropů rovných</t>
  </si>
  <si>
    <t>https://podminky.urs.cz/item/CS_URS_2024_01/611321111</t>
  </si>
  <si>
    <t>611321131</t>
  </si>
  <si>
    <t>Vápenocementový štuk vnitřních ploch tloušťky do 3 mm vodorovných konstrukcí stropů rovných</t>
  </si>
  <si>
    <t>https://podminky.urs.cz/item/CS_URS_2024_01/611321131</t>
  </si>
  <si>
    <t>611321191</t>
  </si>
  <si>
    <t>Omítka vápenocementová vnitřních ploch nanášená ručně Příplatek k cenám za každých dalších i započatých 5 mm tloušťky omítky přes 10 mm stropů</t>
  </si>
  <si>
    <t>https://podminky.urs.cz/item/CS_URS_2024_01/611321191</t>
  </si>
  <si>
    <t>7,85*4</t>
  </si>
  <si>
    <t>612131121</t>
  </si>
  <si>
    <t>Podkladní a spojovací vrstva vnitřních omítaných ploch penetrace disperzní nanášená ručně stěn</t>
  </si>
  <si>
    <t>https://podminky.urs.cz/item/CS_URS_2024_01/612131121</t>
  </si>
  <si>
    <t>"penetrace podkladu"</t>
  </si>
  <si>
    <t>"1.13"</t>
  </si>
  <si>
    <t>3,85*3</t>
  </si>
  <si>
    <t>-1,85*2,54</t>
  </si>
  <si>
    <t>0,6*(1,85+2,54*2)</t>
  </si>
  <si>
    <t>"1.14"</t>
  </si>
  <si>
    <t>3,85*3,05</t>
  </si>
  <si>
    <t>"1.10"</t>
  </si>
  <si>
    <t>3,85*(3,15+3,9+0,6)</t>
  </si>
  <si>
    <t>-((0,9*1,97*3))</t>
  </si>
  <si>
    <t>"1.12"</t>
  </si>
  <si>
    <t>3,85*(2,4+4,543+2,4)</t>
  </si>
  <si>
    <t>-((0,8*1,97)+(1,8*2,15)+(0,55*2))</t>
  </si>
  <si>
    <t>0,2*(0,55+2*2)</t>
  </si>
  <si>
    <t>3,85*(4,5+8,4)</t>
  </si>
  <si>
    <t>-((0,8*1,97)+(0,9*1,97)+(1,18*2,04*3)+(0,9*1,97))</t>
  </si>
  <si>
    <t>0,3*(1,18*3+2,04*6)</t>
  </si>
  <si>
    <t>"1.02"</t>
  </si>
  <si>
    <t>3,85*(2,8*2+2*2+1,81+0,8+1,26+2,9)</t>
  </si>
  <si>
    <t>"1.01"</t>
  </si>
  <si>
    <t>3,85*(1,57+5,45+1,2+1,5+2,1+8,1+3,7+0,8+1,6+0,4+1,4+0,3+0,9+3,65+0,65+1,032+1,4+0,9+0,2)</t>
  </si>
  <si>
    <t>-((0,9*1,97)+(1,18*2,04*2)+(1,3*2)+(0,9*1,97))</t>
  </si>
  <si>
    <t>0,3*(1,18*2+2,04*4)</t>
  </si>
  <si>
    <t>3,85*(8,05+13,5+6,3+0,7+1,703+1,3+0,65+11,7+0,65*4)</t>
  </si>
  <si>
    <t>-((1,85*2,54*4)+(0,9*1,97)+(1,75*1,97)+(1,1*1,97))</t>
  </si>
  <si>
    <t>0,6*(1,85*4+2,54*8)</t>
  </si>
  <si>
    <t>4,1*(6,2+0,7+3,3+0,31+0,31+1,1+2,6+2,47)</t>
  </si>
  <si>
    <t>-((1,1*1,97)+(1,85*2,54*2))</t>
  </si>
  <si>
    <t>0,6*(1,85*2+2,54*4)</t>
  </si>
  <si>
    <t>"1.03"</t>
  </si>
  <si>
    <t>3,95*(2*2+2,8*2+3,1+2,8)</t>
  </si>
  <si>
    <t>3,8*(2,5+3,3+2,5)</t>
  </si>
  <si>
    <t>-((1,3*1,97)+(0,8*1,97)+(0,9*1,97))</t>
  </si>
  <si>
    <t>"1.06"</t>
  </si>
  <si>
    <t>3,75*(1,2+1,2+0,55+0,45+0,3+0,9)</t>
  </si>
  <si>
    <t>-0,8*1,97</t>
  </si>
  <si>
    <t>"1.09"</t>
  </si>
  <si>
    <t>3,75*(1,25+0,8+0,2+3,8+1,45+4,6)</t>
  </si>
  <si>
    <t>-((0,9*1,97)+(0,7*1,97*2)+(0,9*1,97))</t>
  </si>
  <si>
    <t>"1.07"</t>
  </si>
  <si>
    <t>3,75*(1,8+3,4+1,45+0,65+1+3,3+0,35+0,45+0,4)</t>
  </si>
  <si>
    <t>-0,7*1,97</t>
  </si>
  <si>
    <t>"1.08"</t>
  </si>
  <si>
    <t>3,75*(1,8+0,4+0,2+0,82+1,45+2,5+3,35+3,8)</t>
  </si>
  <si>
    <t>612135011</t>
  </si>
  <si>
    <t>Vyrovnání nerovností podkladu vnitřních omítaných ploch tmelem, tloušťky do 2 mm stěn</t>
  </si>
  <si>
    <t>https://podminky.urs.cz/item/CS_URS_2024_01/612135011</t>
  </si>
  <si>
    <t>"vyrovnání podkladu - obklad z lamina m.č. 1.05"</t>
  </si>
  <si>
    <t>2,3*(9,6+8,031+13,41)</t>
  </si>
  <si>
    <t>0,6*1,6*8</t>
  </si>
  <si>
    <t>-1,6*1,85*4</t>
  </si>
  <si>
    <t>612135095</t>
  </si>
  <si>
    <t>Vyrovnání nerovností podkladu vnitřních omítaných ploch Příplatek k ceně za každý další 1 mm tloušťky podkladní vrstvy přes 2 mm tmelem stěn</t>
  </si>
  <si>
    <t>https://podminky.urs.cz/item/CS_URS_2024_01/612135095</t>
  </si>
  <si>
    <t>67,2343</t>
  </si>
  <si>
    <t>612142001</t>
  </si>
  <si>
    <t>Pletivo vnitřních ploch v ploše nebo pruzích, na plném podkladu sklovláknité vtlačené do tmelu včetně tmelu stěn</t>
  </si>
  <si>
    <t>https://podminky.urs.cz/item/CS_URS_2024_01/612142001</t>
  </si>
  <si>
    <t>"nové příčky pórobeton"</t>
  </si>
  <si>
    <t>3,85*(2,8+2+2,8)</t>
  </si>
  <si>
    <t>-0,8*1,97*2</t>
  </si>
  <si>
    <t>3,95*(2,75*2+2*2+2,75+3,05)</t>
  </si>
  <si>
    <t>-0,8*2*2</t>
  </si>
  <si>
    <t>3,95*1,605</t>
  </si>
  <si>
    <t>3,75*1,8</t>
  </si>
  <si>
    <t>3,75*(0,77+0,8)</t>
  </si>
  <si>
    <t>3,75*(1,45*2)</t>
  </si>
  <si>
    <t>-0,9*1,97*2</t>
  </si>
  <si>
    <t>612311131</t>
  </si>
  <si>
    <t>Vápenný štuk vnitřních ploch tloušťky do 3 mm svislých konstrukcí stěn</t>
  </si>
  <si>
    <t>https://podminky.urs.cz/item/CS_URS_2024_01/612311131</t>
  </si>
  <si>
    <t>"potažení štukem - viz penetrace"</t>
  </si>
  <si>
    <t>789,0713</t>
  </si>
  <si>
    <t>612315102</t>
  </si>
  <si>
    <t>Vápenná omítka rýh hrubá ve stěnách, šířky rýhy přes 150 do 300 mm</t>
  </si>
  <si>
    <t>https://podminky.urs.cz/item/CS_URS_2024_01/612315102</t>
  </si>
  <si>
    <t>40,5*0,2</t>
  </si>
  <si>
    <t>612321111</t>
  </si>
  <si>
    <t>Omítka vápenocementová vnitřních ploch nanášená ručně jednovrstvá, tloušťky do 10 mm hrubá zatřená svislých konstrukcí stěn</t>
  </si>
  <si>
    <t>https://podminky.urs.cz/item/CS_URS_2024_01/612321111</t>
  </si>
  <si>
    <t>"stávající stěny - nová omítka"</t>
  </si>
  <si>
    <t>3,85*(1,8+0,8+1,26+2,8)</t>
  </si>
  <si>
    <t>3,75*(3,35+1,45+0,65+1+3,3)</t>
  </si>
  <si>
    <t>3,75*(1,8+0,4+0,9+0,73+2,49+3,32+3,8)</t>
  </si>
  <si>
    <t>612321191</t>
  </si>
  <si>
    <t>Omítka vápenocementová vnitřních ploch nanášená ručně Příplatek k cenám za každých dalších i započatých 5 mm tloušťky omítky přes 10 mm stěn</t>
  </si>
  <si>
    <t>https://podminky.urs.cz/item/CS_URS_2024_01/612321191</t>
  </si>
  <si>
    <t>"příplatek za větší vrstvu"</t>
  </si>
  <si>
    <t>680,3043*4</t>
  </si>
  <si>
    <t>619995001</t>
  </si>
  <si>
    <t>Začištění omítek (s dodáním hmot) kolem oken, dveří, podlah, obkladů apod.</t>
  </si>
  <si>
    <t>https://podminky.urs.cz/item/CS_URS_2024_01/619995001</t>
  </si>
  <si>
    <t>"začištění kolem dodatečně osazených zárubní"</t>
  </si>
  <si>
    <t>0,9+1,97*2*2*2</t>
  </si>
  <si>
    <t>1,3+2*2*2</t>
  </si>
  <si>
    <t>0,9+1,97*2*2</t>
  </si>
  <si>
    <t>0,8+1,97*2*2</t>
  </si>
  <si>
    <t>0,7+1,97*2*2*2</t>
  </si>
  <si>
    <t>6221430R</t>
  </si>
  <si>
    <t>Dodávka a montáž rohových profilů - omítky</t>
  </si>
  <si>
    <t>631312141</t>
  </si>
  <si>
    <t>Doplnění dosavadních mazanin prostým betonem s dodáním hmot, bez potěru, plochy jednotlivě rýh v dosavadních mazaninách</t>
  </si>
  <si>
    <t>https://podminky.urs.cz/item/CS_URS_2024_01/631312141</t>
  </si>
  <si>
    <t>23*0,2*0,15</t>
  </si>
  <si>
    <t>631341152</t>
  </si>
  <si>
    <t>Doplnění dosavadních mazanin betonem lehkým keramickým (s dodáním hmot) plochy jednotlivě do 1 m2 a tl. přes 80 mm</t>
  </si>
  <si>
    <t>https://podminky.urs.cz/item/CS_URS_2024_01/631341152</t>
  </si>
  <si>
    <t>"zásyp kanálů"</t>
  </si>
  <si>
    <t>0,5*2,25*0,4*4</t>
  </si>
  <si>
    <t>0,5*1,5*0,4</t>
  </si>
  <si>
    <t>632441225</t>
  </si>
  <si>
    <t>Potěr anhydritový samonivelační litý tř. C 30, tl. přes 45 do 50 mm</t>
  </si>
  <si>
    <t>https://podminky.urs.cz/item/CS_URS_2024_01/632441225</t>
  </si>
  <si>
    <t>"vyrovnání výškových rodílů - m.č. 1.07,1.08,1.09"</t>
  </si>
  <si>
    <t>8,4+10,71+6,49</t>
  </si>
  <si>
    <t>632481213</t>
  </si>
  <si>
    <t>Separační vrstva k oddělení podlahových vrstev z polyetylénové fólie</t>
  </si>
  <si>
    <t>https://podminky.urs.cz/item/CS_URS_2024_01/632481213</t>
  </si>
  <si>
    <t>634112113</t>
  </si>
  <si>
    <t>Obvodová dilatace mezi stěnou a mazaninou nebo potěrem podlahovým páskem z pěnového PE tl. do 10 mm, výšky 80 mm</t>
  </si>
  <si>
    <t>https://podminky.urs.cz/item/CS_URS_2024_01/634112113</t>
  </si>
  <si>
    <t>3,35+1,4+0,65+1+3,3+0,35+0,35+1,8+3,8*2+1,4+3,32+2,5+1,4+0,8+3,8+1,7</t>
  </si>
  <si>
    <t>642942111</t>
  </si>
  <si>
    <t>Osazování zárubní nebo rámů kovových dveřních lisovaných nebo z úhelníků bez dveřních křídel na cementovou maltu, plochy otvoru do 2,5 m2</t>
  </si>
  <si>
    <t>https://podminky.urs.cz/item/CS_URS_2024_01/642942111</t>
  </si>
  <si>
    <t>"D15"</t>
  </si>
  <si>
    <t>"D02"</t>
  </si>
  <si>
    <t>M</t>
  </si>
  <si>
    <t>55331488</t>
  </si>
  <si>
    <t>zárubeň jednokřídlá ocelová pro zdění tl stěny 110-150mm rozměru 900/1970, 2100mm</t>
  </si>
  <si>
    <t>642944121</t>
  </si>
  <si>
    <t>Osazení ocelových dveřních zárubní lisovaných nebo z úhelníků dodatečně s vybetonováním prahu, plochy do 2,5 m2</t>
  </si>
  <si>
    <t>80</t>
  </si>
  <si>
    <t>https://podminky.urs.cz/item/CS_URS_2024_01/642944121</t>
  </si>
  <si>
    <t>"D06"</t>
  </si>
  <si>
    <t>"D08"</t>
  </si>
  <si>
    <t>"D11"</t>
  </si>
  <si>
    <t>"D12"</t>
  </si>
  <si>
    <t>"D13"</t>
  </si>
  <si>
    <t>"D14"</t>
  </si>
  <si>
    <t>41</t>
  </si>
  <si>
    <t>55331438</t>
  </si>
  <si>
    <t>zárubeň jednokřídlá ocelová pro dodatečnou montáž tl stěny 110-150mm rozměru 900/1970, 2100mm</t>
  </si>
  <si>
    <t>82</t>
  </si>
  <si>
    <t>55331436</t>
  </si>
  <si>
    <t>zárubeň jednokřídlá ocelová pro dodatečnou montáž tl stěny 110-150mm rozměru 700/1970, 2100mm</t>
  </si>
  <si>
    <t>84</t>
  </si>
  <si>
    <t>43</t>
  </si>
  <si>
    <t>55331437</t>
  </si>
  <si>
    <t>zárubeň jednokřídlá ocelová pro dodatečnou montáž tl stěny 110-150mm rozměru 800/1970, 2100mm</t>
  </si>
  <si>
    <t>86</t>
  </si>
  <si>
    <t>5533171R</t>
  </si>
  <si>
    <t>zárubeň dvoukřídlá ocelová pro dodatečnou montáž tl stěny 110-150mm rozměru 1250/1970, 2100mm - požární odolnost min EW30</t>
  </si>
  <si>
    <t>88</t>
  </si>
  <si>
    <t>45</t>
  </si>
  <si>
    <t>5533143R</t>
  </si>
  <si>
    <t>zárubeň jednokřídlá ocelová pro dodatečnou montáž tl stěny 110-150mm rozměru 800/1970, 2100mm - požární odolnost min. EW30</t>
  </si>
  <si>
    <t>90</t>
  </si>
  <si>
    <t>642945111</t>
  </si>
  <si>
    <t>Osazování ocelových zárubní protipožárních nebo protiplynových dveří do vynechaného otvoru, s obetonováním, dveří jednokřídlových do 2,5 m2</t>
  </si>
  <si>
    <t>92</t>
  </si>
  <si>
    <t>https://podminky.urs.cz/item/CS_URS_2024_01/642945111</t>
  </si>
  <si>
    <t>"D07"</t>
  </si>
  <si>
    <t>"D10"</t>
  </si>
  <si>
    <t>47</t>
  </si>
  <si>
    <t>55331563</t>
  </si>
  <si>
    <t>zárubeň jednokřídlá ocelová pro zdění s protipožární úpravou tl stěny 110-150mm rozměru 900/1970, 2100mm</t>
  </si>
  <si>
    <t>94</t>
  </si>
  <si>
    <t>96</t>
  </si>
  <si>
    <t>322,24</t>
  </si>
  <si>
    <t>49</t>
  </si>
  <si>
    <t>952901111</t>
  </si>
  <si>
    <t>Vyčištění budov nebo objektů před předáním do užívání budov bytové nebo občanské výstavby, světlé výšky podlaží do 4 m</t>
  </si>
  <si>
    <t>98</t>
  </si>
  <si>
    <t>https://podminky.urs.cz/item/CS_URS_2024_01/952901111</t>
  </si>
  <si>
    <t>953943211</t>
  </si>
  <si>
    <t>Osazování drobných kovových předmětů kotvených do stěny hasicího přístroje</t>
  </si>
  <si>
    <t>100</t>
  </si>
  <si>
    <t>https://podminky.urs.cz/item/CS_URS_2024_01/953943211</t>
  </si>
  <si>
    <t>"viz PBŘ"</t>
  </si>
  <si>
    <t>51</t>
  </si>
  <si>
    <t>44932114</t>
  </si>
  <si>
    <t>přístroj hasicí ruční práškový PG 6 LE</t>
  </si>
  <si>
    <t>102</t>
  </si>
  <si>
    <t>965046111</t>
  </si>
  <si>
    <t>Broušení stávajících betonových podlah úběr do 3 mm</t>
  </si>
  <si>
    <t>104</t>
  </si>
  <si>
    <t>https://podminky.urs.cz/item/CS_URS_2024_01/965046111</t>
  </si>
  <si>
    <t>"zbroušení stávajících betonových mazanin"</t>
  </si>
  <si>
    <t>53</t>
  </si>
  <si>
    <t>965046119</t>
  </si>
  <si>
    <t>Broušení stávajících betonových podlah Příplatek k ceně za každý další 1 mm úběru</t>
  </si>
  <si>
    <t>106</t>
  </si>
  <si>
    <t>https://podminky.urs.cz/item/CS_URS_2024_01/965046119</t>
  </si>
  <si>
    <t>322,24*4</t>
  </si>
  <si>
    <t>pol.6</t>
  </si>
  <si>
    <t>Provedení přípravy pro zatemňovací rolety - m.č. 1.05</t>
  </si>
  <si>
    <t>108</t>
  </si>
  <si>
    <t>55</t>
  </si>
  <si>
    <t>pol.7</t>
  </si>
  <si>
    <t>Dodávka a montáž požárních cedulek - viz PBŘ</t>
  </si>
  <si>
    <t>110</t>
  </si>
  <si>
    <t>pol.8</t>
  </si>
  <si>
    <t>Dodávka a montáž požárních ucpávek - dle PBŘ</t>
  </si>
  <si>
    <t>112</t>
  </si>
  <si>
    <t>57</t>
  </si>
  <si>
    <t>pol.12</t>
  </si>
  <si>
    <t>Dodávka a montáž - orientační systém - viz výpis prvků - V10</t>
  </si>
  <si>
    <t>114</t>
  </si>
  <si>
    <t>pol.13</t>
  </si>
  <si>
    <t>Dodávka a montáž - dvoudílný závěs - viz výpis prvků V12</t>
  </si>
  <si>
    <t>116</t>
  </si>
  <si>
    <t>59</t>
  </si>
  <si>
    <t>118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</si>
  <si>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</si>
  <si>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</si>
  <si>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120</t>
  </si>
  <si>
    <t>https://podminky.urs.cz/item/CS_URS_2024_01/998018011</t>
  </si>
  <si>
    <t>713</t>
  </si>
  <si>
    <t>Izolace tepelné</t>
  </si>
  <si>
    <t>61</t>
  </si>
  <si>
    <t>713121121</t>
  </si>
  <si>
    <t>Montáž tepelné izolace podlah rohožemi, pásy, deskami, dílci, bloky (izolační materiál ve specifikaci) kladenými volně dvouvrstvá</t>
  </si>
  <si>
    <t>122</t>
  </si>
  <si>
    <t>https://podminky.urs.cz/item/CS_URS_2024_01/713121121</t>
  </si>
  <si>
    <t>28375909</t>
  </si>
  <si>
    <t>deska EPS 150 pro konstrukce s vysokým zatížením λ=0,035 tl 50mm</t>
  </si>
  <si>
    <t>124</t>
  </si>
  <si>
    <t>deska EPS 150 pro konstrukce s vysokým zatížením ?=0,035 tl 50mm</t>
  </si>
  <si>
    <t>25,6*2,1 "Přepočtené koeficientem množství</t>
  </si>
  <si>
    <t>63</t>
  </si>
  <si>
    <t>998713101</t>
  </si>
  <si>
    <t>Přesun hmot pro izolace tepelné stanovený z hmotnosti přesunovaného materiálu vodorovná dopravní vzdálenost do 50 m s užitím mechanizace v objektech výšky do 6 m</t>
  </si>
  <si>
    <t>126</t>
  </si>
  <si>
    <t>https://podminky.urs.cz/item/CS_URS_2024_01/998713101</t>
  </si>
  <si>
    <t>998713181</t>
  </si>
  <si>
    <t>Přesun hmot pro izolace tepelné stanovený z hmotnosti přesunovaného materiálu Příplatek k cenám za přesun prováděný bez použití mechanizace pro jakoukoliv výšku objektu</t>
  </si>
  <si>
    <t>CS ÚRS 2023 02</t>
  </si>
  <si>
    <t>128</t>
  </si>
  <si>
    <t>https://podminky.urs.cz/item/CS_URS_2023_02/998713181</t>
  </si>
  <si>
    <t>725</t>
  </si>
  <si>
    <t>Zdravotechnika - zařizovací předměty</t>
  </si>
  <si>
    <t>65</t>
  </si>
  <si>
    <t>725291621</t>
  </si>
  <si>
    <t>Doplňky zařízení koupelen a záchodů nerezové zásobník toaletních papírů d=300 mm</t>
  </si>
  <si>
    <t>soubor</t>
  </si>
  <si>
    <t>130</t>
  </si>
  <si>
    <t>https://podminky.urs.cz/item/CS_URS_2023_02/725291621</t>
  </si>
  <si>
    <t>"V01"</t>
  </si>
  <si>
    <t>725291631</t>
  </si>
  <si>
    <t>Doplňky zařízení koupelen a záchodů nerezové zásobník papírových ručníků</t>
  </si>
  <si>
    <t>132</t>
  </si>
  <si>
    <t>https://podminky.urs.cz/item/CS_URS_2023_02/725291631</t>
  </si>
  <si>
    <t>"V04"</t>
  </si>
  <si>
    <t>67</t>
  </si>
  <si>
    <t>WC.1</t>
  </si>
  <si>
    <t>WC štětka o průměru 80mm vč. stojánkové misky - V02</t>
  </si>
  <si>
    <t>134</t>
  </si>
  <si>
    <t>WC.2</t>
  </si>
  <si>
    <t>Zásobník na tekuté mýdlo - nerez provedení - objem 300ml - mechanický dávkovač - V03</t>
  </si>
  <si>
    <t>136</t>
  </si>
  <si>
    <t>69</t>
  </si>
  <si>
    <t>WC.3</t>
  </si>
  <si>
    <t>Drátěný koš na použité papírové ručníky - nerez provedení - V05</t>
  </si>
  <si>
    <t>138</t>
  </si>
  <si>
    <t>WC.4</t>
  </si>
  <si>
    <t>Odpadkový koš uzavíratelný - 5l - nerezové provedení - V06</t>
  </si>
  <si>
    <t>140</t>
  </si>
  <si>
    <t>71</t>
  </si>
  <si>
    <t>WC.5</t>
  </si>
  <si>
    <t>Dodávka a montáž fénu na vlasy - viz výpis prvků - V07</t>
  </si>
  <si>
    <t>142</t>
  </si>
  <si>
    <t>998725101</t>
  </si>
  <si>
    <t>Přesun hmot pro zařizovací předměty stanovený z hmotnosti přesunovaného materiálu vodorovná dopravní vzdálenost do 50 m základní v objektech výšky do 6 m</t>
  </si>
  <si>
    <t>144</t>
  </si>
  <si>
    <t>https://podminky.urs.cz/item/CS_URS_2024_01/998725101</t>
  </si>
  <si>
    <t>73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</si>
  <si>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</si>
  <si>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</si>
  <si>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146</t>
  </si>
  <si>
    <t>https://podminky.urs.cz/item/CS_URS_2023_02/998725181</t>
  </si>
  <si>
    <t>763111462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</si>
  <si>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</si>
  <si>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148</t>
  </si>
  <si>
    <t>https://podminky.urs.cz/item/CS_URS_2024_01/763111462</t>
  </si>
  <si>
    <t>P</t>
  </si>
  <si>
    <t>Poznámka k položce:_x000D_
Poznámka k položce: 2x SÁDROKARTONOVÁ MODRÁ AKUSTICKÁ PROTIPOŽÁRNÍ DESKA MA (DF) 2x12,5mm, SVISLÝ PROFIL RCW100 + VODOROVNÝ PROFIL R-UW 100 + MINERÁLNÍ IZOLACE 100mm, 2x SÁDROKARTONOVÁ MODRÁ AKUSTICKÁ PROTIPOŽÁRNÍ DESKA MA (DF) 2x12,5mm</t>
  </si>
  <si>
    <t>"SDK příčky"</t>
  </si>
  <si>
    <t>"1.13, 1.14, 1.10"</t>
  </si>
  <si>
    <t>3,85*(6,2+4,9)</t>
  </si>
  <si>
    <t>"1.11, 1.10"</t>
  </si>
  <si>
    <t>2,33*2,4</t>
  </si>
  <si>
    <t>2,33*1,5</t>
  </si>
  <si>
    <t>"1.12, 1.11"</t>
  </si>
  <si>
    <t>3,85*4,6</t>
  </si>
  <si>
    <t>"1.02, 1.01"</t>
  </si>
  <si>
    <t>3,88*(4,3+1,5+1,3)</t>
  </si>
  <si>
    <t>"1.05, 1.01"</t>
  </si>
  <si>
    <t>3,85*(1,3+0,8+2,1)</t>
  </si>
  <si>
    <t>-1,75*1,97</t>
  </si>
  <si>
    <t>"1.03, 1.04, 1.01"</t>
  </si>
  <si>
    <t>3,85*(1,9+1,95+1,2+1,1+0,5+2,4+3,3)</t>
  </si>
  <si>
    <t>"1.05, 1.04"</t>
  </si>
  <si>
    <t>3,3*1,9</t>
  </si>
  <si>
    <t>-1,1*1,97</t>
  </si>
  <si>
    <t>75</t>
  </si>
  <si>
    <t>763111711</t>
  </si>
  <si>
    <t>Příčka ze sádrokartonových desek ostatní konstrukce a práce na příčkách ze sádrokartonových desek dilatace</t>
  </si>
  <si>
    <t>150</t>
  </si>
  <si>
    <t>https://podminky.urs.cz/item/CS_URS_2024_01/763111711</t>
  </si>
  <si>
    <t>(6,2+4,9)</t>
  </si>
  <si>
    <t>2,4</t>
  </si>
  <si>
    <t>1,5</t>
  </si>
  <si>
    <t>4,6</t>
  </si>
  <si>
    <t>(4,3+1,5+1,3)</t>
  </si>
  <si>
    <t>(1,3+0,8+2,1)</t>
  </si>
  <si>
    <t>(1,9+1,95+1,2+1,1+0,5)</t>
  </si>
  <si>
    <t>1,9</t>
  </si>
  <si>
    <t>763111712</t>
  </si>
  <si>
    <t>Příčka ze sádrokartonových desek ostatní konstrukce a práce na příčkách ze sádrokartonových desek kluzné napojení příčky ke stropu</t>
  </si>
  <si>
    <t>152</t>
  </si>
  <si>
    <t>https://podminky.urs.cz/item/CS_URS_2024_01/763111712</t>
  </si>
  <si>
    <t>77</t>
  </si>
  <si>
    <t>763111717</t>
  </si>
  <si>
    <t>Příčka ze sádrokartonových desek ostatní konstrukce a práce na příčkách ze sádrokartonových desek základní penetrační nátěr (oboustranný)</t>
  </si>
  <si>
    <t>154</t>
  </si>
  <si>
    <t>https://podminky.urs.cz/item/CS_URS_2024_01/763111717</t>
  </si>
  <si>
    <t>149,633</t>
  </si>
  <si>
    <t>763111720</t>
  </si>
  <si>
    <t>Příčka ze sádrokartonových desek ostatní konstrukce a práce na příčkách ze sádrokartonových desek vyztužení příčky pro osazení skříněk, polic atd.</t>
  </si>
  <si>
    <t>156</t>
  </si>
  <si>
    <t>https://podminky.urs.cz/item/CS_URS_2024_01/763111720</t>
  </si>
  <si>
    <t>79</t>
  </si>
  <si>
    <t>763121456</t>
  </si>
  <si>
    <t>Stěna předsazená ze sádrokartonových desek s nosnou konstrukcí z ocelových profilů CW, UW jednoduše opláštěná deskou vysokopevnostní protipožární impregnovanou s vysokou mechanickou odolností DFRIH2 tl. 12,5 mm s izolací, EI 30, Rw do 15 dB, stěna tl. 62,</t>
  </si>
  <si>
    <t>158</t>
  </si>
  <si>
    <t>Stěna předsazená ze sádrokartonových desek s nosnou konstrukcí z ocelových profilů CW, UW jednoduše opláštěná deskou vysokopevnostní protipožární impregnovanou s vysokou mechanickou odolností DFRIH2 tl. 12,5 mm s izolací, EI 30, Rw do 15 dB, stěna tl. 62,5 mm, profil 50</t>
  </si>
  <si>
    <t>https://podminky.urs.cz/item/CS_URS_2024_01/763121456</t>
  </si>
  <si>
    <t>Poznámka k položce:_x000D_
Poznámka k položce: např.1x DESKA HABITO 12,5mm, PROFILY R-CD + STAVĚCÍ TŘMENY, 50mm + PROFILY R-UD</t>
  </si>
  <si>
    <t>"1.13"3,85*1</t>
  </si>
  <si>
    <t>"1.14"3,85*1</t>
  </si>
  <si>
    <t>"1.12"3,85*1</t>
  </si>
  <si>
    <t>"1.04"4,1*1+4,1*1,2</t>
  </si>
  <si>
    <t>"1.03"2,1*2,26</t>
  </si>
  <si>
    <t>763121482</t>
  </si>
  <si>
    <t>Stěna předsazená ze sádrokartonových desek s nosnou konstrukcí z ocelových profilů CW, UW dvojitě opláštěná deskami akustickými tl. 2 x 12,5 mm s izolací, EI 30, Rw do 28 dB, stěna tl. 102,5 mm, profil 75</t>
  </si>
  <si>
    <t>160</t>
  </si>
  <si>
    <t>https://podminky.urs.cz/item/CS_URS_2024_01/763121482</t>
  </si>
  <si>
    <t>Poznámka k položce:_x000D_
Poznámka k položce: 2x SÁDROKARTONOVÁ MODRÁ AKUSTICKÁ PROTIPOŽÁRNÍ DESKA MA (DF) 12,5mm, PROFILY R-CD + STAVĚCÍ TŘMENY, 100mm + PROFILY R-UD, MINERÁLNÍ IZOLACE 100mm</t>
  </si>
  <si>
    <t>"1.13"3,85*5</t>
  </si>
  <si>
    <t>"1.14"3,85*5</t>
  </si>
  <si>
    <t>"1.10"3,85*3,9-0,9*1,97</t>
  </si>
  <si>
    <t>"1.11"3,85*(1,5+4,6)</t>
  </si>
  <si>
    <t>81</t>
  </si>
  <si>
    <t>763121714</t>
  </si>
  <si>
    <t>Stěna předsazená ze sádrokartonových desek ostatní konstrukce a práce na předsazených stěnách ze sádrokartonových desek základní penetrační nátěr</t>
  </si>
  <si>
    <t>162</t>
  </si>
  <si>
    <t>https://podminky.urs.cz/item/CS_URS_2024_01/763121714</t>
  </si>
  <si>
    <t>75,227+25,316</t>
  </si>
  <si>
    <t>763131451</t>
  </si>
  <si>
    <t>Podhled ze sádrokartonových desek dvouvrstvá zavěšená spodní konstrukce z ocelových profilů CD, UD jednoduše opláštěná deskou impregnovanou H2, tl. 12,5 mm, bez izolace</t>
  </si>
  <si>
    <t>164</t>
  </si>
  <si>
    <t>https://podminky.urs.cz/item/CS_URS_2024_01/763131451</t>
  </si>
  <si>
    <t>"vlhké prostory"</t>
  </si>
  <si>
    <t>"1.02"5,65</t>
  </si>
  <si>
    <t>"1.03"5,6</t>
  </si>
  <si>
    <t>"1.06"1,25</t>
  </si>
  <si>
    <t>83</t>
  </si>
  <si>
    <t>763131714</t>
  </si>
  <si>
    <t>Podhled ze sádrokartonových desek ostatní práce a konstrukce na podhledech ze sádrokartonových desek základní penetrační nátěr</t>
  </si>
  <si>
    <t>166</t>
  </si>
  <si>
    <t>https://podminky.urs.cz/item/CS_URS_2024_01/763131714</t>
  </si>
  <si>
    <t>12,5</t>
  </si>
  <si>
    <t>763164531</t>
  </si>
  <si>
    <t>Obklad konstrukcí sádrokartonovými deskami včetně ochranných úhelníků ve tvaru L rozvinuté šíře přes 0,4 do 0,8 m, opláštěný deskou standardní A, tl. 12,5 mm</t>
  </si>
  <si>
    <t>168</t>
  </si>
  <si>
    <t>https://podminky.urs.cz/item/CS_URS_2024_01/763164531</t>
  </si>
  <si>
    <t>"SDK kastlík"</t>
  </si>
  <si>
    <t>1,6+2,47</t>
  </si>
  <si>
    <t>85</t>
  </si>
  <si>
    <t>763181311</t>
  </si>
  <si>
    <t>Výplně otvorů konstrukcí ze sádrokartonových desek montáž zárubně kovové s konstrukcí jednokřídlové</t>
  </si>
  <si>
    <t>170</t>
  </si>
  <si>
    <t>https://podminky.urs.cz/item/CS_URS_2024_01/763181311</t>
  </si>
  <si>
    <t>"D01"</t>
  </si>
  <si>
    <t>"D03"</t>
  </si>
  <si>
    <t>"D04"</t>
  </si>
  <si>
    <t>"D05"</t>
  </si>
  <si>
    <t>55331596</t>
  </si>
  <si>
    <t>zárubeň jednokřídlá ocelová pro sádrokartonové příčky tl stěny 110-150mm rozměru 900/1970, 2100mm</t>
  </si>
  <si>
    <t>172</t>
  </si>
  <si>
    <t>87</t>
  </si>
  <si>
    <t>55331595</t>
  </si>
  <si>
    <t>zárubeň jednokřídlá ocelová pro sádrokartonové příčky tl stěny 110-150mm rozměru 800/1970, 2100mm</t>
  </si>
  <si>
    <t>174</t>
  </si>
  <si>
    <t>55331597</t>
  </si>
  <si>
    <t>zárubeň jednokřídlá ocelová pro sádrokartonové příčky tl stěny 110-150mm rozměru 1100/1970, 2100mm</t>
  </si>
  <si>
    <t>176</t>
  </si>
  <si>
    <t>89</t>
  </si>
  <si>
    <t>763181312</t>
  </si>
  <si>
    <t>Výplně otvorů konstrukcí ze sádrokartonových desek montáž zárubně kovové s konstrukcí dvoukřídlové</t>
  </si>
  <si>
    <t>178</t>
  </si>
  <si>
    <t>https://podminky.urs.cz/item/CS_URS_2024_01/763181312</t>
  </si>
  <si>
    <t>"D09"</t>
  </si>
  <si>
    <t>5533177R1</t>
  </si>
  <si>
    <t>zárubeň dvoukřídlá ocelová pro sádrokartonové příčky tl stěny 110-150mm rozměru 1650/1970, 2100mm</t>
  </si>
  <si>
    <t>180</t>
  </si>
  <si>
    <t>91</t>
  </si>
  <si>
    <t>763411111</t>
  </si>
  <si>
    <t>Sanitární příčky vhodné do mokrého prostředí dělící z dřevotřískových desek s HPL-laminátem tl. 19,6 mm</t>
  </si>
  <si>
    <t>182</t>
  </si>
  <si>
    <t>https://podminky.urs.cz/item/CS_URS_2024_01/763411111</t>
  </si>
  <si>
    <t>"sanit. příčky - WC"</t>
  </si>
  <si>
    <t>2,1*(0,98+0,8+0,96+0,65+1,73+1,905+0,81+0,83)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</si>
  <si>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</si>
  <si>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</si>
  <si>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184</t>
  </si>
  <si>
    <t>https://podminky.urs.cz/item/CS_URS_2024_01/763411121</t>
  </si>
  <si>
    <t>93</t>
  </si>
  <si>
    <t>763431011</t>
  </si>
  <si>
    <t>Montáž podhledu minerálního včetně zavěšeného roštu polozapuštěného s panely vyjímatelnými, velikosti panelů do 0,36 m2</t>
  </si>
  <si>
    <t>186</t>
  </si>
  <si>
    <t>https://podminky.urs.cz/item/CS_URS_2024_01/763431011</t>
  </si>
  <si>
    <t xml:space="preserve">"kazetové podhledy" </t>
  </si>
  <si>
    <t>"1.13"13,91</t>
  </si>
  <si>
    <t>"1.14"13,86</t>
  </si>
  <si>
    <t>"1.10"20,29</t>
  </si>
  <si>
    <t>"1.12"10,84</t>
  </si>
  <si>
    <t>"1.11"37,44</t>
  </si>
  <si>
    <t>"1.02"7,5</t>
  </si>
  <si>
    <t>"1.01"34,28</t>
  </si>
  <si>
    <t>"1.05"110,95</t>
  </si>
  <si>
    <t>"1.04"25,64</t>
  </si>
  <si>
    <t>"1.03"9,6</t>
  </si>
  <si>
    <t>"1.07"8,4</t>
  </si>
  <si>
    <t>"1.09"6,49</t>
  </si>
  <si>
    <t>"1.08"10,71</t>
  </si>
  <si>
    <t>63126362</t>
  </si>
  <si>
    <t>panel akustický hygienický povrch porézní skelná tkanina hrana zatřená polozapuštěná αw=0,95 polozapuštěný rastr š 24mm bílý tl 15mm</t>
  </si>
  <si>
    <t>188</t>
  </si>
  <si>
    <t>panel akustický hygienický povrch porézní skelná tkanina hrana zatřená polozapuštěná ?w=0,95 polozapuštěný rastr š 24mm bílý tl 15mm</t>
  </si>
  <si>
    <t>95</t>
  </si>
  <si>
    <t>763131721</t>
  </si>
  <si>
    <t>Podhled ze sádrokartonových desek ostatní práce a konstrukce na podhledech ze sádrokartonových desek skokové změny výšky podhledu do 0,5 m</t>
  </si>
  <si>
    <t>190</t>
  </si>
  <si>
    <t>https://podminky.urs.cz/item/CS_URS_2024_01/763131721</t>
  </si>
  <si>
    <t>"různé výšky - m. č. 1.05"</t>
  </si>
  <si>
    <t>8,031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</si>
  <si>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</si>
  <si>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</si>
  <si>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192</t>
  </si>
  <si>
    <t>https://podminky.urs.cz/item/CS_URS_2024_01/998763301</t>
  </si>
  <si>
    <t>97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</si>
  <si>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</si>
  <si>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</si>
  <si>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194</t>
  </si>
  <si>
    <t>https://podminky.urs.cz/item/CS_URS_2023_02/998763381</t>
  </si>
  <si>
    <t>766660001</t>
  </si>
  <si>
    <t>Montáž dveřních křídel dřevěných nebo plastových otevíravých do ocelové zárubně povrchově upravených jednokřídlových, šířky do 800 mm</t>
  </si>
  <si>
    <t>196</t>
  </si>
  <si>
    <t>https://podminky.urs.cz/item/CS_URS_2024_01/766660001</t>
  </si>
  <si>
    <t>99</t>
  </si>
  <si>
    <t>6116208R4</t>
  </si>
  <si>
    <t>dveře jednokřídlé dřevotřískové povrch laminátový plné 800x1970-2100mm - OZN D04 - akustické provedení Rw=37Db</t>
  </si>
  <si>
    <t>198</t>
  </si>
  <si>
    <t>61162086</t>
  </si>
  <si>
    <t>dveře jednokřídlé dřevotřískové povrch laminátový plné 800x1970-2100mm</t>
  </si>
  <si>
    <t>200</t>
  </si>
  <si>
    <t>101</t>
  </si>
  <si>
    <t>61162085</t>
  </si>
  <si>
    <t>dveře jednokřídlé dřevotřískové povrch laminátový plné 700x1970-2100mm</t>
  </si>
  <si>
    <t>202</t>
  </si>
  <si>
    <t>6116208R7</t>
  </si>
  <si>
    <t>dveře jednokřídlé dřevotřískové povrch laminátový plné 800x1970-2100mm - OZN D08 - požární odolnost min. EW30/DP3-C2</t>
  </si>
  <si>
    <t>204</t>
  </si>
  <si>
    <t>103</t>
  </si>
  <si>
    <t>766660002</t>
  </si>
  <si>
    <t>Montáž dveřních křídel dřevěných nebo plastových otevíravých do ocelové zárubně povrchově upravených jednokřídlových, šířky přes 800 mm</t>
  </si>
  <si>
    <t>206</t>
  </si>
  <si>
    <t>https://podminky.urs.cz/item/CS_URS_2024_01/766660002</t>
  </si>
  <si>
    <t>6116208R1</t>
  </si>
  <si>
    <t>dveře jednokřídlé dřevotřískové povrch laminátový plné 900x1970-2100mm - OZN D01 - akustické provedení Rw=37Db</t>
  </si>
  <si>
    <t>208</t>
  </si>
  <si>
    <t>105</t>
  </si>
  <si>
    <t>61162087</t>
  </si>
  <si>
    <t>dveře jednokřídlé dřevotřískové povrch laminátový plné 900x1970-2100mm</t>
  </si>
  <si>
    <t>210</t>
  </si>
  <si>
    <t>61165340</t>
  </si>
  <si>
    <t>dveře jednokřídlé dřevotřískové protipožární EI (EW) 30 D3 povrch lakovaný plné 900x1970-2100mm</t>
  </si>
  <si>
    <t>212</t>
  </si>
  <si>
    <t>107</t>
  </si>
  <si>
    <t>6116208R2</t>
  </si>
  <si>
    <t>dveře jednokřídlé dřevotřískové povrch laminátový plné 900x1970-2100mm - OZN D02 - akustické provedení Rw=37Db</t>
  </si>
  <si>
    <t>214</t>
  </si>
  <si>
    <t>6116208R5</t>
  </si>
  <si>
    <t>dveře jednokřídlé dřevotřískové povrch laminátový plné 900x1970-2100mm - OZN D06 - akustické provedení Rw=37Db</t>
  </si>
  <si>
    <t>216</t>
  </si>
  <si>
    <t>109</t>
  </si>
  <si>
    <t>6116209R6</t>
  </si>
  <si>
    <t>dveře jednokřídlé dřevotřískové povrch laminátový částečně prosklené 900x1970-2100mm - OZN D07 - akustické provedení Rw=37Db - požární odolnost min. EW30/DP3-C2</t>
  </si>
  <si>
    <t>218</t>
  </si>
  <si>
    <t>6116209R7</t>
  </si>
  <si>
    <t>dveře jednokřídlé dřevotřískové povrch laminátový 900x1970-2100mm - OZN D10  - požární odolnost min. EW30/DP3-C2 - služební výtah</t>
  </si>
  <si>
    <t>220</t>
  </si>
  <si>
    <t>111</t>
  </si>
  <si>
    <t>6116208R3</t>
  </si>
  <si>
    <t>dveře jednokřídlé dřevotřískové povrch laminátový plné 1100x1970-2100mm - OZN D03 - akustické provedení Rw= 37Db</t>
  </si>
  <si>
    <t>222</t>
  </si>
  <si>
    <t>766660011</t>
  </si>
  <si>
    <t>Montáž dveřních křídel dřevěných nebo plastových otevíravých do ocelové zárubně povrchově upravených dvoukřídlových, šířky do 1450 mm</t>
  </si>
  <si>
    <t>224</t>
  </si>
  <si>
    <t>https://podminky.urs.cz/item/CS_URS_2024_01/766660011</t>
  </si>
  <si>
    <t>113</t>
  </si>
  <si>
    <t>61162126</t>
  </si>
  <si>
    <t>dveře dvoukřídlé dřevotřískové protipožární EI (EW) 30 D3 povrch laminátový plné 1250x1970-2100mm</t>
  </si>
  <si>
    <t>226</t>
  </si>
  <si>
    <t>766660012</t>
  </si>
  <si>
    <t>Montáž dveřních křídel dřevěných nebo plastových otevíravých do ocelové zárubně povrchově upravených dvoukřídlových, šířky přes 1450 mm</t>
  </si>
  <si>
    <t>228</t>
  </si>
  <si>
    <t>https://podminky.urs.cz/item/CS_URS_2024_01/766660012</t>
  </si>
  <si>
    <t>115</t>
  </si>
  <si>
    <t>6116211R</t>
  </si>
  <si>
    <t>dveře dvoukřídlé dřevotřískové povrch laminátový plné 1650x1970-2100mm - OZN D09 -  akustické provedení Rw=37Db</t>
  </si>
  <si>
    <t>230</t>
  </si>
  <si>
    <t>766660717</t>
  </si>
  <si>
    <t>Montáž dveřních doplňků samozavírače na zárubeň ocelovou</t>
  </si>
  <si>
    <t>232</t>
  </si>
  <si>
    <t>https://podminky.urs.cz/item/CS_URS_2024_01/766660717</t>
  </si>
  <si>
    <t>117</t>
  </si>
  <si>
    <t>54917250</t>
  </si>
  <si>
    <t>samozavírač dveří hydraulický</t>
  </si>
  <si>
    <t>234</t>
  </si>
  <si>
    <t>766660720</t>
  </si>
  <si>
    <t>Montáž dveřních doplňků větrací mřížky s vyříznutím otvoru</t>
  </si>
  <si>
    <t>236</t>
  </si>
  <si>
    <t>https://podminky.urs.cz/item/CS_URS_2024_01/766660720</t>
  </si>
  <si>
    <t>119</t>
  </si>
  <si>
    <t>5534141R</t>
  </si>
  <si>
    <t>průvětrník mřížový - rozměr 453x90mm - dvojitý</t>
  </si>
  <si>
    <t>238</t>
  </si>
  <si>
    <t>766660729</t>
  </si>
  <si>
    <t>Montáž dveřních doplňků dveřního kování interiérového štítku s klikou</t>
  </si>
  <si>
    <t>240</t>
  </si>
  <si>
    <t>https://podminky.urs.cz/item/CS_URS_2024_01/766660729</t>
  </si>
  <si>
    <t>121</t>
  </si>
  <si>
    <t>54914123</t>
  </si>
  <si>
    <t>kování rozetové klika/klika</t>
  </si>
  <si>
    <t>242</t>
  </si>
  <si>
    <t>5491412R</t>
  </si>
  <si>
    <t>kování rozetové koule/koule</t>
  </si>
  <si>
    <t>244</t>
  </si>
  <si>
    <t>123</t>
  </si>
  <si>
    <t>766660R</t>
  </si>
  <si>
    <t>Montáž a dodávka madla na dveře -nerezové provedení</t>
  </si>
  <si>
    <t>246</t>
  </si>
  <si>
    <t>"D08""</t>
  </si>
  <si>
    <t>766660745</t>
  </si>
  <si>
    <t>Montáž dveřních doplňků padací prahové lišty zafrézováním do dveřního křídla</t>
  </si>
  <si>
    <t>248</t>
  </si>
  <si>
    <t>https://podminky.urs.cz/item/CS_URS_2024_01/766660745</t>
  </si>
  <si>
    <t>125</t>
  </si>
  <si>
    <t>19416030</t>
  </si>
  <si>
    <t>lišta mechanicky těsnící ZI+PP pro spodní hranu dveří dl 800mm</t>
  </si>
  <si>
    <t>250</t>
  </si>
  <si>
    <t>19416031</t>
  </si>
  <si>
    <t>lišta mechanicky těsnící ZI+PP pro spodní hranu dveří dl 1000mm</t>
  </si>
  <si>
    <t>252</t>
  </si>
  <si>
    <t>127</t>
  </si>
  <si>
    <t>19416032</t>
  </si>
  <si>
    <t>lišta mechanicky těsnící ZI+PP pro spodní hranu dveří dl 1200mm</t>
  </si>
  <si>
    <t>254</t>
  </si>
  <si>
    <t>1941603R</t>
  </si>
  <si>
    <t>lišta mechanicky těsnící ZI+PP pro spodní hranu dveří dl 1650mm</t>
  </si>
  <si>
    <t>256</t>
  </si>
  <si>
    <t>129</t>
  </si>
  <si>
    <t>pol.2</t>
  </si>
  <si>
    <t>Seřizení stávajících oken</t>
  </si>
  <si>
    <t>258</t>
  </si>
  <si>
    <t>pol.3</t>
  </si>
  <si>
    <t>Vyčištění stávajících oken vč. rámů</t>
  </si>
  <si>
    <t>260</t>
  </si>
  <si>
    <t>131</t>
  </si>
  <si>
    <t>pol.R4</t>
  </si>
  <si>
    <t>Dodávka a montáž obložení z lamina (lepením) - místnost č. 1.05 - 18mm - barevnost dle výběru investora</t>
  </si>
  <si>
    <t>262</t>
  </si>
  <si>
    <t>pol.5</t>
  </si>
  <si>
    <t>Dodávka a montáž ribstole vč. kotvícího materiálu</t>
  </si>
  <si>
    <t>264</t>
  </si>
  <si>
    <t>133</t>
  </si>
  <si>
    <t>pol.10</t>
  </si>
  <si>
    <t>Dodávka a montáž vestavěné skříně - m.č. 1.05 - rozměr 1075x1900mm - vč. výrobní dokumentace, přesunu, dopravy - barevnost dle výběru investora</t>
  </si>
  <si>
    <t>266</t>
  </si>
  <si>
    <t>pol.11</t>
  </si>
  <si>
    <t>Dodávka a montáž sestavy vestavěných skříní - m.č. 1.05 - rozměr 5900x3240mm - vč. výrobní dokumentace, přesunu, dopravy, spojovacího materiálu - barevnost dle výběru investora</t>
  </si>
  <si>
    <t>268</t>
  </si>
  <si>
    <t>135</t>
  </si>
  <si>
    <t>766694126</t>
  </si>
  <si>
    <t>Montáž ostatních truhlářských konstrukcí parapetních desek dřevěných nebo plastových šířky přes 300 mm</t>
  </si>
  <si>
    <t>270</t>
  </si>
  <si>
    <t>https://podminky.urs.cz/item/CS_URS_2024_01/766694126</t>
  </si>
  <si>
    <t>"V14"</t>
  </si>
  <si>
    <t>1,85*8</t>
  </si>
  <si>
    <t>60794105</t>
  </si>
  <si>
    <t>parapet dřevotřískový vnitřní povrch laminátový š 400mm</t>
  </si>
  <si>
    <t>272</t>
  </si>
  <si>
    <t>137</t>
  </si>
  <si>
    <t>998766101</t>
  </si>
  <si>
    <t>Přesun hmot pro konstrukce truhlářské stanovený z hmotnosti přesunovaného materiálu vodorovná dopravní vzdálenost do 50 m základní v objektech výšky do 6 m</t>
  </si>
  <si>
    <t>274</t>
  </si>
  <si>
    <t>https://podminky.urs.cz/item/CS_URS_2024_01/998766101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</si>
  <si>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</si>
  <si>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</si>
  <si>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276</t>
  </si>
  <si>
    <t>https://podminky.urs.cz/item/CS_URS_2023_02/998766181</t>
  </si>
  <si>
    <t>139</t>
  </si>
  <si>
    <t>767161111</t>
  </si>
  <si>
    <t>Montáž zábradlí rovného z trubek nebo tenkostěnných profilů do zdiva, hmotnosti 1 m zábradlí do 20 kg</t>
  </si>
  <si>
    <t>278</t>
  </si>
  <si>
    <t>https://podminky.urs.cz/item/CS_URS_2024_01/767161111</t>
  </si>
  <si>
    <t>"zábradlí - okna do Kollárovi ulice"</t>
  </si>
  <si>
    <t>55342038</t>
  </si>
  <si>
    <t>madlo zábradlí hranaté nerezové 40x40mm</t>
  </si>
  <si>
    <t>280</t>
  </si>
  <si>
    <t>141</t>
  </si>
  <si>
    <t>767640221</t>
  </si>
  <si>
    <t>Montáž dveří ocelových nebo hliníkových vchodových dvoukřídlové bez nadsvětlíku</t>
  </si>
  <si>
    <t>282</t>
  </si>
  <si>
    <t>https://podminky.urs.cz/item/CS_URS_2024_01/767640221</t>
  </si>
  <si>
    <t>"nové dveře - m.č. 1.12"</t>
  </si>
  <si>
    <t>5534134R</t>
  </si>
  <si>
    <t>dveře jednokřídlé Al prosklené max rozměru otvoru 2,42m2 protipožární EI30 C DP3 - C2</t>
  </si>
  <si>
    <t>284</t>
  </si>
  <si>
    <t>1,8*2,15</t>
  </si>
  <si>
    <t>143</t>
  </si>
  <si>
    <t>767649191</t>
  </si>
  <si>
    <t>Montáž dveří ocelových nebo hliníkových doplňků dveří samozavírače hydraulického</t>
  </si>
  <si>
    <t>286</t>
  </si>
  <si>
    <t>https://podminky.urs.cz/item/CS_URS_2024_01/767649191</t>
  </si>
  <si>
    <t>288</t>
  </si>
  <si>
    <t>145</t>
  </si>
  <si>
    <t>pol.9</t>
  </si>
  <si>
    <t>Dodávka a montáž ochranných uhelníků - kartáčovaná nerez</t>
  </si>
  <si>
    <t>290</t>
  </si>
  <si>
    <t>998767101</t>
  </si>
  <si>
    <t>Přesun hmot pro zámečnické konstrukce stanovený z hmotnosti přesunovaného materiálu vodorovná dopravní vzdálenost do 50 m základní v objektech výšky do 6 m</t>
  </si>
  <si>
    <t>292</t>
  </si>
  <si>
    <t>https://podminky.urs.cz/item/CS_URS_2024_01/998767101</t>
  </si>
  <si>
    <t>147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</si>
  <si>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</si>
  <si>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</si>
  <si>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294</t>
  </si>
  <si>
    <t>https://podminky.urs.cz/item/CS_URS_2023_02/998767181</t>
  </si>
  <si>
    <t>771</t>
  </si>
  <si>
    <t>Podlahy z dlaždic</t>
  </si>
  <si>
    <t>771111011</t>
  </si>
  <si>
    <t>Příprava podkladu před provedením dlažby vysátí podlah</t>
  </si>
  <si>
    <t>296</t>
  </si>
  <si>
    <t>https://podminky.urs.cz/item/CS_URS_2024_01/771111011</t>
  </si>
  <si>
    <t>"1.02"13,16</t>
  </si>
  <si>
    <t>"1.03"15,13</t>
  </si>
  <si>
    <t>"1.06"1,23</t>
  </si>
  <si>
    <t>"bez WC"5</t>
  </si>
  <si>
    <t>149</t>
  </si>
  <si>
    <t>pol.1a</t>
  </si>
  <si>
    <t>Oprava podkladu pod ker. dlažbu - viz TZ</t>
  </si>
  <si>
    <t>298</t>
  </si>
  <si>
    <t>94,4</t>
  </si>
  <si>
    <t>771121011</t>
  </si>
  <si>
    <t>Příprava podkladu před provedením dlažby nátěr penetrační na podlahu</t>
  </si>
  <si>
    <t>300</t>
  </si>
  <si>
    <t>https://podminky.urs.cz/item/CS_URS_2024_01/771121011</t>
  </si>
  <si>
    <t>151</t>
  </si>
  <si>
    <t>771151023</t>
  </si>
  <si>
    <t>Příprava podkladu před provedením dlažby samonivelační stěrka min.pevnosti 30 MPa, tloušťky přes 5 do 8 mm</t>
  </si>
  <si>
    <t>302</t>
  </si>
  <si>
    <t>https://podminky.urs.cz/item/CS_URS_2024_01/771151023</t>
  </si>
  <si>
    <t>771474112</t>
  </si>
  <si>
    <t>Montáž soklů z dlaždic keramických lepených cementovým flexibilním lepidlem rovných, výšky přes 65 do 90 mm</t>
  </si>
  <si>
    <t>304</t>
  </si>
  <si>
    <t>https://podminky.urs.cz/item/CS_URS_2024_01/771474112</t>
  </si>
  <si>
    <t>4,3+1,5+1,2+0,9+0,2+1,4+1,05+0,655+1,9+0,655+4,9+0,82+1,07+0,2+1,295+1,25+1,4+1,605+0,8+2,217+8,05+1,96+1,4+1,14+5,44+1,551</t>
  </si>
  <si>
    <t>2,9+1,81+0,78+1,263+1,225+1,464+1,81</t>
  </si>
  <si>
    <t>3,1+2,875+1,95+0,55+1,281+1+3,425</t>
  </si>
  <si>
    <t>4,6+3,769+1,44*2</t>
  </si>
  <si>
    <t>153</t>
  </si>
  <si>
    <t>59761184</t>
  </si>
  <si>
    <t>sokl keramický mrazuvzdorný povrch hladký/matný tl do 10mm výšky přes 65 do 90mm</t>
  </si>
  <si>
    <t>306</t>
  </si>
  <si>
    <t>85,54*1,1 "Přepočtené koeficientem množství</t>
  </si>
  <si>
    <t>771574416</t>
  </si>
  <si>
    <t>Montáž podlah z dlaždic keramických lepených cementovým flexibilním lepidlem hladkých, tloušťky do 10 mm přes 9 do 12 ks/m2</t>
  </si>
  <si>
    <t>308</t>
  </si>
  <si>
    <t>https://podminky.urs.cz/item/CS_URS_2024_01/771574416</t>
  </si>
  <si>
    <t>155</t>
  </si>
  <si>
    <t>59761135</t>
  </si>
  <si>
    <t>dlažba keramická slinutá nemrazuvzdorná povrch hladký/matný tl do 10mm přes 9 do 12ks/m2</t>
  </si>
  <si>
    <t>310</t>
  </si>
  <si>
    <t>94,4*1,1 "Přepočtené koeficientem množství</t>
  </si>
  <si>
    <t>771591112</t>
  </si>
  <si>
    <t>Izolace podlahy pod dlažbu nátěrem nebo stěrkou ve dvou vrstvách</t>
  </si>
  <si>
    <t>312</t>
  </si>
  <si>
    <t>https://podminky.urs.cz/item/CS_URS_2024_01/771591112</t>
  </si>
  <si>
    <t>"1.02"5,6</t>
  </si>
  <si>
    <t>157</t>
  </si>
  <si>
    <t>771591115</t>
  </si>
  <si>
    <t>Podlahy - dokončovací práce spárování silikonem</t>
  </si>
  <si>
    <t>314</t>
  </si>
  <si>
    <t>https://podminky.urs.cz/item/CS_URS_2024_01/771591115</t>
  </si>
  <si>
    <t>2,9+1,81+0,78+1,263+1,225+1,464+1,81+2,8*2+2*2</t>
  </si>
  <si>
    <t>3,1+2,875+1,95+0,55+1,281+1+3,425+2*2+2,8*2</t>
  </si>
  <si>
    <t>1,2+1,2+0,9+0,4+0,4+0,7</t>
  </si>
  <si>
    <t>"1.07,1.08.1.09"</t>
  </si>
  <si>
    <t>"bez WC"</t>
  </si>
  <si>
    <t>1,95*2+2,1*2</t>
  </si>
  <si>
    <t>771591117</t>
  </si>
  <si>
    <t>Podlahy - dokončovací práce spárování akrylem</t>
  </si>
  <si>
    <t>316</t>
  </si>
  <si>
    <t>https://podminky.urs.cz/item/CS_URS_2024_01/771591117</t>
  </si>
  <si>
    <t>"začištění soklů"</t>
  </si>
  <si>
    <t>85,54</t>
  </si>
  <si>
    <t>159</t>
  </si>
  <si>
    <t>771591241</t>
  </si>
  <si>
    <t>Izolace podlahy pod dlažbu těsnícími izolačními pásy vnitřní kout</t>
  </si>
  <si>
    <t>318</t>
  </si>
  <si>
    <t>https://podminky.urs.cz/item/CS_URS_2024_01/771591241</t>
  </si>
  <si>
    <t>771591264</t>
  </si>
  <si>
    <t>Izolace podlahy pod dlažbu těsnícími izolačními pásy mezi podlahou a stěnu</t>
  </si>
  <si>
    <t>320</t>
  </si>
  <si>
    <t>https://podminky.urs.cz/item/CS_URS_2024_01/771591264</t>
  </si>
  <si>
    <t>2,8*2+2*2</t>
  </si>
  <si>
    <t>161</t>
  </si>
  <si>
    <t>771592011</t>
  </si>
  <si>
    <t>Čištění vnitřních ploch po položení dlažby podlah nebo schodišť chemickými prostředky</t>
  </si>
  <si>
    <t>322</t>
  </si>
  <si>
    <t>https://podminky.urs.cz/item/CS_URS_2024_01/771592011</t>
  </si>
  <si>
    <t>998771101</t>
  </si>
  <si>
    <t>Přesun hmot pro podlahy z dlaždic stanovený z hmotnosti přesunovaného materiálu vodorovná dopravní vzdálenost do 50 m základní v objektech výšky do 6 m</t>
  </si>
  <si>
    <t>324</t>
  </si>
  <si>
    <t>https://podminky.urs.cz/item/CS_URS_2024_01/998771101</t>
  </si>
  <si>
    <t>163</t>
  </si>
  <si>
    <t>998771181</t>
  </si>
  <si>
    <t>Přesun hmot pro podlahy z dlaždic stanovený z hmotnosti přesunovaného materiálu Příplatek k ceně za přesun prováděný bez použití mechanizace pro jakoukoliv výšku objektu</t>
  </si>
  <si>
    <t>326</t>
  </si>
  <si>
    <t>https://podminky.urs.cz/item/CS_URS_2023_02/998771181</t>
  </si>
  <si>
    <t>775</t>
  </si>
  <si>
    <t>Podlahy skládané</t>
  </si>
  <si>
    <t>pol.1b</t>
  </si>
  <si>
    <t>Oprava podkladu pod dřev. podlahu - viz TZ</t>
  </si>
  <si>
    <t>328</t>
  </si>
  <si>
    <t>110,94</t>
  </si>
  <si>
    <t>165</t>
  </si>
  <si>
    <t>775111112</t>
  </si>
  <si>
    <t>Příprava podkladu skládaných podlah a stěn broušení podlah nového podkladu betonového</t>
  </si>
  <si>
    <t>330</t>
  </si>
  <si>
    <t>https://podminky.urs.cz/item/CS_URS_2024_01/775111112</t>
  </si>
  <si>
    <t>110,95</t>
  </si>
  <si>
    <t>775111311</t>
  </si>
  <si>
    <t>Příprava podkladu skládaných podlah a stěn vysátí podlah</t>
  </si>
  <si>
    <t>332</t>
  </si>
  <si>
    <t>https://podminky.urs.cz/item/CS_URS_2024_01/775111311</t>
  </si>
  <si>
    <t>167</t>
  </si>
  <si>
    <t>775121321</t>
  </si>
  <si>
    <t>Příprava podkladu skládaných podlah a stěn penetrace neředěná podlah</t>
  </si>
  <si>
    <t>334</t>
  </si>
  <si>
    <t>https://podminky.urs.cz/item/CS_URS_2024_01/775121321</t>
  </si>
  <si>
    <t>775141123</t>
  </si>
  <si>
    <t>Příprava podkladu skládaných podlah a stěn vyrovnání samonivelační stěrkou podlah min.pevnosti 30 MPa, tloušťky přes 5 do 8 mm</t>
  </si>
  <si>
    <t>336</t>
  </si>
  <si>
    <t>https://podminky.urs.cz/item/CS_URS_2024_01/775141123</t>
  </si>
  <si>
    <t>169</t>
  </si>
  <si>
    <t>775413401</t>
  </si>
  <si>
    <t>Montáž lišty obvodové lepené</t>
  </si>
  <si>
    <t>338</t>
  </si>
  <si>
    <t>https://podminky.urs.cz/item/CS_URS_2024_01/775413401</t>
  </si>
  <si>
    <t>13,41*2+8,031*2</t>
  </si>
  <si>
    <t>61418101</t>
  </si>
  <si>
    <t>lišta podlahová dřevěná dub 8x35mm</t>
  </si>
  <si>
    <t>340</t>
  </si>
  <si>
    <t>42,882*1,08 "Přepočtené koeficientem množství</t>
  </si>
  <si>
    <t>171</t>
  </si>
  <si>
    <t>77551161R</t>
  </si>
  <si>
    <t xml:space="preserve">Dodávka + montáž - třívrstvá dřevěná podlaha s celkovou tl. lamel 13mm - odstín dle požadavku investora </t>
  </si>
  <si>
    <t>342</t>
  </si>
  <si>
    <t>Poznámka k položce:_x000D_
finální povrch v tlouštce min. 3,5 mm</t>
  </si>
  <si>
    <t>775591311</t>
  </si>
  <si>
    <t>Skládané podlahy - ostatní práce lakování jednotlivé operace základní lak</t>
  </si>
  <si>
    <t>344</t>
  </si>
  <si>
    <t>https://podminky.urs.cz/item/CS_URS_2024_01/775591311</t>
  </si>
  <si>
    <t>173</t>
  </si>
  <si>
    <t>775591313</t>
  </si>
  <si>
    <t>Skládané podlahy - ostatní práce lakování jednotlivé operace vrchní lak pro vysokou zátěž (sportovní prostory)</t>
  </si>
  <si>
    <t>346</t>
  </si>
  <si>
    <t>https://podminky.urs.cz/item/CS_URS_2024_01/775591313</t>
  </si>
  <si>
    <t>775591316</t>
  </si>
  <si>
    <t>Skládané podlahy - ostatní práce lakování jednotlivé operace mezibroušení mezi vrstvami laku</t>
  </si>
  <si>
    <t>348</t>
  </si>
  <si>
    <t>https://podminky.urs.cz/item/CS_URS_2024_01/775591316</t>
  </si>
  <si>
    <t>175</t>
  </si>
  <si>
    <t>775591411</t>
  </si>
  <si>
    <t>Skládané podlahy - ostatní práce dokončovací nátěr olejem a voskování</t>
  </si>
  <si>
    <t>350</t>
  </si>
  <si>
    <t>https://podminky.urs.cz/item/CS_URS_2024_01/775591411</t>
  </si>
  <si>
    <t>998775101</t>
  </si>
  <si>
    <t>Přesun hmot pro podlahy skládané stanovený z hmotnosti přesunovaného materiálu vodorovná dopravní vzdálenost do 50 m základní v objektech výšky do 6 m</t>
  </si>
  <si>
    <t>352</t>
  </si>
  <si>
    <t>https://podminky.urs.cz/item/CS_URS_2024_01/998775101</t>
  </si>
  <si>
    <t>177</t>
  </si>
  <si>
    <t>998775181</t>
  </si>
  <si>
    <t>Přesun hmot pro podlahy skládané stanovený z hmotnosti přesunovaného materiálu Příplatek k cenám za přesun prováděný bez použití mechanizace pro jakoukoliv výšku objektu</t>
  </si>
  <si>
    <t>354</t>
  </si>
  <si>
    <t>https://podminky.urs.cz/item/CS_URS_2023_02/998775181</t>
  </si>
  <si>
    <t>776</t>
  </si>
  <si>
    <t>Podlahy povlakové</t>
  </si>
  <si>
    <t>776111112</t>
  </si>
  <si>
    <t>Příprava podkladu povlakových podlah a stěn broušení podlah nového podkladu betonového</t>
  </si>
  <si>
    <t>356</t>
  </si>
  <si>
    <t>https://podminky.urs.cz/item/CS_URS_2024_01/776111112</t>
  </si>
  <si>
    <t xml:space="preserve">"přebroušení nového podkladu - stěrka" </t>
  </si>
  <si>
    <t>179</t>
  </si>
  <si>
    <t>Oprava podkladu pod PVC - viz TZ</t>
  </si>
  <si>
    <t>358</t>
  </si>
  <si>
    <t xml:space="preserve">"přebroušení stávajícího podkladu" </t>
  </si>
  <si>
    <t>776111311</t>
  </si>
  <si>
    <t>Příprava podkladu povlakových podlah a stěn vysátí podlah</t>
  </si>
  <si>
    <t>360</t>
  </si>
  <si>
    <t>https://podminky.urs.cz/item/CS_URS_2024_01/776111311</t>
  </si>
  <si>
    <t>181</t>
  </si>
  <si>
    <t>776121321</t>
  </si>
  <si>
    <t>Příprava podkladu povlakových podlah a stěn penetrace neředěná podlah</t>
  </si>
  <si>
    <t>362</t>
  </si>
  <si>
    <t>https://podminky.urs.cz/item/CS_URS_2024_01/776121321</t>
  </si>
  <si>
    <t>776141123</t>
  </si>
  <si>
    <t>Příprava podkladu povlakových podlah a stěn vyrovnání samonivelační stěrkou podlah min.pevnosti 30 MPa, tloušťky přes 5 do 8 mm</t>
  </si>
  <si>
    <t>364</t>
  </si>
  <si>
    <t>https://podminky.urs.cz/item/CS_URS_2024_01/776141123</t>
  </si>
  <si>
    <t>183</t>
  </si>
  <si>
    <t>776221111</t>
  </si>
  <si>
    <t>Montáž podlahovin z PVC lepením standardním lepidlem z pásů</t>
  </si>
  <si>
    <t>366</t>
  </si>
  <si>
    <t>https://podminky.urs.cz/item/CS_URS_2024_01/776221111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</si>
  <si>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</si>
  <si>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</si>
  <si>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368</t>
  </si>
  <si>
    <t>68,57*1,1 "Přepočtené koeficientem množství</t>
  </si>
  <si>
    <t>185</t>
  </si>
  <si>
    <t>776221121</t>
  </si>
  <si>
    <t>Montáž podlahovin z PVC lepením lepidlem pro elektrostaticky vodivé podlahoviny z pásů</t>
  </si>
  <si>
    <t>370</t>
  </si>
  <si>
    <t>https://podminky.urs.cz/item/CS_URS_2024_01/776221121</t>
  </si>
  <si>
    <t>"PVC - antistatická krytina"</t>
  </si>
  <si>
    <t>28411126</t>
  </si>
  <si>
    <t>PVC vinyl antistatický tl 2mm, hm 3100g/m2, hořlavost Bfl-s1, smykové tření µ 0,6, třída zátěže 34/43, odpor krytiny &lt;=10^8</t>
  </si>
  <si>
    <t>372</t>
  </si>
  <si>
    <t>187</t>
  </si>
  <si>
    <t>776411111</t>
  </si>
  <si>
    <t>Montáž soklíků lepením obvodových, výšky do 80 mm</t>
  </si>
  <si>
    <t>374</t>
  </si>
  <si>
    <t>https://podminky.urs.cz/item/CS_URS_2024_01/776411111</t>
  </si>
  <si>
    <t>5,7+0,3+0,3+3,3+0,3+0,3+1,06+2,65+1,8+4,1+3,3+2,5</t>
  </si>
  <si>
    <t>6,055+3,13+0,594+2,25+0,594+3,8+3,13</t>
  </si>
  <si>
    <t>8,126*2+4,524*2</t>
  </si>
  <si>
    <t>2,4*2+4,543*2</t>
  </si>
  <si>
    <t>4,907*2+2,848*2</t>
  </si>
  <si>
    <t>2,932*2+4,75*2</t>
  </si>
  <si>
    <t>28411009</t>
  </si>
  <si>
    <t>lišta soklová PVC 18x80mm</t>
  </si>
  <si>
    <t>376</t>
  </si>
  <si>
    <t>115,223*1,02 "Přepočtené koeficientem množství</t>
  </si>
  <si>
    <t>189</t>
  </si>
  <si>
    <t>776421312</t>
  </si>
  <si>
    <t>Montáž lišt přechodových šroubovaných</t>
  </si>
  <si>
    <t>378</t>
  </si>
  <si>
    <t>https://podminky.urs.cz/item/CS_URS_2024_01/776421312</t>
  </si>
  <si>
    <t>1,1+0,8</t>
  </si>
  <si>
    <t>0,9+0,9</t>
  </si>
  <si>
    <t>0,9</t>
  </si>
  <si>
    <t>55343116</t>
  </si>
  <si>
    <t>profil přechodový Al narážecí 40mm stříbro, zlato, champagne</t>
  </si>
  <si>
    <t>380</t>
  </si>
  <si>
    <t>4,6*1,02 "Přepočtené koeficientem množství</t>
  </si>
  <si>
    <t>191</t>
  </si>
  <si>
    <t>776991121</t>
  </si>
  <si>
    <t>Ostatní práce údržba nových podlahovin po pokládce čištění základní</t>
  </si>
  <si>
    <t>382</t>
  </si>
  <si>
    <t>https://podminky.urs.cz/item/CS_URS_2024_01/776991121</t>
  </si>
  <si>
    <t>998776101</t>
  </si>
  <si>
    <t>Přesun hmot pro podlahy povlakové stanovený z hmotnosti přesunovaného materiálu vodorovná dopravní vzdálenost do 50 m základní v objektech výšky do 6 m</t>
  </si>
  <si>
    <t>384</t>
  </si>
  <si>
    <t>https://podminky.urs.cz/item/CS_URS_2024_01/998776101</t>
  </si>
  <si>
    <t>193</t>
  </si>
  <si>
    <t>998776181</t>
  </si>
  <si>
    <t>Přesun hmot pro podlahy povlakové stanovený z hmotnosti přesunovaného materiálu Příplatek k cenám za přesun prováděný bez použití mechanizace pro jakoukoliv výšku objektu</t>
  </si>
  <si>
    <t>386</t>
  </si>
  <si>
    <t>https://podminky.urs.cz/item/CS_URS_2023_02/998776181</t>
  </si>
  <si>
    <t>781121011</t>
  </si>
  <si>
    <t>Příprava podkladu před provedením obkladu nátěr penetrační na stěnu</t>
  </si>
  <si>
    <t>388</t>
  </si>
  <si>
    <t>https://podminky.urs.cz/item/CS_URS_2024_01/781121011</t>
  </si>
  <si>
    <t>1*1,8</t>
  </si>
  <si>
    <t>2,5*(2,8*2+2*2)</t>
  </si>
  <si>
    <t>1,8*(0,8+0,5)</t>
  </si>
  <si>
    <t>"bez.WC"</t>
  </si>
  <si>
    <t>1,4*(1,95*2+2,1*2)</t>
  </si>
  <si>
    <t>2,5*(1,15+1,2+0,55+0,45+0,3+0,9)</t>
  </si>
  <si>
    <t>2,5*(3,35+1,45+0,65+1+3,3+0,3+0,4+0,4+1,8)</t>
  </si>
  <si>
    <t>2,5*(1,8+0,4+0,2+0,8+1,45+2,49+3,32+3,8)</t>
  </si>
  <si>
    <t>195</t>
  </si>
  <si>
    <t>781131112</t>
  </si>
  <si>
    <t>Izolace stěny pod obklad izolace nátěrem nebo stěrkou ve dvou vrstvách</t>
  </si>
  <si>
    <t>390</t>
  </si>
  <si>
    <t>https://podminky.urs.cz/item/CS_URS_2024_01/781131112</t>
  </si>
  <si>
    <t>781131232</t>
  </si>
  <si>
    <t>Izolace stěny pod obklad izolace těsnícími izolačními pásy pro styčné nebo dilatační spáry</t>
  </si>
  <si>
    <t>392</t>
  </si>
  <si>
    <t>https://podminky.urs.cz/item/CS_URS_2024_01/781131232</t>
  </si>
  <si>
    <t>4*2,5</t>
  </si>
  <si>
    <t>1,4*4</t>
  </si>
  <si>
    <t>2,5*5</t>
  </si>
  <si>
    <t>7*2,5</t>
  </si>
  <si>
    <t>2,5*6</t>
  </si>
  <si>
    <t>197</t>
  </si>
  <si>
    <t>781473921</t>
  </si>
  <si>
    <t>Výměna keramické obkladačky lepené, velikosti přes 12 do 19 ks/m2</t>
  </si>
  <si>
    <t>394</t>
  </si>
  <si>
    <t>https://podminky.urs.cz/item/CS_URS_2024_01/781473921</t>
  </si>
  <si>
    <t>"WC - oprava obkladů"</t>
  </si>
  <si>
    <t>59761063</t>
  </si>
  <si>
    <t>dekor keramický pro interiér i exteriér přes 12 do 19ks/m2</t>
  </si>
  <si>
    <t>396</t>
  </si>
  <si>
    <t>60*0,4*0,2</t>
  </si>
  <si>
    <t>199</t>
  </si>
  <si>
    <t>781474113</t>
  </si>
  <si>
    <t>Montáž keramických obkladů stěn lepených cementovým flexibilním lepidlem hladkých přes 12 do 19 ks/m2</t>
  </si>
  <si>
    <t>398</t>
  </si>
  <si>
    <t>https://podminky.urs.cz/item/CS_URS_2024_01/781474113</t>
  </si>
  <si>
    <t>59761071</t>
  </si>
  <si>
    <t>obklad keramický hladký přes 12 do 19ks/m2</t>
  </si>
  <si>
    <t>400</t>
  </si>
  <si>
    <t>138,42*1,1 "Přepočtené koeficientem množství</t>
  </si>
  <si>
    <t>201</t>
  </si>
  <si>
    <t>781491011</t>
  </si>
  <si>
    <t>Montáž zrcadel lepených silikonovým tmelem na podkladní omítku, plochy do 1 m2</t>
  </si>
  <si>
    <t>402</t>
  </si>
  <si>
    <t>https://podminky.urs.cz/item/CS_URS_2024_01/781491011</t>
  </si>
  <si>
    <t>"V12"</t>
  </si>
  <si>
    <t>1,4*0,6*13</t>
  </si>
  <si>
    <t>63465124</t>
  </si>
  <si>
    <t>zrcadlo nemontované čiré tl 4mm max rozměr 3210x2250mm</t>
  </si>
  <si>
    <t>404</t>
  </si>
  <si>
    <t>10,92*1,1 "Přepočtené koeficientem množství</t>
  </si>
  <si>
    <t>203</t>
  </si>
  <si>
    <t>781492211</t>
  </si>
  <si>
    <t>Obklad - dokončující práce montáž profilu lepeného flexibilním cementovým lepidlem rohového</t>
  </si>
  <si>
    <t>406</t>
  </si>
  <si>
    <t>https://podminky.urs.cz/item/CS_URS_2024_01/781492211</t>
  </si>
  <si>
    <t>1,8+1</t>
  </si>
  <si>
    <t>1,8*2+1</t>
  </si>
  <si>
    <t>1,8*2+0,8+0,5</t>
  </si>
  <si>
    <t>0,8+2*2</t>
  </si>
  <si>
    <t>19416007</t>
  </si>
  <si>
    <t>lišta ukončovací z eloxovaného hliníku 8mm</t>
  </si>
  <si>
    <t>408</t>
  </si>
  <si>
    <t>29,3*1,05 "Přepočtené koeficientem množství</t>
  </si>
  <si>
    <t>205</t>
  </si>
  <si>
    <t>781495115</t>
  </si>
  <si>
    <t>Obklad - dokončující práce ostatní práce spárování silikonem</t>
  </si>
  <si>
    <t>410</t>
  </si>
  <si>
    <t>https://podminky.urs.cz/item/CS_URS_2024_01/781495115</t>
  </si>
  <si>
    <t>781495211</t>
  </si>
  <si>
    <t>Čištění vnitřních ploch po provedení obkladu stěn chemickými prostředky</t>
  </si>
  <si>
    <t>412</t>
  </si>
  <si>
    <t>https://podminky.urs.cz/item/CS_URS_2024_01/781495211</t>
  </si>
  <si>
    <t>207</t>
  </si>
  <si>
    <t>998781101</t>
  </si>
  <si>
    <t>Přesun hmot pro obklady keramické stanovený z hmotnosti přesunovaného materiálu vodorovná dopravní vzdálenost do 50 m základní v objektech výšky do 6 m</t>
  </si>
  <si>
    <t>414</t>
  </si>
  <si>
    <t>https://podminky.urs.cz/item/CS_URS_2024_01/998781101</t>
  </si>
  <si>
    <t>998781181</t>
  </si>
  <si>
    <t>Přesun hmot pro obklady keramické stanovený z hmotnosti přesunovaného materiálu Příplatek k cenám za přesun prováděný bez použití mechanizace pro jakoukoliv výšku objektu</t>
  </si>
  <si>
    <t>416</t>
  </si>
  <si>
    <t>https://podminky.urs.cz/item/CS_URS_2023_02/998781181</t>
  </si>
  <si>
    <t>783</t>
  </si>
  <si>
    <t>Dokončovací práce - nátěry</t>
  </si>
  <si>
    <t>209</t>
  </si>
  <si>
    <t>78330131R</t>
  </si>
  <si>
    <t>Odmaštění zámečnických konstrukcí ředidlovým odmašťovačem - odmaštění ponechané ocelové konstrukce vč. dodávky materiálu</t>
  </si>
  <si>
    <t>418</t>
  </si>
  <si>
    <t>78331410R</t>
  </si>
  <si>
    <t>Základní jednonásobný syntetický nátěr zámečnických konstrukcí - ponechané ocelové konstrukce vč. dodávky materiálu - 2x nátěr</t>
  </si>
  <si>
    <t>420</t>
  </si>
  <si>
    <t>211</t>
  </si>
  <si>
    <t>783317101</t>
  </si>
  <si>
    <t>Krycí jednonásobný syntetický standardní nátěr zámečnických konstrukcí - ponechané ocelové konstrukce vč. dodávky materiálu - 2x nátěr</t>
  </si>
  <si>
    <t>422</t>
  </si>
  <si>
    <t>https://podminky.urs.cz/item/CS_URS_2023_02/783317101</t>
  </si>
  <si>
    <t>78332410R</t>
  </si>
  <si>
    <t>Dodávka a montáž nátěru nových ocelových zárubní - odstín RAL7016 - vč. odmaštění, základního nátěru a finálního nátěru</t>
  </si>
  <si>
    <t>424</t>
  </si>
  <si>
    <t>213</t>
  </si>
  <si>
    <t>783801201</t>
  </si>
  <si>
    <t>Příprava podkladu omítek před provedením nátěru obroušení</t>
  </si>
  <si>
    <t>426</t>
  </si>
  <si>
    <t>https://podminky.urs.cz/item/CS_URS_2024_01/783801201</t>
  </si>
  <si>
    <t>"vyrovnání podkladu - omyvatelný nátěr"</t>
  </si>
  <si>
    <t>2*(2,833*2+4,907*2)</t>
  </si>
  <si>
    <t>2*(2,917*2+4,75*2)</t>
  </si>
  <si>
    <t>2*(2,9+2,13+1,34+1,17+1,3+0,785+1,81)</t>
  </si>
  <si>
    <t>2*(3,035+2,25+0,2+1,05+1,16+0,55+1,895+2,87)</t>
  </si>
  <si>
    <t>2*(5,76+0,3+0,7+3,3+0,33+0,37+1,06+2,65+1,8+4,1+3,3+0,5+0,36+2,47)</t>
  </si>
  <si>
    <t>783822211</t>
  </si>
  <si>
    <t>Vyrovnání omítek před provedením nátěru celoplošné, tloušťky do 3 mm, stěrkou vápennou</t>
  </si>
  <si>
    <t>428</t>
  </si>
  <si>
    <t>https://podminky.urs.cz/item/CS_URS_2024_01/783822211</t>
  </si>
  <si>
    <t>215</t>
  </si>
  <si>
    <t>7838266R</t>
  </si>
  <si>
    <t>Dodávka a montáž omyvatelného nátěru - m.č. 1.04, 1.13, 1.14, 1.02, 1.03</t>
  </si>
  <si>
    <t>430</t>
  </si>
  <si>
    <t>783903170</t>
  </si>
  <si>
    <t>Provedení nátěru betonových podlah penetračního hrubých</t>
  </si>
  <si>
    <t>432</t>
  </si>
  <si>
    <t>https://podminky.urs.cz/item/CS_URS_2024_01/783903170</t>
  </si>
  <si>
    <t>"pryskyřiční nátěr"</t>
  </si>
  <si>
    <t>25,64+110,95</t>
  </si>
  <si>
    <t>217</t>
  </si>
  <si>
    <t>24592013</t>
  </si>
  <si>
    <t>penetrace dvousložková pryskyřičná</t>
  </si>
  <si>
    <t>kg</t>
  </si>
  <si>
    <t>434</t>
  </si>
  <si>
    <t>784</t>
  </si>
  <si>
    <t>Dokončovací práce - malby a tapety</t>
  </si>
  <si>
    <t>784171101</t>
  </si>
  <si>
    <t>Zakrytí nemalovaných ploch (materiál ve specifikaci) včetně pozdějšího odkrytí podlah</t>
  </si>
  <si>
    <t>436</t>
  </si>
  <si>
    <t>https://podminky.urs.cz/item/CS_URS_2024_01/784171101</t>
  </si>
  <si>
    <t>58124842</t>
  </si>
  <si>
    <t>fólie pro malířské potřeby zakrývací tl 7µ 4x5m</t>
  </si>
  <si>
    <t>438</t>
  </si>
  <si>
    <t>322,24*1,05 "Přepočtené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</si>
  <si>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</si>
  <si>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</si>
  <si>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440</t>
  </si>
  <si>
    <t>https://podminky.urs.cz/item/CS_URS_2024_01/784171111</t>
  </si>
  <si>
    <t>"okna"</t>
  </si>
  <si>
    <t>"dveře"</t>
  </si>
  <si>
    <t>0,9*1,97*2*10</t>
  </si>
  <si>
    <t>0,8*1,97*2*5</t>
  </si>
  <si>
    <t>0,7*1,97*2*2</t>
  </si>
  <si>
    <t>1,1*1,97*2</t>
  </si>
  <si>
    <t>1,65*1,97*2</t>
  </si>
  <si>
    <t>1,25*1,97*2</t>
  </si>
  <si>
    <t>221</t>
  </si>
  <si>
    <t>442</t>
  </si>
  <si>
    <t>122,124*1,05 "Přepočtené koeficientem množství</t>
  </si>
  <si>
    <t>784181101</t>
  </si>
  <si>
    <t>Penetrace podkladu jednonásobná základní akrylátová bezbarvá v místnostech výšky do 3,80 m</t>
  </si>
  <si>
    <t>444</t>
  </si>
  <si>
    <t>https://podminky.urs.cz/item/CS_URS_2024_01/784181101</t>
  </si>
  <si>
    <t>789,0713+149,633*2+75,227*2+12,5</t>
  </si>
  <si>
    <t>223</t>
  </si>
  <si>
    <t>784211101</t>
  </si>
  <si>
    <t>Malby z malířských směsí oděruvzdorných za mokra dvojnásobné, bílé za mokra oděruvzdorné výborně v místnostech výšky do 3,80 m</t>
  </si>
  <si>
    <t>446</t>
  </si>
  <si>
    <t>https://podminky.urs.cz/item/CS_URS_2024_01/784211101</t>
  </si>
  <si>
    <t>787</t>
  </si>
  <si>
    <t>Dokončovací práce - zasklívání</t>
  </si>
  <si>
    <t>78711121R</t>
  </si>
  <si>
    <t>Dodávka a montáž zrcadel na laminový obklad - m.č. 1.05 - montáž lepením</t>
  </si>
  <si>
    <t>448</t>
  </si>
  <si>
    <t>2,3*(8,031+9,75)</t>
  </si>
  <si>
    <t>225</t>
  </si>
  <si>
    <t>99878710R</t>
  </si>
  <si>
    <t>Přesun hmot pro zasklívání v objektech v do 6 m</t>
  </si>
  <si>
    <t>450</t>
  </si>
  <si>
    <t>452</t>
  </si>
  <si>
    <t>"ostatní a nespecifikované práce"</t>
  </si>
  <si>
    <t>D.3. - Elektroinstalace</t>
  </si>
  <si>
    <t>PSV - PSV</t>
  </si>
  <si>
    <t>01 - Elektroinstalace</t>
  </si>
  <si>
    <t>01</t>
  </si>
  <si>
    <t>000900050</t>
  </si>
  <si>
    <t>Drobný elektromontážní materiál</t>
  </si>
  <si>
    <t>ks</t>
  </si>
  <si>
    <t>R210990135</t>
  </si>
  <si>
    <t>Certifikované měření umělého a nouzového osvětení</t>
  </si>
  <si>
    <t>R210990169</t>
  </si>
  <si>
    <t>Zpracování výrobní dokumentace rozvaděčů</t>
  </si>
  <si>
    <t>R219990113</t>
  </si>
  <si>
    <t>zjištění stávajícího stavu elektroinstalace</t>
  </si>
  <si>
    <t>R219990150</t>
  </si>
  <si>
    <t>práce v rozvaděčích</t>
  </si>
  <si>
    <t>R219990112</t>
  </si>
  <si>
    <t>Přeložky silnoproudu dle popisu v tz a výkresech</t>
  </si>
  <si>
    <t>R210990029</t>
  </si>
  <si>
    <t>Koordinace s ostatními profesemi</t>
  </si>
  <si>
    <t>R210990087</t>
  </si>
  <si>
    <t>Demontáž stávající elektroinstalace</t>
  </si>
  <si>
    <t>741920071</t>
  </si>
  <si>
    <t>Montáž a zhotovení ohnivzdorných konstrukcí pro elektrozařízení přepážek z desek nebo vyztužených omítek silikátových s výplní v jiném tvaru průchodu z hmot silikátových</t>
  </si>
  <si>
    <t>https://podminky.urs.cz/item/CS_URS_2024_01/741920071</t>
  </si>
  <si>
    <t>000000933</t>
  </si>
  <si>
    <t>ohnivzdorná přepážka dle Pbř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</si>
  <si>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</si>
  <si>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</si>
  <si>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</si>
  <si>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</si>
  <si>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</si>
  <si>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https://podminky.urs.cz/item/CS_URS_2024_01/741810011</t>
  </si>
  <si>
    <t>469972111</t>
  </si>
  <si>
    <t>Odvoz suti a vybouraných hmot odvoz suti a vybouraných hmot do 1 km</t>
  </si>
  <si>
    <t>https://podminky.urs.cz/item/CS_URS_2024_01/469972111</t>
  </si>
  <si>
    <t>469972121</t>
  </si>
  <si>
    <t>Odvoz suti a vybouraných hmot odvoz suti a vybouraných hmot Příplatek k ceně za každý další i započatý 1 km</t>
  </si>
  <si>
    <t>https://podminky.urs.cz/item/CS_URS_2024_01/469972121</t>
  </si>
  <si>
    <t>469981111</t>
  </si>
  <si>
    <t>Přesun hmot pro pomocné stavební práce při elektromontážích dopravní vzdálenost do 1 000 m</t>
  </si>
  <si>
    <t>https://podminky.urs.cz/item/CS_URS_2024_01/469981111</t>
  </si>
  <si>
    <t>468091351</t>
  </si>
  <si>
    <t>Vysekání kapes nebo výklenků ve zdivu pro osazení kotevních prvků nebo elektroinstalačního zařízení cihelném, velikosti plochy přes 0,25 m2 jakékoli hloubky</t>
  </si>
  <si>
    <t>https://podminky.urs.cz/item/CS_URS_2024_01/468091351</t>
  </si>
  <si>
    <t>468081312</t>
  </si>
  <si>
    <t>Vybourání otvorů ve zdivu cihelném plochy do 0,0225 m2 a tloušťky přes 15 do 30 cm</t>
  </si>
  <si>
    <t>https://podminky.urs.cz/item/CS_URS_2024_01/468081312</t>
  </si>
  <si>
    <t>468081313</t>
  </si>
  <si>
    <t>Vybourání otvorů ve zdivu cihelném plochy do 0,0225 m2 a tloušťky přes 30 do 45 cm</t>
  </si>
  <si>
    <t>https://podminky.urs.cz/item/CS_URS_2024_01/468081313</t>
  </si>
  <si>
    <t>468081423</t>
  </si>
  <si>
    <t>Vybourání otvorů ve zdivu betonovém plochy přes 0,0225 do 0,09 m2 a tloušťky přes 30 do 45 cm</t>
  </si>
  <si>
    <t>https://podminky.urs.cz/item/CS_URS_2024_01/468081423</t>
  </si>
  <si>
    <t>468101422</t>
  </si>
  <si>
    <t>Vysekání rýh pro montáž trubek a kabelů v cihelných zdech hloubky přes 3 do 5 cm a šířky přes 5 do 7 cm</t>
  </si>
  <si>
    <t>https://podminky.urs.cz/item/CS_URS_2024_01/468101422</t>
  </si>
  <si>
    <t>468101424</t>
  </si>
  <si>
    <t>Vysekání rýh pro montáž trubek a kabelů v cihelných zdech hloubky přes 3 do 5 cm a šířky přes 10 do 15 cm</t>
  </si>
  <si>
    <t>https://podminky.urs.cz/item/CS_URS_2024_01/468101424</t>
  </si>
  <si>
    <t>468101433</t>
  </si>
  <si>
    <t>Vysekání rýh pro montáž trubek a kabelů v cihelných zdech hloubky přes 5 do 7 cm a šířky přes 10 do 15 cm</t>
  </si>
  <si>
    <t>https://podminky.urs.cz/item/CS_URS_2024_01/468101433</t>
  </si>
  <si>
    <t>468101211</t>
  </si>
  <si>
    <t>Vysekání rýh pro montáž trubek a kabelů ve stropech z betonu hloubky do 3 cm a šířky do 3 cm</t>
  </si>
  <si>
    <t>https://podminky.urs.cz/item/CS_URS_2024_01/468101211</t>
  </si>
  <si>
    <t>468101111</t>
  </si>
  <si>
    <t>Vysekání rýh pro montáž trubek a kabelů v kamenných nebo betonových zdech hloubky do 3 cm a šířky do 3 cm</t>
  </si>
  <si>
    <t>https://podminky.urs.cz/item/CS_URS_2024_01/468101111</t>
  </si>
  <si>
    <t>460941222</t>
  </si>
  <si>
    <t>Vyplnění rýh vyplnění a omítnutí rýh ve stěnách hloubky přes 3 do 5 cm a šířky přes 5 do 7 cm</t>
  </si>
  <si>
    <t>https://podminky.urs.cz/item/CS_URS_2024_01/460941222</t>
  </si>
  <si>
    <t>460941224</t>
  </si>
  <si>
    <t>Vyplnění rýh vyplnění a omítnutí rýh ve stěnách hloubky přes 3 do 5 cm a šířky přes 10 do 15 cm</t>
  </si>
  <si>
    <t>https://podminky.urs.cz/item/CS_URS_2024_01/460941224</t>
  </si>
  <si>
    <t>460941233</t>
  </si>
  <si>
    <t>Vyplnění rýh vyplnění a omítnutí rýh ve stěnách hloubky přes 5 do 7 cm a šířky přes 10 do 15 cm</t>
  </si>
  <si>
    <t>https://podminky.urs.cz/item/CS_URS_2024_01/460941233</t>
  </si>
  <si>
    <t>460941111</t>
  </si>
  <si>
    <t>Vyplnění rýh vyplnění a omítnutí rýh ve stropech hloubky do 3 cm a šířky do 3 cm</t>
  </si>
  <si>
    <t>https://podminky.urs.cz/item/CS_URS_2024_01/460941111</t>
  </si>
  <si>
    <t>460941211</t>
  </si>
  <si>
    <t>Vyplnění rýh vyplnění a omítnutí rýh ve stěnách hloubky do 3 cm a šířky do 3 cm</t>
  </si>
  <si>
    <t>https://podminky.urs.cz/item/CS_URS_2024_01/460941211</t>
  </si>
  <si>
    <t>741112061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</si>
  <si>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</si>
  <si>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</si>
  <si>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000311216</t>
  </si>
  <si>
    <t>krabice přístrojová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</si>
  <si>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</si>
  <si>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</si>
  <si>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https://podminky.urs.cz/item/CS_URS_2024_01/741112101</t>
  </si>
  <si>
    <t>000311316</t>
  </si>
  <si>
    <t>krabicová rozvodka vč. svorkovnice a víka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</si>
  <si>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</si>
  <si>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</si>
  <si>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https://podminky.urs.cz/item/CS_URS_2024_01/741112002</t>
  </si>
  <si>
    <t>000311412</t>
  </si>
  <si>
    <t>krabice univerzální do SDK s membránou</t>
  </si>
  <si>
    <t>000311413</t>
  </si>
  <si>
    <t>krabice univerzální vč. víčka do SDK s membránou</t>
  </si>
  <si>
    <t>741112301</t>
  </si>
  <si>
    <t>Montáž krabic pancéřových bez napojení na trubky a lišty a demontáže a montáže víčka rozvodek se zapojením vodičů na svorkovnici plastových čtyřhranných, vel. 117x117 mm</t>
  </si>
  <si>
    <t>https://podminky.urs.cz/item/CS_URS_2024_01/741112301</t>
  </si>
  <si>
    <t>000315132</t>
  </si>
  <si>
    <t>krabice pancéř plast 117x117x58 IP54 +svorkovnice</t>
  </si>
  <si>
    <t>741110061</t>
  </si>
  <si>
    <t>Montáž trubek elektroinstalačních s nasunutím nebo našroubováním do krabic plastových ohebných, uložených pod omítku, vnější Ø přes 11 do 23 mm</t>
  </si>
  <si>
    <t>Montáž trubek elektroinstalačních s nasunutím nebo našroubováním do krabic plastových ohebných, uložených pod omítku, vnější O přes 11 do 23 mm</t>
  </si>
  <si>
    <t>https://podminky.urs.cz/item/CS_URS_2024_01/741110061</t>
  </si>
  <si>
    <t>000321123</t>
  </si>
  <si>
    <t>trubka ohebná PVC pr. 16mm</t>
  </si>
  <si>
    <t>741110303</t>
  </si>
  <si>
    <t>Montáž trubek ochranných s nasunutím nebo našroubováním do krabic plastových tuhých, uložených pevně, vnitřní Ø přes 90 do 133 mm</t>
  </si>
  <si>
    <t>Montáž trubek ochranných s nasunutím nebo našroubováním do krabic plastových tuhých, uložených pevně, vnitřní O přes 90 do 133 mm</t>
  </si>
  <si>
    <t>https://podminky.urs.cz/item/CS_URS_2024_01/741110303</t>
  </si>
  <si>
    <t>000321126</t>
  </si>
  <si>
    <t>trubka korugovaná PVC pr.110mm</t>
  </si>
  <si>
    <t>741910302</t>
  </si>
  <si>
    <t>Montáž roštů a lávek pro volné i pevné uložení kabelů bez podkladových desek a osazení úchytných prvků typových se stojinou, výložníky a odbočkami pozinkovaných závěsných oboustranných</t>
  </si>
  <si>
    <t>https://podminky.urs.cz/item/CS_URS_2024_01/741910302</t>
  </si>
  <si>
    <t>000363042</t>
  </si>
  <si>
    <t>Žlab 150/100 GZ vč. podpěr, spojek a příslušenství</t>
  </si>
  <si>
    <t>741210003</t>
  </si>
  <si>
    <t>Montáž rozvodnic oceloplechových nebo plastových bez zapojení vodičů běžných, hmotnosti do 100 kg</t>
  </si>
  <si>
    <t>https://podminky.urs.cz/item/CS_URS_2024_01/741210003</t>
  </si>
  <si>
    <t>000900117</t>
  </si>
  <si>
    <t>Rozvaděč R dle výkresu a popisu v TZ</t>
  </si>
  <si>
    <t>741210001</t>
  </si>
  <si>
    <t>Montáž rozvodnic oceloplechových nebo plastových bez zapojení vodičů běžných, hmotnosti do 20 kg</t>
  </si>
  <si>
    <t>https://podminky.urs.cz/item/CS_URS_2024_01/741210001</t>
  </si>
  <si>
    <t>000900118</t>
  </si>
  <si>
    <t>Rozvodnice DXA  vč, PA svorkovnic k pospojování viz popis na výkrese a v TZ</t>
  </si>
  <si>
    <t>741120203</t>
  </si>
  <si>
    <t>Montáž vodičů izolovaných měděných bez ukončení uložených volně plných a laněných s PVC pláštěm, bezhalogenových, ohniodolných (např. CY, CHAH-V) průřezu žíly 25 až 35 mm2</t>
  </si>
  <si>
    <t>https://podminky.urs.cz/item/CS_URS_2024_01/741120203</t>
  </si>
  <si>
    <t>000171512</t>
  </si>
  <si>
    <t>kabel 1kV CXKE-R 1x35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</si>
  <si>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</si>
  <si>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</si>
  <si>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https://podminky.urs.cz/item/CS_URS_2024_01/741120201</t>
  </si>
  <si>
    <t>000171508</t>
  </si>
  <si>
    <t>kabel 1kV CXKH-R 1x6</t>
  </si>
  <si>
    <t>000171510</t>
  </si>
  <si>
    <t>kabel 1kV CXKH-R 1x16</t>
  </si>
  <si>
    <t>000171507</t>
  </si>
  <si>
    <t>kabel 1kV CXKH-R 1x4</t>
  </si>
  <si>
    <t>741120001</t>
  </si>
  <si>
    <t>Montáž vodičů izolovaných měděných bez ukončení uložených pod omítku plných a laněných (např. CY), průřezu žíly 0,35 až 6 mm2</t>
  </si>
  <si>
    <t>https://podminky.urs.cz/item/CS_URS_2024_01/741120001</t>
  </si>
  <si>
    <t>000171108</t>
  </si>
  <si>
    <t>vodič CY 6  /H07V-U/</t>
  </si>
  <si>
    <t>000171107</t>
  </si>
  <si>
    <t>vodič CY 4  /H07V-U/</t>
  </si>
  <si>
    <t>741122032</t>
  </si>
  <si>
    <t>Montáž kabelů měděných bez ukončení uložených pod omítku plných kulatých (např. CYKY), počtu a průřezu žil 5x4 až 6 mm2</t>
  </si>
  <si>
    <t>https://podminky.urs.cz/item/CS_URS_2024_01/741122032</t>
  </si>
  <si>
    <t>000101308</t>
  </si>
  <si>
    <t>kabel CYKY-J 5x6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</si>
  <si>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</si>
  <si>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</si>
  <si>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</si>
  <si>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000101106</t>
  </si>
  <si>
    <t>kabel CYKY-J 3x2,5</t>
  </si>
  <si>
    <t>741122015</t>
  </si>
  <si>
    <t>Montáž kabelů měděných bez ukončení uložených pod omítku plných kulatých (např. CYKY), počtu a průřezu žil 3x1,5 mm2</t>
  </si>
  <si>
    <t>https://podminky.urs.cz/item/CS_URS_2024_01/741122015</t>
  </si>
  <si>
    <t>000101105</t>
  </si>
  <si>
    <t>kabel CYKY-J 3x1,5</t>
  </si>
  <si>
    <t>000101105.1</t>
  </si>
  <si>
    <t>kabel CYKY-O 3x1,5</t>
  </si>
  <si>
    <t>741122211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</si>
  <si>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</si>
  <si>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</si>
  <si>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000123105</t>
  </si>
  <si>
    <t>kabel 1kV CHKH-R 3Jx1,5</t>
  </si>
  <si>
    <t>000123105.1</t>
  </si>
  <si>
    <t>kabel 1kV CHKH-R 3Ox1,5</t>
  </si>
  <si>
    <t>000122106</t>
  </si>
  <si>
    <t>kabel 1kV CXKH-R 3x2,5</t>
  </si>
  <si>
    <t>741122031</t>
  </si>
  <si>
    <t>Montáž kabelů měděných bez ukončení uložených pod omítku plných kulatých (např. CYKY), počtu a průřezu žil 5x1,5 až 2,5 mm2</t>
  </si>
  <si>
    <t>https://podminky.urs.cz/item/CS_URS_2024_01/741122031</t>
  </si>
  <si>
    <t>000101305</t>
  </si>
  <si>
    <t>kabel CYKY-J 5x1,5</t>
  </si>
  <si>
    <t>741122231</t>
  </si>
  <si>
    <t>Montáž kabelů měděných bez ukončení uložených volně nebo v liště plných kulatých (např. CYKY) počtu a průřezu žil 5x1,5 až 2,5 mm2</t>
  </si>
  <si>
    <t>https://podminky.urs.cz/item/CS_URS_2024_01/741122231</t>
  </si>
  <si>
    <t>000122305</t>
  </si>
  <si>
    <t>kabel 1kV CXKH-R 5Jx1,5</t>
  </si>
  <si>
    <t>741311004</t>
  </si>
  <si>
    <t>Montáž spínačů speciálních se zapojením vodičů čidla pohybu nástěnného</t>
  </si>
  <si>
    <t>https://podminky.urs.cz/item/CS_URS_2024_01/741311004</t>
  </si>
  <si>
    <t>000900039</t>
  </si>
  <si>
    <t>snímač přítomnosti stropní s vlastním relé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</si>
  <si>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</si>
  <si>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</si>
  <si>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https://podminky.urs.cz/item/CS_URS_2024_01/741310201</t>
  </si>
  <si>
    <t>000409820</t>
  </si>
  <si>
    <t>spínač/strojek 10A/250Vstř řaz. 1,1So</t>
  </si>
  <si>
    <t>000410101</t>
  </si>
  <si>
    <t>kryt spínače 1-duchý pro ř.1,6,7,1/0</t>
  </si>
  <si>
    <t>000420091</t>
  </si>
  <si>
    <t>rámeček pro 1 přístroj</t>
  </si>
  <si>
    <t>000410102</t>
  </si>
  <si>
    <t>kryt spínače 1-duchý pro ř.1,6,7,1/0 pro zdravotnictví</t>
  </si>
  <si>
    <t>000420091.1</t>
  </si>
  <si>
    <t>rámeček pro 1 přístroj pro zdravotnictví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</si>
  <si>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</si>
  <si>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</si>
  <si>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https://podminky.urs.cz/item/CS_URS_2024_01/741310233</t>
  </si>
  <si>
    <t>000709820</t>
  </si>
  <si>
    <t>Přístroj osvětlení signalizačního a orientačního s LED červená</t>
  </si>
  <si>
    <t>741310041</t>
  </si>
  <si>
    <t>Montáž spínačů jedno nebo dvoupólových nástěnných se zapojením vodičů, pro prostředí venkovní nebo mokré přepínačů, řazení 5-sériových</t>
  </si>
  <si>
    <t>https://podminky.urs.cz/item/CS_URS_2024_01/741310041</t>
  </si>
  <si>
    <t>000409826</t>
  </si>
  <si>
    <t>přepínač/strojek 10A/250Vstř řazení 5 IP44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</si>
  <si>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</si>
  <si>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</si>
  <si>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https://podminky.urs.cz/item/CS_URS_2024_01/741310212</t>
  </si>
  <si>
    <t>000409828</t>
  </si>
  <si>
    <t>ovladač/strojek 10A/250Vstř ř.1/0,S,So</t>
  </si>
  <si>
    <t>000420092</t>
  </si>
  <si>
    <t>742430015</t>
  </si>
  <si>
    <t>Montáž audiovizuální techniky žaluziového ovladače pro plátno</t>
  </si>
  <si>
    <t>https://podminky.urs.cz/item/CS_URS_2024_01/742430015</t>
  </si>
  <si>
    <t>000409860</t>
  </si>
  <si>
    <t>ovladač/strojek 10A/250Vstř  ř.1/0-1/0</t>
  </si>
  <si>
    <t>000410105</t>
  </si>
  <si>
    <t>kryt spínače dělený  pro řaz.1/0-1/0 pro zdravotnictví</t>
  </si>
  <si>
    <t>741313042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</si>
  <si>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</si>
  <si>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https://podminky.urs.cz/item/CS_URS_2024_01/741313042</t>
  </si>
  <si>
    <t>000420006</t>
  </si>
  <si>
    <t>zásuvka 16A/250Vstř bezŠr clonk</t>
  </si>
  <si>
    <t>000420007</t>
  </si>
  <si>
    <t>zásuvka 16A/250Vstř bezŠr clonk pro zdravotnictví</t>
  </si>
  <si>
    <t>000420015</t>
  </si>
  <si>
    <t>2-zásuvka 16A/250Vstř  bezŠr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</si>
  <si>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</si>
  <si>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</si>
  <si>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https://podminky.urs.cz/item/CS_URS_2024_01/741313073</t>
  </si>
  <si>
    <t>000420008</t>
  </si>
  <si>
    <t>zásuvka 16A/250Vstř bezŠr chrán</t>
  </si>
  <si>
    <t>000420009</t>
  </si>
  <si>
    <t>zásuvka 16A/250Vstř IP44</t>
  </si>
  <si>
    <t>000420009.1</t>
  </si>
  <si>
    <t>zásuvka 16A/250Vstř IP54 na povrch</t>
  </si>
  <si>
    <t>000420009.2</t>
  </si>
  <si>
    <t>zásuvka 16A/250Vstř bezŠr chrán pro zdravotnictví</t>
  </si>
  <si>
    <t>000420099</t>
  </si>
  <si>
    <t>Svorka pro vyrovnání potenciálů dvojnásobná zapuštěná</t>
  </si>
  <si>
    <t>742110202</t>
  </si>
  <si>
    <t>Montáž podlahových krabic montovaných do mazaniny</t>
  </si>
  <si>
    <t>https://podminky.urs.cz/item/CS_URS_2024_01/742110202</t>
  </si>
  <si>
    <t>000897000</t>
  </si>
  <si>
    <t>podlahová krabice se zásuvkou 230V/16 IP44 nerez</t>
  </si>
  <si>
    <t>741372022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</si>
  <si>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</si>
  <si>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</si>
  <si>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>000509032</t>
  </si>
  <si>
    <t>svítidlo dle specifikace S2</t>
  </si>
  <si>
    <t>000509034</t>
  </si>
  <si>
    <t>svítidlo dle specifikace S4</t>
  </si>
  <si>
    <t>000552053</t>
  </si>
  <si>
    <t>Svítidlo dle specifikace N3</t>
  </si>
  <si>
    <t>741372112</t>
  </si>
  <si>
    <t>Montáž svítidel s integrovaným zdrojem LED se zapojením vodičů interiérových vestavných stropních panelových hranatých nebo kruhových, plochy přes 0,09 do 0,36 m2</t>
  </si>
  <si>
    <t>https://podminky.urs.cz/item/CS_URS_2024_01/741372112</t>
  </si>
  <si>
    <t>000509031</t>
  </si>
  <si>
    <t>svítidlo dle specifikace S1</t>
  </si>
  <si>
    <t>000509033</t>
  </si>
  <si>
    <t>svítidlo dle specifikace S3</t>
  </si>
  <si>
    <t>000509035</t>
  </si>
  <si>
    <t>svítidlo dle specifikace S5</t>
  </si>
  <si>
    <t>000509036</t>
  </si>
  <si>
    <t>svítidlo dle specifikace S6</t>
  </si>
  <si>
    <t>000552051</t>
  </si>
  <si>
    <t>Svítidlo dle specifikace N1</t>
  </si>
  <si>
    <t>000552052</t>
  </si>
  <si>
    <t>Svítidlo dle specifikace N2</t>
  </si>
  <si>
    <t>R210990090</t>
  </si>
  <si>
    <t>nastavení centrálního monitoringu NO</t>
  </si>
  <si>
    <t>000900098</t>
  </si>
  <si>
    <t>Řídící systém NO sestava dle specifikace</t>
  </si>
  <si>
    <t>R210990118</t>
  </si>
  <si>
    <t>Nastavení systému SALUZ u svítidel S3</t>
  </si>
  <si>
    <t>742124002</t>
  </si>
  <si>
    <t>Montáž kabelů datových FTP, UTP, STP pro vnitřní rozvody do trubky</t>
  </si>
  <si>
    <t>https://podminky.urs.cz/item/CS_URS_2024_01/742124002</t>
  </si>
  <si>
    <t>000209434</t>
  </si>
  <si>
    <t>kabel Cat.5e FTP 4x2xAWG24 LSOH</t>
  </si>
  <si>
    <t>742124005</t>
  </si>
  <si>
    <t>Montáž kabelů datových FTP, UTP, STP ukončení kabelu konektorem</t>
  </si>
  <si>
    <t>https://podminky.urs.cz/item/CS_URS_2024_01/742124005</t>
  </si>
  <si>
    <t>000209486</t>
  </si>
  <si>
    <t>konektor komunikační RJ45-SL 8pol licna stíněný</t>
  </si>
  <si>
    <t>HZS2491</t>
  </si>
  <si>
    <t>Hodinové zúčtovací sazby profesí PSV zednické výpomoci a pomocné práce PSV dělník zednických výpomocí</t>
  </si>
  <si>
    <t>https://podminky.urs.cz/item/CS_URS_2024_01/HZS2491</t>
  </si>
  <si>
    <t>"pomocné stavební práce"</t>
  </si>
  <si>
    <t>D.4. - Zdravotní instalace, vytápění a vzduchotechnika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</si>
  <si>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</si>
  <si>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</si>
  <si>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</si>
  <si>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</si>
  <si>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</si>
  <si>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</si>
  <si>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</si>
  <si>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</si>
  <si>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</si>
  <si>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359901212</t>
  </si>
  <si>
    <t>Monitoring stok (kamerový systém) jakékoli výšky stávající kanalizace</t>
  </si>
  <si>
    <t>https://podminky.urs.cz/item/CS_URS_2024_01/359901212</t>
  </si>
  <si>
    <t xml:space="preserve">"monitoring stávající kanalizace" </t>
  </si>
  <si>
    <t>973031324</t>
  </si>
  <si>
    <t>Vysekání výklenků nebo kapes ve zdivu z cihel na maltu vápennou nebo vápenocementovou kapes, plochy do 0,10 m2, hl. do 150 mm</t>
  </si>
  <si>
    <t>https://podminky.urs.cz/item/CS_URS_2024_01/973031324</t>
  </si>
  <si>
    <t>973031325</t>
  </si>
  <si>
    <t>Vysekání výklenků nebo kapes ve zdivu z cihel na maltu vápennou nebo vápenocementovou kapes, plochy do 0,10 m2, hl. do 300 mm</t>
  </si>
  <si>
    <t>https://podminky.urs.cz/item/CS_URS_2024_01/973031325</t>
  </si>
  <si>
    <t>977151127</t>
  </si>
  <si>
    <t>Jádrové vrty diamantovými korunkami do stavebních materiálů (železobetonu, betonu, cihel, obkladů, dlažeb, kamene) průměru přes 225 do 250 mm</t>
  </si>
  <si>
    <t>https://podminky.urs.cz/item/CS_URS_2024_01/977151127</t>
  </si>
  <si>
    <t>997002611</t>
  </si>
  <si>
    <t>Nakládání suti a vybouraných hmot na dopravní prostředek pro vodorovné přemístění</t>
  </si>
  <si>
    <t>https://podminky.urs.cz/item/CS_URS_2024_01/997002611</t>
  </si>
  <si>
    <t>6,02*9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</si>
  <si>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</si>
  <si>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</si>
  <si>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</si>
  <si>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713411121</t>
  </si>
  <si>
    <t>Montáž izolace tepelné potrubí a ohybů pásy nebo rohožemi s povrchovou úpravou hliníkovou fólií připevněnými ocelovým drátem potrubí jednovrstvá</t>
  </si>
  <si>
    <t>https://podminky.urs.cz/item/CS_URS_2024_01/713411121</t>
  </si>
  <si>
    <t>"v místě prostupu"(0,42+0,50)*2*0,36</t>
  </si>
  <si>
    <t>"kruhové potrubí"19,00</t>
  </si>
  <si>
    <t>63151671</t>
  </si>
  <si>
    <t>rohož izolační z minerální vlny lamelová s Al fólií 50-60kg/m3 tl 40mm</t>
  </si>
  <si>
    <t>998713201</t>
  </si>
  <si>
    <t>Přesun hmot pro izolace tepelné stanovený procentní sazbou (%) z ceny vodorovná dopravní vzdálenost do 50 m s užitím mechanizace v objektech výšky do 6 m</t>
  </si>
  <si>
    <t>%</t>
  </si>
  <si>
    <t>https://podminky.urs.cz/item/CS_URS_2024_01/998713201</t>
  </si>
  <si>
    <t>721140806</t>
  </si>
  <si>
    <t>Demontáž potrubí z litinových trub odpadních nebo dešťových přes 100 do DN 200</t>
  </si>
  <si>
    <t>https://podminky.urs.cz/item/CS_URS_2024_01/721140806</t>
  </si>
  <si>
    <t>721170972.R</t>
  </si>
  <si>
    <t>Opravy odpadního potrubí plastového krácení trub DN 50 + zaslepení</t>
  </si>
  <si>
    <t>721170974.R</t>
  </si>
  <si>
    <t>Opravy odpadního potrubí plastového krácení trub DN 110 + zaslepení</t>
  </si>
  <si>
    <t>721171803</t>
  </si>
  <si>
    <t>Demontáž potrubí z novodurových trub odpadních nebo připojovacích do D 75</t>
  </si>
  <si>
    <t>https://podminky.urs.cz/item/CS_URS_2024_01/721171803</t>
  </si>
  <si>
    <t>721171808</t>
  </si>
  <si>
    <t>Demontáž potrubí z novodurových trub odpadních nebo připojovacích přes 75 do D 114</t>
  </si>
  <si>
    <t>https://podminky.urs.cz/item/CS_URS_2024_01/721171808</t>
  </si>
  <si>
    <t>4,50+15</t>
  </si>
  <si>
    <t>55161857</t>
  </si>
  <si>
    <t>přechod z plastových trub na litinové (bez hrdel) DN 110</t>
  </si>
  <si>
    <t>55242416</t>
  </si>
  <si>
    <t>trouba přechodová (redukce) litinová bezhrdlová vnitřní kanalizace DN 100x80L 90 h 45mm</t>
  </si>
  <si>
    <t>721175201</t>
  </si>
  <si>
    <t>Plastové potrubí odhlučněné třívrstvé připojovací DN 32</t>
  </si>
  <si>
    <t>https://podminky.urs.cz/item/CS_URS_2024_01/721175201</t>
  </si>
  <si>
    <t>721175203</t>
  </si>
  <si>
    <t>Plastové potrubí odhlučněné třívrstvé připojovací DN 50</t>
  </si>
  <si>
    <t>https://podminky.urs.cz/item/CS_URS_2024_01/721175203</t>
  </si>
  <si>
    <t>721175204</t>
  </si>
  <si>
    <t>Plastové potrubí odhlučněné třívrstvé připojovací DN 75</t>
  </si>
  <si>
    <t>https://podminky.urs.cz/item/CS_URS_2024_01/721175204</t>
  </si>
  <si>
    <t>721175205</t>
  </si>
  <si>
    <t>Plastové potrubí odhlučněné třívrstvé připojovací DN 110</t>
  </si>
  <si>
    <t>https://podminky.urs.cz/item/CS_URS_2024_01/721175205</t>
  </si>
  <si>
    <t>721175212</t>
  </si>
  <si>
    <t>Plastové potrubí odhlučněné třívrstvé odpadní (svislé) DN 110</t>
  </si>
  <si>
    <t>https://podminky.urs.cz/item/CS_URS_2024_01/721175212</t>
  </si>
  <si>
    <t>721212124</t>
  </si>
  <si>
    <t>Odtokové sprchové žlaby se zápachovou uzávěrkou a krycím roštem délky 850 mm</t>
  </si>
  <si>
    <t>https://podminky.urs.cz/item/CS_URS_2024_01/721212124</t>
  </si>
  <si>
    <t>721274125</t>
  </si>
  <si>
    <t>Ventily přivzdušňovací odpadních potrubí vnitřní DN 75</t>
  </si>
  <si>
    <t>https://podminky.urs.cz/item/CS_URS_2024_01/721274125</t>
  </si>
  <si>
    <t>721290111</t>
  </si>
  <si>
    <t>Zkouška těsnosti kanalizace v objektech vodou do DN 125</t>
  </si>
  <si>
    <t>https://podminky.urs.cz/item/CS_URS_2024_01/721290111</t>
  </si>
  <si>
    <t>8+33+18+11+20</t>
  </si>
  <si>
    <t>998721201</t>
  </si>
  <si>
    <t>Přesun hmot pro vnitřní kanalizaci stanovený procentní sazbou (%) z ceny vodorovná dopravní vzdálenost do 50 m základní v objektech výšky do 6 m</t>
  </si>
  <si>
    <t>https://podminky.urs.cz/item/CS_URS_2024_01/998721201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</si>
  <si>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</si>
  <si>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</si>
  <si>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</si>
  <si>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</si>
  <si>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Potrubí z ocelových trubek pozinkovaných hladkých pro zavodněný požární systém spojovaných lisováním PN 16 do 110°C O 28/1,5</t>
  </si>
  <si>
    <t>https://podminky.urs.cz/item/CS_URS_2024_01/722130104</t>
  </si>
  <si>
    <t>722170801</t>
  </si>
  <si>
    <t>Demontáž rozvodů vody z plastů do Ø 25 mm</t>
  </si>
  <si>
    <t>Demontáž rozvodů vody z plastů do O 25 mm</t>
  </si>
  <si>
    <t>https://podminky.urs.cz/item/CS_URS_2024_01/722170801</t>
  </si>
  <si>
    <t>11+16+2,8</t>
  </si>
  <si>
    <t>722171912.R</t>
  </si>
  <si>
    <t>Odříznutí trubky nebo tvarovky u rozvodů vody z plastů D přes 16 do 20 mm + zaslepení</t>
  </si>
  <si>
    <t>8+19+14</t>
  </si>
  <si>
    <t>722174022</t>
  </si>
  <si>
    <t>Potrubí z plastových trubek z polypropylenu PPR svařovaných polyfúzně PN 20 (SDR 6) D 20 x 3,4</t>
  </si>
  <si>
    <t>https://podminky.urs.cz/item/CS_URS_2024_01/722174022</t>
  </si>
  <si>
    <t>722174023</t>
  </si>
  <si>
    <t>Potrubí z plastových trubek z polypropylenu PPR svařovaných polyfúzně PN 20 (SDR 6) D 25 x 4,2</t>
  </si>
  <si>
    <t>https://podminky.urs.cz/item/CS_URS_2024_01/722174023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</si>
  <si>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</si>
  <si>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</si>
  <si>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</si>
  <si>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</si>
  <si>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</si>
  <si>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https://podminky.urs.cz/item/CS_URS_2024_01/722181232</t>
  </si>
  <si>
    <t>110+10</t>
  </si>
  <si>
    <t>722190401</t>
  </si>
  <si>
    <t>Zřízení přípojek na potrubí vyvedení a upevnění výpustek do DN 25</t>
  </si>
  <si>
    <t>https://podminky.urs.cz/item/CS_URS_2024_01/722190401</t>
  </si>
  <si>
    <t>722232012.R</t>
  </si>
  <si>
    <t>Kohout nezámrzný DN 20</t>
  </si>
  <si>
    <t>722232123</t>
  </si>
  <si>
    <t>Armatury se dvěma závity kulové kohouty PN 42 do 185 °C plnoprůtokové vnitřní závit G 3/4"</t>
  </si>
  <si>
    <t>https://podminky.urs.cz/item/CS_URS_2024_01/722232123</t>
  </si>
  <si>
    <t>722232124</t>
  </si>
  <si>
    <t>Armatury se dvěma závity kulové kohouty PN 42 do 185 °C plnoprůtokové vnitřní závit G 1"</t>
  </si>
  <si>
    <t>https://podminky.urs.cz/item/CS_URS_2024_01/722232124</t>
  </si>
  <si>
    <t>722250133</t>
  </si>
  <si>
    <t>Požární příslušenství a armatury hydrantový systém s tvarově stálou hadicí celoplechový D 25 x 30 m</t>
  </si>
  <si>
    <t>https://podminky.urs.cz/item/CS_URS_2024_01/722250133</t>
  </si>
  <si>
    <t>722290234</t>
  </si>
  <si>
    <t>Zkoušky, proplach a desinfekce vodovodního potrubí proplach a desinfekce vodovodního potrubí do DN 80</t>
  </si>
  <si>
    <t>https://podminky.urs.cz/item/CS_URS_2024_01/722290234</t>
  </si>
  <si>
    <t>8+110</t>
  </si>
  <si>
    <t>722290246</t>
  </si>
  <si>
    <t>Zkoušky, proplach a desinfekce vodovodního potrubí zkoušky těsnosti vodovodního potrubí plastového do DN 40</t>
  </si>
  <si>
    <t>https://podminky.urs.cz/item/CS_URS_2024_01/722290246</t>
  </si>
  <si>
    <t>998722201</t>
  </si>
  <si>
    <t>Přesun hmot pro vnitřní vodovod stanovený procentní sazbou (%) z ceny vodorovná dopravní vzdálenost do 50 m základní v objektech výšky do 6 m</t>
  </si>
  <si>
    <t>https://podminky.urs.cz/item/CS_URS_2024_01/998722201</t>
  </si>
  <si>
    <t>723</t>
  </si>
  <si>
    <t>Zdravotechnika - vnitřní plynovod</t>
  </si>
  <si>
    <t>723120804.R</t>
  </si>
  <si>
    <t>Demontáž potrubí CU DN 20</t>
  </si>
  <si>
    <t>723190913.R</t>
  </si>
  <si>
    <t>Zaslepení potrzbí CU DN 20</t>
  </si>
  <si>
    <t>725110814</t>
  </si>
  <si>
    <t>Demontáž klozetů kombi</t>
  </si>
  <si>
    <t>https://podminky.urs.cz/item/CS_URS_2024_01/725110814</t>
  </si>
  <si>
    <t>725112022</t>
  </si>
  <si>
    <t>Zařízení záchodů klozety keramické závěsné na nosné stěny s hlubokým splachováním odpad vodorovný</t>
  </si>
  <si>
    <t>https://podminky.urs.cz/item/CS_URS_2024_01/725112022</t>
  </si>
  <si>
    <t>725121529</t>
  </si>
  <si>
    <t>Pisoárové záchodky keramické automatické s teplotním snímačem</t>
  </si>
  <si>
    <t>https://podminky.urs.cz/item/CS_URS_2024_01/725121529</t>
  </si>
  <si>
    <t>725210821</t>
  </si>
  <si>
    <t>Demontáž umyvadel bez výtokových armatur umyvadel</t>
  </si>
  <si>
    <t>https://podminky.urs.cz/item/CS_URS_2024_01/725210821</t>
  </si>
  <si>
    <t>725211603</t>
  </si>
  <si>
    <t>Umyvadla keramická bílá bez výtokových armatur připevněná na stěnu šrouby bez sloupu nebo krytu na sifon, šířka umyvadla 600 mm</t>
  </si>
  <si>
    <t>https://podminky.urs.cz/item/CS_URS_2024_01/725211603</t>
  </si>
  <si>
    <t>725330820</t>
  </si>
  <si>
    <t>Demontáž výlevek bez výtokových armatur a bez nádrže a splachovacího potrubí diturvitových</t>
  </si>
  <si>
    <t>https://podminky.urs.cz/item/CS_URS_2024_01/725330820</t>
  </si>
  <si>
    <t>725331111</t>
  </si>
  <si>
    <t>Výlevky bez výtokových armatur a splachovací nádrže keramické se sklopnou plastovou mřížkou 425 mm</t>
  </si>
  <si>
    <t>https://podminky.urs.cz/item/CS_URS_2024_01/725331111</t>
  </si>
  <si>
    <t>725813111</t>
  </si>
  <si>
    <t>Ventily rohové bez připojovací trubičky nebo flexi hadičky G 1/2"</t>
  </si>
  <si>
    <t>https://podminky.urs.cz/item/CS_URS_2024_01/725813111</t>
  </si>
  <si>
    <t>725820801</t>
  </si>
  <si>
    <t>Demontáž baterií nástěnných do G 3/4</t>
  </si>
  <si>
    <t>https://podminky.urs.cz/item/CS_URS_2024_01/725820801</t>
  </si>
  <si>
    <t>725820802</t>
  </si>
  <si>
    <t>Demontáž baterií stojánkových do 1 otvoru</t>
  </si>
  <si>
    <t>https://podminky.urs.cz/item/CS_URS_2024_01/725820802</t>
  </si>
  <si>
    <t>725822611</t>
  </si>
  <si>
    <t>Baterie umyvadlové stojánkové pákové bez výpusti</t>
  </si>
  <si>
    <t>https://podminky.urs.cz/item/CS_URS_2024_01/725822611</t>
  </si>
  <si>
    <t>725841332</t>
  </si>
  <si>
    <t>Baterie sprchové podomítkové (zápustné) s přepínačem a pohyblivým držákem</t>
  </si>
  <si>
    <t>https://podminky.urs.cz/item/CS_URS_2024_01/725841332</t>
  </si>
  <si>
    <t>998725201</t>
  </si>
  <si>
    <t>Přesun hmot pro zařizovací předměty stanovený procentní sazbou (%) z ceny vodorovná dopravní vzdálenost do 50 m základní v objektech výšky do 6 m</t>
  </si>
  <si>
    <t>https://podminky.urs.cz/item/CS_URS_2024_01/998725201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</si>
  <si>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</si>
  <si>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</si>
  <si>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</si>
  <si>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</si>
  <si>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https://podminky.urs.cz/item/CS_URS_2024_01/726111031</t>
  </si>
  <si>
    <t>998726211</t>
  </si>
  <si>
    <t>Přesun hmot pro instalační prefabrikáty stanovený procentní sazbou (%) z ceny vodorovná dopravní vzdálenost do 50 m základní v objektech výšky do 6 m</t>
  </si>
  <si>
    <t>https://podminky.urs.cz/item/CS_URS_2024_01/998726211</t>
  </si>
  <si>
    <t>727</t>
  </si>
  <si>
    <t>Zdravotechnika - požární ochrana</t>
  </si>
  <si>
    <t>727212117</t>
  </si>
  <si>
    <t>Protipožární trubní ucpávky plastového potrubí prostup stěnou tloušťky 100 mm požární odolnost EI 90-120 D 110</t>
  </si>
  <si>
    <t>https://podminky.urs.cz/item/CS_URS_2024_01/727212117</t>
  </si>
  <si>
    <t>727212118</t>
  </si>
  <si>
    <t>Protipožární trubní ucpávky plastového potrubí prostup stěnou tloušťky 100 mm požární odolnost EI 90-120 D 125</t>
  </si>
  <si>
    <t>https://podminky.urs.cz/item/CS_URS_2024_01/727212118</t>
  </si>
  <si>
    <t>998727211</t>
  </si>
  <si>
    <t>Přesun hmot pro protipožární ochranu stanovený procentní sazbou (%) z ceny vodorovná dopravní vzdálenost do 50 m s omezením mechanizace v objektech výšky do 6 m</t>
  </si>
  <si>
    <t>https://podminky.urs.cz/item/CS_URS_2024_01/998727211</t>
  </si>
  <si>
    <t>732</t>
  </si>
  <si>
    <t>Ústřední vytápění - strojovny</t>
  </si>
  <si>
    <t>7321002569</t>
  </si>
  <si>
    <t>Výměna oběhových čerpadel jednotlivých větví</t>
  </si>
  <si>
    <t>998732201</t>
  </si>
  <si>
    <t>Přesun hmot pro strojovny stanovený procentní sazbou (%) z ceny vodorovná dopravní vzdálenost do 50 m základní v objektech výšky do 6 m</t>
  </si>
  <si>
    <t>https://podminky.urs.cz/item/CS_URS_2024_01/998732201</t>
  </si>
  <si>
    <t>733</t>
  </si>
  <si>
    <t>Ústřední vytápění - rozvodné potrubí</t>
  </si>
  <si>
    <t>733110806</t>
  </si>
  <si>
    <t>Demontáž potrubí z trubek ocelových závitových DN přes 15 do 32</t>
  </si>
  <si>
    <t>https://podminky.urs.cz/item/CS_URS_2024_01/733110806</t>
  </si>
  <si>
    <t>733290801</t>
  </si>
  <si>
    <t>Demontáž potrubí z trubek měděných Ø do 35/1,5</t>
  </si>
  <si>
    <t>Demontáž potrubí z trubek měděných O do 35/1,5</t>
  </si>
  <si>
    <t>https://podminky.urs.cz/item/CS_URS_2024_01/733290801</t>
  </si>
  <si>
    <t>733222302</t>
  </si>
  <si>
    <t>Potrubí z trubek měděných polotvrdých spojovaných lisováním PN 16, T= +110°C Ø 15/1</t>
  </si>
  <si>
    <t>Potrubí z trubek měděných polotvrdých spojovaných lisováním PN 16, T= +110°C O 15/1</t>
  </si>
  <si>
    <t>https://podminky.urs.cz/item/CS_URS_2024_01/733222302</t>
  </si>
  <si>
    <t>733222303</t>
  </si>
  <si>
    <t>Potrubí z trubek měděných polotvrdých spojovaných lisováním PN 16, T= +110°C Ø 18/1</t>
  </si>
  <si>
    <t>Potrubí z trubek měděných polotvrdých spojovaných lisováním PN 16, T= +110°C O 18/1</t>
  </si>
  <si>
    <t>https://podminky.urs.cz/item/CS_URS_2024_01/733222303</t>
  </si>
  <si>
    <t>733222304</t>
  </si>
  <si>
    <t>Potrubí z trubek měděných polotvrdých spojovaných lisováním PN 16, T= +110°C Ø 22/1</t>
  </si>
  <si>
    <t>Potrubí z trubek měděných polotvrdých spojovaných lisováním PN 16, T= +110°C O 22/1</t>
  </si>
  <si>
    <t>https://podminky.urs.cz/item/CS_URS_2024_01/733222304</t>
  </si>
  <si>
    <t>733291101</t>
  </si>
  <si>
    <t>Zkoušky těsnosti potrubí z trubek měděných Ø do 35/1,5</t>
  </si>
  <si>
    <t>Zkoušky těsnosti potrubí z trubek měděných O do 35/1,5</t>
  </si>
  <si>
    <t>https://podminky.urs.cz/item/CS_URS_2024_01/733291101</t>
  </si>
  <si>
    <t>150+45+45</t>
  </si>
  <si>
    <t>733291902</t>
  </si>
  <si>
    <t>Opravy rozvodů potrubí z trubek měděných propojení potrubí Ø 15/1</t>
  </si>
  <si>
    <t>Opravy rozvodů potrubí z trubek měděných propojení potrubí O 15/1</t>
  </si>
  <si>
    <t>https://podminky.urs.cz/item/CS_URS_2024_01/733291902</t>
  </si>
  <si>
    <t>"přechod Fe/Cu" 14</t>
  </si>
  <si>
    <t>733293902</t>
  </si>
  <si>
    <t>Opravy rozvodů potrubí z trubek měděných vsazení odbočky na stávající potrubí o rozměrech Ø 15/1</t>
  </si>
  <si>
    <t>Opravy rozvodů potrubí z trubek měděných vsazení odbočky na stávající potrubí o rozměrech O 15/1</t>
  </si>
  <si>
    <t>https://podminky.urs.cz/item/CS_URS_2024_01/733293902</t>
  </si>
  <si>
    <t>733293903</t>
  </si>
  <si>
    <t>Opravy rozvodů potrubí z trubek měděných vsazení odbočky na stávající potrubí o rozměrech Ø 18/1</t>
  </si>
  <si>
    <t>Opravy rozvodů potrubí z trubek měděných vsazení odbočky na stávající potrubí o rozměrech O 18/1</t>
  </si>
  <si>
    <t>https://podminky.urs.cz/item/CS_URS_2024_01/733293903</t>
  </si>
  <si>
    <t>733293904</t>
  </si>
  <si>
    <t>Opravy rozvodů potrubí z trubek měděných vsazení odbočky na stávající potrubí o rozměrech Ø 22/1,5</t>
  </si>
  <si>
    <t>Opravy rozvodů potrubí z trubek měděných vsazení odbočky na stávající potrubí o rozměrech O 22/1,5</t>
  </si>
  <si>
    <t>https://podminky.urs.cz/item/CS_URS_2024_01/733293904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</si>
  <si>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</si>
  <si>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</si>
  <si>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https://podminky.urs.cz/item/CS_URS_2024_01/733811241</t>
  </si>
  <si>
    <t>140+40+40</t>
  </si>
  <si>
    <t>998733201</t>
  </si>
  <si>
    <t>Přesun hmot pro rozvody potrubí stanovený procentní sazbou z ceny vodorovná dopravní vzdálenost do 50 m základní v objektech výšky do 6 m</t>
  </si>
  <si>
    <t>https://podminky.urs.cz/item/CS_URS_2024_01/998733201</t>
  </si>
  <si>
    <t>734</t>
  </si>
  <si>
    <t>Ústřední vytápění - armatury</t>
  </si>
  <si>
    <t>734222812</t>
  </si>
  <si>
    <t>Ventily regulační závitové termostatické s hlavicí ručního ovládání PN 16 do 110°C přímé chromované G 1/2</t>
  </si>
  <si>
    <t>https://podminky.urs.cz/item/CS_URS_2024_01/734222812</t>
  </si>
  <si>
    <t>734261402</t>
  </si>
  <si>
    <t>Šroubení připojovací armatury radiátorů VK PN 10 do 110°C, regulační uzavíratelné rohové G 1/2 x 18</t>
  </si>
  <si>
    <t>https://podminky.urs.cz/item/CS_URS_2024_01/734261402</t>
  </si>
  <si>
    <t>998734201</t>
  </si>
  <si>
    <t>Přesun hmot pro armatury stanovený procentní sazbou (%) z ceny vodorovná dopravní vzdálenost do 50 m základní v objektech výšky do 6 m</t>
  </si>
  <si>
    <t>https://podminky.urs.cz/item/CS_URS_2024_01/998734201</t>
  </si>
  <si>
    <t>735</t>
  </si>
  <si>
    <t>Ústřední vytápění - otopná tělesa</t>
  </si>
  <si>
    <t>735111810</t>
  </si>
  <si>
    <t>Demontáž otopných těles litinových článkových</t>
  </si>
  <si>
    <t>https://podminky.urs.cz/item/CS_URS_2024_01/735111810</t>
  </si>
  <si>
    <t>35*0,180+17*0,44</t>
  </si>
  <si>
    <t>735151821</t>
  </si>
  <si>
    <t>Demontáž otopných těles panelových dvouřadých stavební délky do 1500 mm</t>
  </si>
  <si>
    <t>https://podminky.urs.cz/item/CS_URS_2024_01/735151821</t>
  </si>
  <si>
    <t>735152559</t>
  </si>
  <si>
    <t>Otopná tělesa panelová VK dvoudesková PN 1,0 MPa, T do 110°C se dvěma přídavnými přestupními plochami výšky tělesa 500 mm stavební délky / výkonu 1200 mm / 1742 W</t>
  </si>
  <si>
    <t>https://podminky.urs.cz/item/CS_URS_2024_01/735152559</t>
  </si>
  <si>
    <t>735152560</t>
  </si>
  <si>
    <t>Otopná tělesa panelová VK dvoudesková PN 1,0 MPa, T do 110°C se dvěma přídavnými přestupními plochami výšky tělesa 500 mm stavební délky / výkonu 1400 mm / 2033 W</t>
  </si>
  <si>
    <t>https://podminky.urs.cz/item/CS_URS_2024_01/735152560</t>
  </si>
  <si>
    <t>735152571</t>
  </si>
  <si>
    <t>Otopná tělesa panelová VK dvoudesková PN 1,0 MPa, T do 110°C se dvěma přídavnými přestupními plochami výšky tělesa 600 mm stavební délky / výkonu 400 mm / 672 W</t>
  </si>
  <si>
    <t>https://podminky.urs.cz/item/CS_URS_2024_01/735152571</t>
  </si>
  <si>
    <t>735152572</t>
  </si>
  <si>
    <t>Otopná tělesa panelová VK dvoudesková PN 1,0 MPa, T do 110°C se dvěma přídavnými přestupními plochami výšky tělesa 600 mm stavební délky / výkonu 500 mm / 840 W</t>
  </si>
  <si>
    <t>https://podminky.urs.cz/item/CS_URS_2024_01/735152572</t>
  </si>
  <si>
    <t>735152574</t>
  </si>
  <si>
    <t>Otopná tělesa panelová VK dvoudesková PN 1,0 MPa, T do 110°C se dvěma přídavnými přestupními plochami výšky tělesa 600 mm stavební délky / výkonu 700 mm / 1175 W</t>
  </si>
  <si>
    <t>https://podminky.urs.cz/item/CS_URS_2024_01/735152574</t>
  </si>
  <si>
    <t>735152577</t>
  </si>
  <si>
    <t>Otopná tělesa panelová VK dvoudesková PN 1,0 MPa, T do 110°C se dvěma přídavnými přestupními plochami výšky tělesa 600 mm stavební délky / výkonu 1000 mm / 1679 W</t>
  </si>
  <si>
    <t>https://podminky.urs.cz/item/CS_URS_2024_01/735152577</t>
  </si>
  <si>
    <t>735152580</t>
  </si>
  <si>
    <t>Otopná tělesa panelová VK dvoudesková PN 1,0 MPa, T do 110°C se dvěma přídavnými přestupními plochami výšky tělesa 600 mm stavební délky / výkonu 1400 mm / 2351 W</t>
  </si>
  <si>
    <t>https://podminky.urs.cz/item/CS_URS_2024_01/735152580</t>
  </si>
  <si>
    <t>735152594</t>
  </si>
  <si>
    <t>Otopná tělesa panelová VK dvoudesková PN 1,0 MPa, T do 110°C se dvěma přídavnými přestupními plochami výšky tělesa 900 mm stavební délky / výkonu 700 mm / 1619 W</t>
  </si>
  <si>
    <t>https://podminky.urs.cz/item/CS_URS_2024_01/735152594</t>
  </si>
  <si>
    <t>735152595</t>
  </si>
  <si>
    <t>Otopná tělesa panelová VK dvoudesková PN 1,0 MPa, T do 110°C se dvěma přídavnými přestupními plochami výšky tělesa 900 mm stavební délky / výkonu 800 mm / 1850 W</t>
  </si>
  <si>
    <t>https://podminky.urs.cz/item/CS_URS_2024_01/735152595</t>
  </si>
  <si>
    <t>735152695</t>
  </si>
  <si>
    <t>Otopná tělesa panelová VK třídesková PN 1,0 MPa, T do 110°C se třemi přídavnými přestupními plochami výšky tělesa 900 mm stavební délky / výkonu 800 mm / 2662 W</t>
  </si>
  <si>
    <t>https://podminky.urs.cz/item/CS_URS_2024_01/735152695</t>
  </si>
  <si>
    <t>998735201</t>
  </si>
  <si>
    <t>Přesun hmot pro otopná tělesa stanovený procentní sazbou (%) z ceny vodorovná dopravní vzdálenost do 50 m základní v objektech výšky do 6 m</t>
  </si>
  <si>
    <t>https://podminky.urs.cz/item/CS_URS_2024_01/998735201</t>
  </si>
  <si>
    <t>751</t>
  </si>
  <si>
    <t>Vzduchotechnika</t>
  </si>
  <si>
    <t>75110002</t>
  </si>
  <si>
    <t>Provedení zaslepení 320x450</t>
  </si>
  <si>
    <t>7511001</t>
  </si>
  <si>
    <t>Provedení zaslepení DN 200</t>
  </si>
  <si>
    <t>7511003</t>
  </si>
  <si>
    <t>Provedení zasůepení 320x320</t>
  </si>
  <si>
    <t>7511004</t>
  </si>
  <si>
    <t>Provedení zaslepení 500x800</t>
  </si>
  <si>
    <t>751111012</t>
  </si>
  <si>
    <t>Montáž ventilátoru axiálního nízkotlakého nástěnného základního, průměru přes 100 do 200 mm</t>
  </si>
  <si>
    <t>https://podminky.urs.cz/item/CS_URS_2024_01/751111012</t>
  </si>
  <si>
    <t>ELD.SP12410013R</t>
  </si>
  <si>
    <t>Ventilátor s doběhem TD-500/150</t>
  </si>
  <si>
    <t>ELD.SP12410014R</t>
  </si>
  <si>
    <t>Ventilátor s doběhem TD-500/150 3V ot. 1610</t>
  </si>
  <si>
    <t>75120004</t>
  </si>
  <si>
    <t>Odvod kondenzátu</t>
  </si>
  <si>
    <t>75120005</t>
  </si>
  <si>
    <t>Závěs nebo konzole dl. 750 mm</t>
  </si>
  <si>
    <t>751322011</t>
  </si>
  <si>
    <t>Montáž talířových ventilů, anemostatů, dýz talířového ventilu, průměru do 100 mm</t>
  </si>
  <si>
    <t>https://podminky.urs.cz/item/CS_URS_2024_01/751322011</t>
  </si>
  <si>
    <t>42972201</t>
  </si>
  <si>
    <t>ventil talířový pro přívod a odvod vzduchu plastový D 100mm</t>
  </si>
  <si>
    <t>751398021</t>
  </si>
  <si>
    <t>Montáž ostatních zařízení větrací mřížky stěnové, průřezu do 0,040 m2</t>
  </si>
  <si>
    <t>https://podminky.urs.cz/item/CS_URS_2024_01/751398021</t>
  </si>
  <si>
    <t>55341428</t>
  </si>
  <si>
    <t>mřížka větrací nerezová kruhová se síťovinou 150mm</t>
  </si>
  <si>
    <t>751398023</t>
  </si>
  <si>
    <t>Montáž ostatních zařízení větrací mřížky stěnové, průřezu přes 0,100 do 0,150 m2</t>
  </si>
  <si>
    <t>https://podminky.urs.cz/item/CS_URS_2024_01/751398023</t>
  </si>
  <si>
    <t>42972311</t>
  </si>
  <si>
    <t>mřížka stěnová otevřená jednořadá kovová úhel lamel 0° 500x300mm</t>
  </si>
  <si>
    <t>751510863</t>
  </si>
  <si>
    <t>Demontáž vzduchotechnického potrubí plechového čtyřhranného s přírubou do suti průřezu přes 0,50 do 1,13 m2</t>
  </si>
  <si>
    <t>Demontáž vzduchotechnického potrubí plechového do suti čtyřhranného s přírubou, průřezu přes 0,50 do 1,13 m2</t>
  </si>
  <si>
    <t>https://podminky.urs.cz/item/CS_URS_2024_01/751510863</t>
  </si>
  <si>
    <t>30+10</t>
  </si>
  <si>
    <t>751511121</t>
  </si>
  <si>
    <t>Montáž potrubí plechového skupiny I kruhového s přírubou tloušťky plechu 0,6 mm, průměru do 100 mm</t>
  </si>
  <si>
    <t>https://podminky.urs.cz/item/CS_URS_2024_01/751511121</t>
  </si>
  <si>
    <t>42981010</t>
  </si>
  <si>
    <t>trouba spirálně vinutá Pz D 100mm, l=3000mm</t>
  </si>
  <si>
    <t>25*1,2 "Přepočtené koeficientem množství</t>
  </si>
  <si>
    <t>751511122</t>
  </si>
  <si>
    <t>Montáž potrubí plechového skupiny I kruhového s přírubou tloušťky plechu 0,6 mm, průměru přes 100 do 200 mm</t>
  </si>
  <si>
    <t>https://podminky.urs.cz/item/CS_URS_2024_01/751511122</t>
  </si>
  <si>
    <t>7+19</t>
  </si>
  <si>
    <t>42981097</t>
  </si>
  <si>
    <t>trouba spirálně vinutá Pz D 125mm, l=3000mm</t>
  </si>
  <si>
    <t>7*1,2 "Přepočtené koeficientem množství</t>
  </si>
  <si>
    <t>42981098</t>
  </si>
  <si>
    <t>trouba spirálně vinutá Pz D 150mm, l=3000mm</t>
  </si>
  <si>
    <t>751514635</t>
  </si>
  <si>
    <t>Montáž škrtící klapky nebo zpětné klapky do plechového potrubí čtyřhranné bez příruby, průřezu do 0,035 m2</t>
  </si>
  <si>
    <t>https://podminky.urs.cz/item/CS_URS_2024_01/751514635</t>
  </si>
  <si>
    <t>42971021</t>
  </si>
  <si>
    <t>klapka kruhová zpětná Pz D 150mm</t>
  </si>
  <si>
    <t>751537011</t>
  </si>
  <si>
    <t>Montáž potrubí ohebného kruhového neizolovaného z Al laminátové hadice, průměru do 100 mm</t>
  </si>
  <si>
    <t>https://podminky.urs.cz/item/CS_URS_2024_01/751537011</t>
  </si>
  <si>
    <t>42981622</t>
  </si>
  <si>
    <t>hadice neizolovaná z Al-polyesteru vyztužená drátem D 102mm, l=10m</t>
  </si>
  <si>
    <t>Spojovací materiál</t>
  </si>
  <si>
    <t>Konstrukce pro zavěšení</t>
  </si>
  <si>
    <t>998751201</t>
  </si>
  <si>
    <t>Přesun hmot pro vzduchotechniku stanovený procentní sazbou (%) z ceny vodorovná dopravní vzdálenost do 50 m základní v objektech výšky do 12 m</t>
  </si>
  <si>
    <t>https://podminky.urs.cz/item/CS_URS_2024_01/998751201</t>
  </si>
  <si>
    <t>783617535</t>
  </si>
  <si>
    <t>Krycí nátěr (email) armatur a kovových potrubí armatur přes DN 100 do DN 200 mm dvojnásobný syntetický tepelně odolný</t>
  </si>
  <si>
    <t>https://podminky.urs.cz/item/CS_URS_2024_01/783617535</t>
  </si>
  <si>
    <t>HZS2211</t>
  </si>
  <si>
    <t>Hodinové zúčtovací sazby profesí PSV provádění stavebních instalací instalatér</t>
  </si>
  <si>
    <t>https://podminky.urs.cz/item/CS_URS_2024_01/HZS2211</t>
  </si>
  <si>
    <t>"drobné a nespecifikované ZTI" 30</t>
  </si>
  <si>
    <t>HZS2221</t>
  </si>
  <si>
    <t>Hodinové zúčtovací sazby profesí PSV provádění stavebních instalací topenář</t>
  </si>
  <si>
    <t>https://podminky.urs.cz/item/CS_URS_2024_01/HZS2221</t>
  </si>
  <si>
    <t>"napuštění otopné soustavy, tlaková  a topná zkouška" 35</t>
  </si>
  <si>
    <t>"zpracování nastavení jednotlivých radiátorů a kontrola či výpočet oběhových čerpadel"75</t>
  </si>
  <si>
    <t>"zdnické výpomoce pro TZB" 120</t>
  </si>
  <si>
    <t>HZS3211</t>
  </si>
  <si>
    <t>Hodinové zúčtovací sazby montáží technologických zařízení na stavebních objektech montér vzduchotechniky a chlazení</t>
  </si>
  <si>
    <t>https://podminky.urs.cz/item/CS_URS_2024_01/HZS3211</t>
  </si>
  <si>
    <t>"zaregulování sytému" 50</t>
  </si>
  <si>
    <t>D.5. - Slaboproud</t>
  </si>
  <si>
    <t xml:space="preserve">    01 - Datové rozvaděče - zázemí</t>
  </si>
  <si>
    <t xml:space="preserve">    02 - Datová infrastruktura</t>
  </si>
  <si>
    <t xml:space="preserve">    03 - Audiovizuální technika</t>
  </si>
  <si>
    <t xml:space="preserve">    04 - IT vybavení</t>
  </si>
  <si>
    <t xml:space="preserve">    05 - Ostatní</t>
  </si>
  <si>
    <t>Datové rozvaděče - zázemí</t>
  </si>
  <si>
    <t>UPS</t>
  </si>
  <si>
    <t>Montážní materiál</t>
  </si>
  <si>
    <t>Kompletní montáž elektroinstalace, osazení racku aktivními prvky, zapojení kabeláže</t>
  </si>
  <si>
    <t>Doprava</t>
  </si>
  <si>
    <t>02</t>
  </si>
  <si>
    <t>Datová infrastruktura</t>
  </si>
  <si>
    <t>instalační kabel CAT6e UTP</t>
  </si>
  <si>
    <t>bm</t>
  </si>
  <si>
    <t>rychlozařezávací keystone CAT6 STP RJ45 černý</t>
  </si>
  <si>
    <t>Zásuvka datová 2x RJ45</t>
  </si>
  <si>
    <t>pol.14</t>
  </si>
  <si>
    <t>krabice přístrojová pod omítku</t>
  </si>
  <si>
    <t>pol.15</t>
  </si>
  <si>
    <t>Patch kabel CAT6 SFTP PVC 0,5m snag-proof</t>
  </si>
  <si>
    <t>pol.16</t>
  </si>
  <si>
    <t>dvouplášťová bezhalogenová ohebná chránička, vnitřní průměr 32 mm</t>
  </si>
  <si>
    <t>pol.17</t>
  </si>
  <si>
    <t>trubka pevná 1550 průměr 50mm PVC</t>
  </si>
  <si>
    <t>pol.50</t>
  </si>
  <si>
    <t>Montáž a dodávka systému JIS</t>
  </si>
  <si>
    <t>428209970</t>
  </si>
  <si>
    <t>Poznámka k položce:_x000D_
POLOŽKA OBSAHUJE KOMPLETNÍ INSTALACI A ZPROVOZNĚNÍ SYSTÉMU JIS. SYSTÉM JIS MUSÍ BÝT KOMPATIBILNÍ SE STÁVAJÍCÍM SYSTÉMEM JIS POUŽÍVANÝM V PROSTORÁCH ZČU._x000D_
_x000D_
POLOŽKA OBSAHUJE KOMPLETNÍ INSTALACI A ZPROVOZNĚNÍ SYSTÉMU JIS. SYSTÉM JIS MUSÍ BÝT KOMPATIBILNÍ SE STÁVAJÍCÍM SYSTÉMEM JIS POUŽÍVANÝM V PROSTORÁCH ZČU._x000D_
_x000D_
Součástí této položky je i případné zpracování výkresové části k systému JIS pro projednání se zástupci ZČU před zahájením realizace systému JIS_x000D_
_x000D_
JEDNÁ SE CELKEM O TŘI KOMPLETY SYSTÉMU JIS._x000D_
_x000D_
Součástí jsou např:_x000D_
- RFID Snímače karet, modul AXS05, zdroj 230/12V/5A,   zálohovaný zdroj vč. AKU, el. Otvírače 12V/0, 3A DC,   svorkovnice rozhraní JIS, řídící jednotka, kabeláž   CYKY-O 2x1,5, J-Y(St)-Y 2x2x0,8 atd, elektroinstalační   krabice, instalační krabice, rámečky pro uchycení a další   montážní materiál, atd._x000D_
  (přesná specifikace výrobků po konzultaci se zástupci   CIV v průběhu stavby)</t>
  </si>
  <si>
    <t>pol.18</t>
  </si>
  <si>
    <t>Kabelový žlab 50x50 mm včetně závěsů</t>
  </si>
  <si>
    <t>pol.19</t>
  </si>
  <si>
    <t>Montážní set - ostatní krycí, spojovací a elektroinstalační materiál</t>
  </si>
  <si>
    <t>pol.20</t>
  </si>
  <si>
    <t>Osazení datové dvojzásuvky včetně keystone</t>
  </si>
  <si>
    <t>pol.21</t>
  </si>
  <si>
    <t>Natažení kabelu včetně umístění do chráničky, konektorování a popisku</t>
  </si>
  <si>
    <t>pol.22</t>
  </si>
  <si>
    <t>Keystone v patchpanelu včetně měření</t>
  </si>
  <si>
    <t>pol.23</t>
  </si>
  <si>
    <t>Montáž kabelového žlabu (práce ve výšce)</t>
  </si>
  <si>
    <t>pol.24</t>
  </si>
  <si>
    <t>03</t>
  </si>
  <si>
    <t>Audiovizuální technika</t>
  </si>
  <si>
    <t>pol.25</t>
  </si>
  <si>
    <t>Dataprojektor, 5 let záruky on-site swap do 48 hodin</t>
  </si>
  <si>
    <t>pol.26</t>
  </si>
  <si>
    <t>Objektiv</t>
  </si>
  <si>
    <t>pol.27</t>
  </si>
  <si>
    <t>Elektrický stropní výtah s uchycením pro dataprojektor včetně krytu, manuálního i dálkového ovládání přes konzoli a jednotky pro připojení ovládání do řídícího systému (v zavřeném stavu je kryt výtahu v homogenním provedení a jedné rovině se stropem)</t>
  </si>
  <si>
    <t>pol.28</t>
  </si>
  <si>
    <t>plátno stahovatelné elektrické, rozměr plátna 340x216cm /obraz 330x206cm/, včetně rámu pro vestavbu do podhledu a dálkového RF ovládání</t>
  </si>
  <si>
    <t>pol.29</t>
  </si>
  <si>
    <t xml:space="preserve">Zesilovač </t>
  </si>
  <si>
    <t>pol.30</t>
  </si>
  <si>
    <t xml:space="preserve">Mixážní pult </t>
  </si>
  <si>
    <t>pol.31</t>
  </si>
  <si>
    <t>Reproduktor</t>
  </si>
  <si>
    <t>pol.32</t>
  </si>
  <si>
    <t>Držák pro reproduktor</t>
  </si>
  <si>
    <t>pol.33</t>
  </si>
  <si>
    <t>Bezdrátový mikrofon</t>
  </si>
  <si>
    <t>pol.34</t>
  </si>
  <si>
    <t>Ultra High Speed HDMI aktivní optický kabel, 8K@60Hz, HDMI M-HDMI M, 15m - HDMI aktivní optický kabel propojovací, 8K@ 60Hz, délka 15 m</t>
  </si>
  <si>
    <t>pol.35</t>
  </si>
  <si>
    <t>Ultra High Speed HDMI aktivní optický kabel, 8K@60Hz, HDMI M-HDMI M, 30m - HDMI aktivní optický kabel propojovací, 8K@ 60Hz, délka 30 m</t>
  </si>
  <si>
    <t>pol.36</t>
  </si>
  <si>
    <t>Ultra High Speed HDMI aktivní optický kabel, 8K@60Hz, HDMI M-HDMI M, 50m - HDMI aktivní optický kabel propojovací, 8K@ 60Hz, délka 50 m</t>
  </si>
  <si>
    <t>pol.37</t>
  </si>
  <si>
    <t>Kabel audio 2x 2,5 mm</t>
  </si>
  <si>
    <t>pol.38</t>
  </si>
  <si>
    <t>Přípojné místo nástěnné nebo pro zabudování do stolu - konektory 2x zásuvka 230V, HDMI, USB B, USB C, LAN, audio jack 3.5mm</t>
  </si>
  <si>
    <t>pol.39</t>
  </si>
  <si>
    <t>Modul pro připojení počítače jediným kabelem - připojení k počítači pomocí kabelu USB 3.2 typ A nebo USB C včetně napájení)</t>
  </si>
  <si>
    <t>pol.40</t>
  </si>
  <si>
    <t>Natažení AV kabelu včetně umístění do chráničky a popisku</t>
  </si>
  <si>
    <t>pol.41</t>
  </si>
  <si>
    <t>Montáž AV techniky včetně konfigurace</t>
  </si>
  <si>
    <t>pol.42</t>
  </si>
  <si>
    <t>Montážní sada</t>
  </si>
  <si>
    <t>04</t>
  </si>
  <si>
    <t>IT vybavení</t>
  </si>
  <si>
    <t>pol.45</t>
  </si>
  <si>
    <t xml:space="preserve">printeserver - viz TZ </t>
  </si>
  <si>
    <t>pol.46</t>
  </si>
  <si>
    <t xml:space="preserve">Laserová tiskárna multifunkční barevná včetně tonerů - formát papíru A4, A3 se zásobníky - viz TZ </t>
  </si>
  <si>
    <t>05</t>
  </si>
  <si>
    <t>Ostatní</t>
  </si>
  <si>
    <t>pol.47</t>
  </si>
  <si>
    <t>Projektování / nacenění</t>
  </si>
  <si>
    <t>pol.48</t>
  </si>
  <si>
    <t>Dozor</t>
  </si>
  <si>
    <t>pol.49</t>
  </si>
  <si>
    <t>Projektování / nacenění 16 hod 1000 16 000 Kč</t>
  </si>
  <si>
    <t>D.6. - Vedlejší a ostatní a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</si>
  <si>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</si>
  <si>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</si>
  <si>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</si>
  <si>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</si>
  <si>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</si>
  <si>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</si>
  <si>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</si>
  <si>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</si>
  <si>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</si>
  <si>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</si>
  <si>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</si>
  <si>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</si>
  <si>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KČ</t>
  </si>
  <si>
    <t>https://podminky.urs.cz/item/CS_URS_2024_01/013294000</t>
  </si>
  <si>
    <t>Poznámka k položce:_x000D_
Poznámka k položce: dodavatelská výrobní dokumentace</t>
  </si>
  <si>
    <t>013254000</t>
  </si>
  <si>
    <t>Dokumentace skutečného provedení stavby</t>
  </si>
  <si>
    <t>https://podminky.urs.cz/item/CS_URS_2024_01/013254000</t>
  </si>
  <si>
    <t>Poznámka k položce:_x000D_
Poznámka k položce: PRO VŠECHNY OBJEKTY STAVBY (HSV,PSV,MONTÁŽE)  -V POČTU  A PROVEDENÍ  DLE ZADÁVACÍ DOKUMENTACE A  vyhl.MPR 499/2006 Sb.a odst.6 § 125 zákona č.183/2006 Sb(stavebního zákona)  VČETNĚ FOTODOKUMENTACE STAVBY</t>
  </si>
  <si>
    <t>VRN3</t>
  </si>
  <si>
    <t>Zařízení staveniště</t>
  </si>
  <si>
    <t>030001000</t>
  </si>
  <si>
    <t>https://podminky.urs.cz/item/CS_URS_2024_01/030001000</t>
  </si>
  <si>
    <t>Poznámka k položce:_x000D_
Poznámka k položce: 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 pro zhotovitele i podzhotovitele</t>
  </si>
  <si>
    <t>034503000</t>
  </si>
  <si>
    <t>Informační tabule na staveništi</t>
  </si>
  <si>
    <t>https://podminky.urs.cz/item/CS_URS_2024_01/034503000</t>
  </si>
  <si>
    <t>Poznámka k položce:_x000D_
Poznámka k položce: Poznámka k položce: DLE GRAFICKÉHO NÁVRHU A POČTU UVEDENÉHO V ZD</t>
  </si>
  <si>
    <t>VRN4</t>
  </si>
  <si>
    <t>Inženýrská činnost</t>
  </si>
  <si>
    <t>040001000</t>
  </si>
  <si>
    <t>https://podminky.urs.cz/item/CS_URS_2024_01/040001000</t>
  </si>
  <si>
    <t>Poznámka k položce:_x000D_
Poznámka k položce: mj. případná účast statika či dalších profesistů na místě stavby k dořešení detailů po obnažení konstrukcí</t>
  </si>
  <si>
    <t>044002000</t>
  </si>
  <si>
    <t>Revize</t>
  </si>
  <si>
    <t>https://podminky.urs.cz/item/CS_URS_2024_01/044002000</t>
  </si>
  <si>
    <t>045002000</t>
  </si>
  <si>
    <t>Kompletační a koordinační činnost</t>
  </si>
  <si>
    <t>https://podminky.urs.cz/item/CS_URS_2024_01/045002000</t>
  </si>
  <si>
    <t>Poznámka k položce:_x000D_
Poznámka k položce: Poznámka k položce: PRO ZHOTOVITELE A PODZHOTOVITELE (HSV,PSV,M)</t>
  </si>
  <si>
    <t>VRN7</t>
  </si>
  <si>
    <t>Provozní vlivy</t>
  </si>
  <si>
    <t>070001000</t>
  </si>
  <si>
    <t>https://podminky.urs.cz/item/CS_URS_2024_01/070001000</t>
  </si>
  <si>
    <t>VRN9</t>
  </si>
  <si>
    <t>Ostatní náklady</t>
  </si>
  <si>
    <t>091003000</t>
  </si>
  <si>
    <t>Ostatní náklady bez rozlišení</t>
  </si>
  <si>
    <t>https://podminky.urs.cz/item/CS_URS_2024_01/091003000</t>
  </si>
  <si>
    <t>Poznámka k položce:_x000D_
Poznámka k položce: PŘEDKLÁDÁNÍ VZORKŮ MATERIÁLŮ KE SCHVÁLENÍ PROJEKTANTOVI A INVESTOROVI</t>
  </si>
  <si>
    <t>091704000</t>
  </si>
  <si>
    <t>Náklady na údržbu</t>
  </si>
  <si>
    <t>https://podminky.urs.cz/item/CS_URS_2024_01/091704000</t>
  </si>
  <si>
    <t>Poznámka k položce:_x000D_
Poznámka k položce: NÁKLADY NA ÚDRŽBU A ČIŠTĚNÍ PŘÍJEZDOVÝCH KOMUNIKACÍ PO CELOU DOBU VÝSTAVBY  NÁKLADY NA OBNOVENÍ VŠECH DOTČENÝCH PLOCH STAVBOU DO PŮVODNÍHO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</si>
</sst>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6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6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166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71033631" TargetMode="External"/><Relationship Id="rId18" Type="http://schemas.openxmlformats.org/officeDocument/2006/relationships/hyperlink" Target="https://podminky.urs.cz/item/CS_URS_2024_01/974031666" TargetMode="External"/><Relationship Id="rId26" Type="http://schemas.openxmlformats.org/officeDocument/2006/relationships/hyperlink" Target="https://podminky.urs.cz/item/CS_URS_2024_01/997013509" TargetMode="External"/><Relationship Id="rId21" Type="http://schemas.openxmlformats.org/officeDocument/2006/relationships/hyperlink" Target="https://podminky.urs.cz/item/CS_URS_2024_01/978011191" TargetMode="External"/><Relationship Id="rId34" Type="http://schemas.openxmlformats.org/officeDocument/2006/relationships/hyperlink" Target="https://podminky.urs.cz/item/CS_URS_2024_01/767641800" TargetMode="External"/><Relationship Id="rId7" Type="http://schemas.openxmlformats.org/officeDocument/2006/relationships/hyperlink" Target="https://podminky.urs.cz/item/CS_URS_2024_01/962081141" TargetMode="External"/><Relationship Id="rId12" Type="http://schemas.openxmlformats.org/officeDocument/2006/relationships/hyperlink" Target="https://podminky.urs.cz/item/CS_URS_2024_01/971033531" TargetMode="External"/><Relationship Id="rId17" Type="http://schemas.openxmlformats.org/officeDocument/2006/relationships/hyperlink" Target="https://podminky.urs.cz/item/CS_URS_2024_01/974031664" TargetMode="External"/><Relationship Id="rId25" Type="http://schemas.openxmlformats.org/officeDocument/2006/relationships/hyperlink" Target="https://podminky.urs.cz/item/CS_URS_2024_01/997013501" TargetMode="External"/><Relationship Id="rId33" Type="http://schemas.openxmlformats.org/officeDocument/2006/relationships/hyperlink" Target="https://podminky.urs.cz/item/CS_URS_2024_01/766691915" TargetMode="External"/><Relationship Id="rId2" Type="http://schemas.openxmlformats.org/officeDocument/2006/relationships/hyperlink" Target="https://podminky.urs.cz/item/CS_URS_2024_01/949101112" TargetMode="External"/><Relationship Id="rId16" Type="http://schemas.openxmlformats.org/officeDocument/2006/relationships/hyperlink" Target="https://podminky.urs.cz/item/CS_URS_2024_01/974031155" TargetMode="External"/><Relationship Id="rId20" Type="http://schemas.openxmlformats.org/officeDocument/2006/relationships/hyperlink" Target="https://podminky.urs.cz/item/CS_URS_2024_01/977151123" TargetMode="External"/><Relationship Id="rId29" Type="http://schemas.openxmlformats.org/officeDocument/2006/relationships/hyperlink" Target="https://podminky.urs.cz/item/CS_URS_2024_01/998018001" TargetMode="External"/><Relationship Id="rId1" Type="http://schemas.openxmlformats.org/officeDocument/2006/relationships/hyperlink" Target="https://podminky.urs.cz/item/CS_URS_2024_01/619996145" TargetMode="External"/><Relationship Id="rId6" Type="http://schemas.openxmlformats.org/officeDocument/2006/relationships/hyperlink" Target="https://podminky.urs.cz/item/CS_URS_2024_01/962032241" TargetMode="External"/><Relationship Id="rId11" Type="http://schemas.openxmlformats.org/officeDocument/2006/relationships/hyperlink" Target="https://podminky.urs.cz/item/CS_URS_2024_01/971033451" TargetMode="External"/><Relationship Id="rId24" Type="http://schemas.openxmlformats.org/officeDocument/2006/relationships/hyperlink" Target="https://podminky.urs.cz/item/CS_URS_2024_01/997013219" TargetMode="External"/><Relationship Id="rId32" Type="http://schemas.openxmlformats.org/officeDocument/2006/relationships/hyperlink" Target="https://podminky.urs.cz/item/CS_URS_2024_01/766691914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962031133" TargetMode="External"/><Relationship Id="rId15" Type="http://schemas.openxmlformats.org/officeDocument/2006/relationships/hyperlink" Target="https://podminky.urs.cz/item/CS_URS_2024_01/972054341" TargetMode="External"/><Relationship Id="rId23" Type="http://schemas.openxmlformats.org/officeDocument/2006/relationships/hyperlink" Target="https://podminky.urs.cz/item/CS_URS_2024_01/997013211" TargetMode="External"/><Relationship Id="rId28" Type="http://schemas.openxmlformats.org/officeDocument/2006/relationships/hyperlink" Target="https://podminky.urs.cz/item/CS_URS_2024_01/997013609" TargetMode="External"/><Relationship Id="rId36" Type="http://schemas.openxmlformats.org/officeDocument/2006/relationships/hyperlink" Target="https://podminky.urs.cz/item/CS_URS_2024_01/HZS1291" TargetMode="External"/><Relationship Id="rId10" Type="http://schemas.openxmlformats.org/officeDocument/2006/relationships/hyperlink" Target="https://podminky.urs.cz/item/CS_URS_2024_01/968062246" TargetMode="External"/><Relationship Id="rId19" Type="http://schemas.openxmlformats.org/officeDocument/2006/relationships/hyperlink" Target="https://podminky.urs.cz/item/CS_URS_2024_01/974042554" TargetMode="External"/><Relationship Id="rId31" Type="http://schemas.openxmlformats.org/officeDocument/2006/relationships/hyperlink" Target="https://podminky.urs.cz/item/CS_URS_2024_01/763131831" TargetMode="External"/><Relationship Id="rId4" Type="http://schemas.openxmlformats.org/officeDocument/2006/relationships/hyperlink" Target="https://podminky.urs.cz/item/CS_URS_2024_01/962031132" TargetMode="External"/><Relationship Id="rId9" Type="http://schemas.openxmlformats.org/officeDocument/2006/relationships/hyperlink" Target="https://podminky.urs.cz/item/CS_URS_2024_01/965081223" TargetMode="External"/><Relationship Id="rId14" Type="http://schemas.openxmlformats.org/officeDocument/2006/relationships/hyperlink" Target="https://podminky.urs.cz/item/CS_URS_2024_01/971033651" TargetMode="External"/><Relationship Id="rId22" Type="http://schemas.openxmlformats.org/officeDocument/2006/relationships/hyperlink" Target="https://podminky.urs.cz/item/CS_URS_2024_01/978013191" TargetMode="External"/><Relationship Id="rId27" Type="http://schemas.openxmlformats.org/officeDocument/2006/relationships/hyperlink" Target="https://podminky.urs.cz/item/CS_URS_2024_01/997013601" TargetMode="External"/><Relationship Id="rId30" Type="http://schemas.openxmlformats.org/officeDocument/2006/relationships/hyperlink" Target="https://podminky.urs.cz/item/CS_URS_2024_01/763111812" TargetMode="External"/><Relationship Id="rId35" Type="http://schemas.openxmlformats.org/officeDocument/2006/relationships/hyperlink" Target="https://podminky.urs.cz/item/CS_URS_2024_01/781471810" TargetMode="External"/><Relationship Id="rId8" Type="http://schemas.openxmlformats.org/officeDocument/2006/relationships/hyperlink" Target="https://podminky.urs.cz/item/CS_URS_2024_01/965042141" TargetMode="External"/><Relationship Id="rId3" Type="http://schemas.openxmlformats.org/officeDocument/2006/relationships/hyperlink" Target="https://podminky.urs.cz/item/CS_URS_2024_01/95290212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76221111" TargetMode="External"/><Relationship Id="rId21" Type="http://schemas.openxmlformats.org/officeDocument/2006/relationships/hyperlink" Target="https://podminky.urs.cz/item/CS_URS_2024_01/611321131" TargetMode="External"/><Relationship Id="rId42" Type="http://schemas.openxmlformats.org/officeDocument/2006/relationships/hyperlink" Target="https://podminky.urs.cz/item/CS_URS_2024_01/953943211" TargetMode="External"/><Relationship Id="rId63" Type="http://schemas.openxmlformats.org/officeDocument/2006/relationships/hyperlink" Target="https://podminky.urs.cz/item/CS_URS_2024_01/763131714" TargetMode="External"/><Relationship Id="rId84" Type="http://schemas.openxmlformats.org/officeDocument/2006/relationships/hyperlink" Target="https://podminky.urs.cz/item/CS_URS_2024_01/767161111" TargetMode="External"/><Relationship Id="rId138" Type="http://schemas.openxmlformats.org/officeDocument/2006/relationships/hyperlink" Target="https://podminky.urs.cz/item/CS_URS_2024_01/783903170" TargetMode="External"/><Relationship Id="rId107" Type="http://schemas.openxmlformats.org/officeDocument/2006/relationships/hyperlink" Target="https://podminky.urs.cz/item/CS_URS_2024_01/775591311" TargetMode="External"/><Relationship Id="rId11" Type="http://schemas.openxmlformats.org/officeDocument/2006/relationships/hyperlink" Target="https://podminky.urs.cz/item/CS_URS_2024_01/340271045" TargetMode="External"/><Relationship Id="rId32" Type="http://schemas.openxmlformats.org/officeDocument/2006/relationships/hyperlink" Target="https://podminky.urs.cz/item/CS_URS_2024_01/631312141" TargetMode="External"/><Relationship Id="rId37" Type="http://schemas.openxmlformats.org/officeDocument/2006/relationships/hyperlink" Target="https://podminky.urs.cz/item/CS_URS_2024_01/642942111" TargetMode="External"/><Relationship Id="rId53" Type="http://schemas.openxmlformats.org/officeDocument/2006/relationships/hyperlink" Target="https://podminky.urs.cz/item/CS_URS_2023_02/998725181" TargetMode="External"/><Relationship Id="rId58" Type="http://schemas.openxmlformats.org/officeDocument/2006/relationships/hyperlink" Target="https://podminky.urs.cz/item/CS_URS_2024_01/763111720" TargetMode="External"/><Relationship Id="rId74" Type="http://schemas.openxmlformats.org/officeDocument/2006/relationships/hyperlink" Target="https://podminky.urs.cz/item/CS_URS_2024_01/766660002" TargetMode="External"/><Relationship Id="rId79" Type="http://schemas.openxmlformats.org/officeDocument/2006/relationships/hyperlink" Target="https://podminky.urs.cz/item/CS_URS_2024_01/766660729" TargetMode="External"/><Relationship Id="rId102" Type="http://schemas.openxmlformats.org/officeDocument/2006/relationships/hyperlink" Target="https://podminky.urs.cz/item/CS_URS_2024_01/775111112" TargetMode="External"/><Relationship Id="rId123" Type="http://schemas.openxmlformats.org/officeDocument/2006/relationships/hyperlink" Target="https://podminky.urs.cz/item/CS_URS_2023_02/998776181" TargetMode="External"/><Relationship Id="rId128" Type="http://schemas.openxmlformats.org/officeDocument/2006/relationships/hyperlink" Target="https://podminky.urs.cz/item/CS_URS_2024_01/781474113" TargetMode="External"/><Relationship Id="rId144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317142442" TargetMode="External"/><Relationship Id="rId90" Type="http://schemas.openxmlformats.org/officeDocument/2006/relationships/hyperlink" Target="https://podminky.urs.cz/item/CS_URS_2024_01/771121011" TargetMode="External"/><Relationship Id="rId95" Type="http://schemas.openxmlformats.org/officeDocument/2006/relationships/hyperlink" Target="https://podminky.urs.cz/item/CS_URS_2024_01/771591115" TargetMode="External"/><Relationship Id="rId22" Type="http://schemas.openxmlformats.org/officeDocument/2006/relationships/hyperlink" Target="https://podminky.urs.cz/item/CS_URS_2024_01/611321191" TargetMode="External"/><Relationship Id="rId27" Type="http://schemas.openxmlformats.org/officeDocument/2006/relationships/hyperlink" Target="https://podminky.urs.cz/item/CS_URS_2024_01/612311131" TargetMode="External"/><Relationship Id="rId43" Type="http://schemas.openxmlformats.org/officeDocument/2006/relationships/hyperlink" Target="https://podminky.urs.cz/item/CS_URS_2024_01/965046111" TargetMode="External"/><Relationship Id="rId48" Type="http://schemas.openxmlformats.org/officeDocument/2006/relationships/hyperlink" Target="https://podminky.urs.cz/item/CS_URS_2024_01/998713101" TargetMode="External"/><Relationship Id="rId64" Type="http://schemas.openxmlformats.org/officeDocument/2006/relationships/hyperlink" Target="https://podminky.urs.cz/item/CS_URS_2024_01/763164531" TargetMode="External"/><Relationship Id="rId69" Type="http://schemas.openxmlformats.org/officeDocument/2006/relationships/hyperlink" Target="https://podminky.urs.cz/item/CS_URS_2024_01/763431011" TargetMode="External"/><Relationship Id="rId113" Type="http://schemas.openxmlformats.org/officeDocument/2006/relationships/hyperlink" Target="https://podminky.urs.cz/item/CS_URS_2024_01/776111112" TargetMode="External"/><Relationship Id="rId118" Type="http://schemas.openxmlformats.org/officeDocument/2006/relationships/hyperlink" Target="https://podminky.urs.cz/item/CS_URS_2024_01/776221121" TargetMode="External"/><Relationship Id="rId134" Type="http://schemas.openxmlformats.org/officeDocument/2006/relationships/hyperlink" Target="https://podminky.urs.cz/item/CS_URS_2023_02/998781181" TargetMode="External"/><Relationship Id="rId139" Type="http://schemas.openxmlformats.org/officeDocument/2006/relationships/hyperlink" Target="https://podminky.urs.cz/item/CS_URS_2024_01/784171101" TargetMode="External"/><Relationship Id="rId80" Type="http://schemas.openxmlformats.org/officeDocument/2006/relationships/hyperlink" Target="https://podminky.urs.cz/item/CS_URS_2024_01/766660745" TargetMode="External"/><Relationship Id="rId85" Type="http://schemas.openxmlformats.org/officeDocument/2006/relationships/hyperlink" Target="https://podminky.urs.cz/item/CS_URS_2024_01/767640221" TargetMode="External"/><Relationship Id="rId12" Type="http://schemas.openxmlformats.org/officeDocument/2006/relationships/hyperlink" Target="https://podminky.urs.cz/item/CS_URS_2024_01/342272225" TargetMode="External"/><Relationship Id="rId17" Type="http://schemas.openxmlformats.org/officeDocument/2006/relationships/hyperlink" Target="https://podminky.urs.cz/item/CS_URS_2024_01/346272256" TargetMode="External"/><Relationship Id="rId33" Type="http://schemas.openxmlformats.org/officeDocument/2006/relationships/hyperlink" Target="https://podminky.urs.cz/item/CS_URS_2024_01/631341152" TargetMode="External"/><Relationship Id="rId38" Type="http://schemas.openxmlformats.org/officeDocument/2006/relationships/hyperlink" Target="https://podminky.urs.cz/item/CS_URS_2024_01/642944121" TargetMode="External"/><Relationship Id="rId59" Type="http://schemas.openxmlformats.org/officeDocument/2006/relationships/hyperlink" Target="https://podminky.urs.cz/item/CS_URS_2024_01/763121456" TargetMode="External"/><Relationship Id="rId103" Type="http://schemas.openxmlformats.org/officeDocument/2006/relationships/hyperlink" Target="https://podminky.urs.cz/item/CS_URS_2024_01/775111311" TargetMode="External"/><Relationship Id="rId108" Type="http://schemas.openxmlformats.org/officeDocument/2006/relationships/hyperlink" Target="https://podminky.urs.cz/item/CS_URS_2024_01/775591313" TargetMode="External"/><Relationship Id="rId124" Type="http://schemas.openxmlformats.org/officeDocument/2006/relationships/hyperlink" Target="https://podminky.urs.cz/item/CS_URS_2024_01/781121011" TargetMode="External"/><Relationship Id="rId129" Type="http://schemas.openxmlformats.org/officeDocument/2006/relationships/hyperlink" Target="https://podminky.urs.cz/item/CS_URS_2024_01/781491011" TargetMode="External"/><Relationship Id="rId54" Type="http://schemas.openxmlformats.org/officeDocument/2006/relationships/hyperlink" Target="https://podminky.urs.cz/item/CS_URS_2024_01/763111462" TargetMode="External"/><Relationship Id="rId70" Type="http://schemas.openxmlformats.org/officeDocument/2006/relationships/hyperlink" Target="https://podminky.urs.cz/item/CS_URS_2024_01/763131721" TargetMode="External"/><Relationship Id="rId75" Type="http://schemas.openxmlformats.org/officeDocument/2006/relationships/hyperlink" Target="https://podminky.urs.cz/item/CS_URS_2024_01/766660011" TargetMode="External"/><Relationship Id="rId91" Type="http://schemas.openxmlformats.org/officeDocument/2006/relationships/hyperlink" Target="https://podminky.urs.cz/item/CS_URS_2024_01/771151023" TargetMode="External"/><Relationship Id="rId96" Type="http://schemas.openxmlformats.org/officeDocument/2006/relationships/hyperlink" Target="https://podminky.urs.cz/item/CS_URS_2024_01/771591117" TargetMode="External"/><Relationship Id="rId140" Type="http://schemas.openxmlformats.org/officeDocument/2006/relationships/hyperlink" Target="https://podminky.urs.cz/item/CS_URS_2024_01/784171111" TargetMode="External"/><Relationship Id="rId1" Type="http://schemas.openxmlformats.org/officeDocument/2006/relationships/hyperlink" Target="https://podminky.urs.cz/item/CS_URS_2024_01/310238211" TargetMode="External"/><Relationship Id="rId6" Type="http://schemas.openxmlformats.org/officeDocument/2006/relationships/hyperlink" Target="https://podminky.urs.cz/item/CS_URS_2024_01/317234410" TargetMode="External"/><Relationship Id="rId23" Type="http://schemas.openxmlformats.org/officeDocument/2006/relationships/hyperlink" Target="https://podminky.urs.cz/item/CS_URS_2024_01/612131121" TargetMode="External"/><Relationship Id="rId28" Type="http://schemas.openxmlformats.org/officeDocument/2006/relationships/hyperlink" Target="https://podminky.urs.cz/item/CS_URS_2024_01/612315102" TargetMode="External"/><Relationship Id="rId49" Type="http://schemas.openxmlformats.org/officeDocument/2006/relationships/hyperlink" Target="https://podminky.urs.cz/item/CS_URS_2023_02/998713181" TargetMode="External"/><Relationship Id="rId114" Type="http://schemas.openxmlformats.org/officeDocument/2006/relationships/hyperlink" Target="https://podminky.urs.cz/item/CS_URS_2024_01/776111311" TargetMode="External"/><Relationship Id="rId119" Type="http://schemas.openxmlformats.org/officeDocument/2006/relationships/hyperlink" Target="https://podminky.urs.cz/item/CS_URS_2024_01/776411111" TargetMode="External"/><Relationship Id="rId44" Type="http://schemas.openxmlformats.org/officeDocument/2006/relationships/hyperlink" Target="https://podminky.urs.cz/item/CS_URS_2024_01/965046119" TargetMode="External"/><Relationship Id="rId60" Type="http://schemas.openxmlformats.org/officeDocument/2006/relationships/hyperlink" Target="https://podminky.urs.cz/item/CS_URS_2024_01/763121482" TargetMode="External"/><Relationship Id="rId65" Type="http://schemas.openxmlformats.org/officeDocument/2006/relationships/hyperlink" Target="https://podminky.urs.cz/item/CS_URS_2024_01/763181311" TargetMode="External"/><Relationship Id="rId81" Type="http://schemas.openxmlformats.org/officeDocument/2006/relationships/hyperlink" Target="https://podminky.urs.cz/item/CS_URS_2024_01/766694126" TargetMode="External"/><Relationship Id="rId86" Type="http://schemas.openxmlformats.org/officeDocument/2006/relationships/hyperlink" Target="https://podminky.urs.cz/item/CS_URS_2024_01/767649191" TargetMode="External"/><Relationship Id="rId130" Type="http://schemas.openxmlformats.org/officeDocument/2006/relationships/hyperlink" Target="https://podminky.urs.cz/item/CS_URS_2024_01/781492211" TargetMode="External"/><Relationship Id="rId135" Type="http://schemas.openxmlformats.org/officeDocument/2006/relationships/hyperlink" Target="https://podminky.urs.cz/item/CS_URS_2023_02/783317101" TargetMode="External"/><Relationship Id="rId13" Type="http://schemas.openxmlformats.org/officeDocument/2006/relationships/hyperlink" Target="https://podminky.urs.cz/item/CS_URS_2024_01/342291121" TargetMode="External"/><Relationship Id="rId18" Type="http://schemas.openxmlformats.org/officeDocument/2006/relationships/hyperlink" Target="https://podminky.urs.cz/item/CS_URS_2024_01/346272266" TargetMode="External"/><Relationship Id="rId39" Type="http://schemas.openxmlformats.org/officeDocument/2006/relationships/hyperlink" Target="https://podminky.urs.cz/item/CS_URS_2024_01/642945111" TargetMode="External"/><Relationship Id="rId109" Type="http://schemas.openxmlformats.org/officeDocument/2006/relationships/hyperlink" Target="https://podminky.urs.cz/item/CS_URS_2024_01/775591316" TargetMode="External"/><Relationship Id="rId34" Type="http://schemas.openxmlformats.org/officeDocument/2006/relationships/hyperlink" Target="https://podminky.urs.cz/item/CS_URS_2024_01/632441225" TargetMode="External"/><Relationship Id="rId50" Type="http://schemas.openxmlformats.org/officeDocument/2006/relationships/hyperlink" Target="https://podminky.urs.cz/item/CS_URS_2023_02/725291621" TargetMode="External"/><Relationship Id="rId55" Type="http://schemas.openxmlformats.org/officeDocument/2006/relationships/hyperlink" Target="https://podminky.urs.cz/item/CS_URS_2024_01/763111711" TargetMode="External"/><Relationship Id="rId76" Type="http://schemas.openxmlformats.org/officeDocument/2006/relationships/hyperlink" Target="https://podminky.urs.cz/item/CS_URS_2024_01/766660012" TargetMode="External"/><Relationship Id="rId97" Type="http://schemas.openxmlformats.org/officeDocument/2006/relationships/hyperlink" Target="https://podminky.urs.cz/item/CS_URS_2024_01/771591241" TargetMode="External"/><Relationship Id="rId104" Type="http://schemas.openxmlformats.org/officeDocument/2006/relationships/hyperlink" Target="https://podminky.urs.cz/item/CS_URS_2024_01/775121321" TargetMode="External"/><Relationship Id="rId120" Type="http://schemas.openxmlformats.org/officeDocument/2006/relationships/hyperlink" Target="https://podminky.urs.cz/item/CS_URS_2024_01/776421312" TargetMode="External"/><Relationship Id="rId125" Type="http://schemas.openxmlformats.org/officeDocument/2006/relationships/hyperlink" Target="https://podminky.urs.cz/item/CS_URS_2024_01/781131112" TargetMode="External"/><Relationship Id="rId141" Type="http://schemas.openxmlformats.org/officeDocument/2006/relationships/hyperlink" Target="https://podminky.urs.cz/item/CS_URS_2024_01/784181101" TargetMode="External"/><Relationship Id="rId7" Type="http://schemas.openxmlformats.org/officeDocument/2006/relationships/hyperlink" Target="https://podminky.urs.cz/item/CS_URS_2024_01/317944321" TargetMode="External"/><Relationship Id="rId71" Type="http://schemas.openxmlformats.org/officeDocument/2006/relationships/hyperlink" Target="https://podminky.urs.cz/item/CS_URS_2024_01/998763301" TargetMode="External"/><Relationship Id="rId92" Type="http://schemas.openxmlformats.org/officeDocument/2006/relationships/hyperlink" Target="https://podminky.urs.cz/item/CS_URS_2024_01/771474112" TargetMode="External"/><Relationship Id="rId2" Type="http://schemas.openxmlformats.org/officeDocument/2006/relationships/hyperlink" Target="https://podminky.urs.cz/item/CS_URS_2024_01/310239211" TargetMode="External"/><Relationship Id="rId29" Type="http://schemas.openxmlformats.org/officeDocument/2006/relationships/hyperlink" Target="https://podminky.urs.cz/item/CS_URS_2024_01/612321111" TargetMode="External"/><Relationship Id="rId24" Type="http://schemas.openxmlformats.org/officeDocument/2006/relationships/hyperlink" Target="https://podminky.urs.cz/item/CS_URS_2024_01/612135011" TargetMode="External"/><Relationship Id="rId40" Type="http://schemas.openxmlformats.org/officeDocument/2006/relationships/hyperlink" Target="https://podminky.urs.cz/item/CS_URS_2024_01/949101112" TargetMode="External"/><Relationship Id="rId45" Type="http://schemas.openxmlformats.org/officeDocument/2006/relationships/hyperlink" Target="https://podminky.urs.cz/item/CS_URS_2024_01/998018001" TargetMode="External"/><Relationship Id="rId66" Type="http://schemas.openxmlformats.org/officeDocument/2006/relationships/hyperlink" Target="https://podminky.urs.cz/item/CS_URS_2024_01/763181312" TargetMode="External"/><Relationship Id="rId87" Type="http://schemas.openxmlformats.org/officeDocument/2006/relationships/hyperlink" Target="https://podminky.urs.cz/item/CS_URS_2024_01/998767101" TargetMode="External"/><Relationship Id="rId110" Type="http://schemas.openxmlformats.org/officeDocument/2006/relationships/hyperlink" Target="https://podminky.urs.cz/item/CS_URS_2024_01/775591411" TargetMode="External"/><Relationship Id="rId115" Type="http://schemas.openxmlformats.org/officeDocument/2006/relationships/hyperlink" Target="https://podminky.urs.cz/item/CS_URS_2024_01/776121321" TargetMode="External"/><Relationship Id="rId131" Type="http://schemas.openxmlformats.org/officeDocument/2006/relationships/hyperlink" Target="https://podminky.urs.cz/item/CS_URS_2024_01/781495115" TargetMode="External"/><Relationship Id="rId136" Type="http://schemas.openxmlformats.org/officeDocument/2006/relationships/hyperlink" Target="https://podminky.urs.cz/item/CS_URS_2024_01/783801201" TargetMode="External"/><Relationship Id="rId61" Type="http://schemas.openxmlformats.org/officeDocument/2006/relationships/hyperlink" Target="https://podminky.urs.cz/item/CS_URS_2024_01/763121714" TargetMode="External"/><Relationship Id="rId82" Type="http://schemas.openxmlformats.org/officeDocument/2006/relationships/hyperlink" Target="https://podminky.urs.cz/item/CS_URS_2024_01/998766101" TargetMode="External"/><Relationship Id="rId19" Type="http://schemas.openxmlformats.org/officeDocument/2006/relationships/hyperlink" Target="https://podminky.urs.cz/item/CS_URS_2024_01/611131121" TargetMode="External"/><Relationship Id="rId14" Type="http://schemas.openxmlformats.org/officeDocument/2006/relationships/hyperlink" Target="https://podminky.urs.cz/item/CS_URS_2024_01/346244381" TargetMode="External"/><Relationship Id="rId30" Type="http://schemas.openxmlformats.org/officeDocument/2006/relationships/hyperlink" Target="https://podminky.urs.cz/item/CS_URS_2024_01/612321191" TargetMode="External"/><Relationship Id="rId35" Type="http://schemas.openxmlformats.org/officeDocument/2006/relationships/hyperlink" Target="https://podminky.urs.cz/item/CS_URS_2024_01/632481213" TargetMode="External"/><Relationship Id="rId56" Type="http://schemas.openxmlformats.org/officeDocument/2006/relationships/hyperlink" Target="https://podminky.urs.cz/item/CS_URS_2024_01/763111712" TargetMode="External"/><Relationship Id="rId77" Type="http://schemas.openxmlformats.org/officeDocument/2006/relationships/hyperlink" Target="https://podminky.urs.cz/item/CS_URS_2024_01/766660717" TargetMode="External"/><Relationship Id="rId100" Type="http://schemas.openxmlformats.org/officeDocument/2006/relationships/hyperlink" Target="https://podminky.urs.cz/item/CS_URS_2024_01/998771101" TargetMode="External"/><Relationship Id="rId105" Type="http://schemas.openxmlformats.org/officeDocument/2006/relationships/hyperlink" Target="https://podminky.urs.cz/item/CS_URS_2024_01/775141123" TargetMode="External"/><Relationship Id="rId126" Type="http://schemas.openxmlformats.org/officeDocument/2006/relationships/hyperlink" Target="https://podminky.urs.cz/item/CS_URS_2024_01/781131232" TargetMode="External"/><Relationship Id="rId8" Type="http://schemas.openxmlformats.org/officeDocument/2006/relationships/hyperlink" Target="https://podminky.urs.cz/item/CS_URS_2024_01/317944323" TargetMode="External"/><Relationship Id="rId51" Type="http://schemas.openxmlformats.org/officeDocument/2006/relationships/hyperlink" Target="https://podminky.urs.cz/item/CS_URS_2023_02/725291631" TargetMode="External"/><Relationship Id="rId72" Type="http://schemas.openxmlformats.org/officeDocument/2006/relationships/hyperlink" Target="https://podminky.urs.cz/item/CS_URS_2023_02/998763381" TargetMode="External"/><Relationship Id="rId93" Type="http://schemas.openxmlformats.org/officeDocument/2006/relationships/hyperlink" Target="https://podminky.urs.cz/item/CS_URS_2024_01/771574416" TargetMode="External"/><Relationship Id="rId98" Type="http://schemas.openxmlformats.org/officeDocument/2006/relationships/hyperlink" Target="https://podminky.urs.cz/item/CS_URS_2024_01/771591264" TargetMode="External"/><Relationship Id="rId121" Type="http://schemas.openxmlformats.org/officeDocument/2006/relationships/hyperlink" Target="https://podminky.urs.cz/item/CS_URS_2024_01/776991121" TargetMode="External"/><Relationship Id="rId142" Type="http://schemas.openxmlformats.org/officeDocument/2006/relationships/hyperlink" Target="https://podminky.urs.cz/item/CS_URS_2024_01/784211101" TargetMode="External"/><Relationship Id="rId3" Type="http://schemas.openxmlformats.org/officeDocument/2006/relationships/hyperlink" Target="https://podminky.urs.cz/item/CS_URS_2024_01/310271021" TargetMode="External"/><Relationship Id="rId25" Type="http://schemas.openxmlformats.org/officeDocument/2006/relationships/hyperlink" Target="https://podminky.urs.cz/item/CS_URS_2024_01/612135095" TargetMode="External"/><Relationship Id="rId46" Type="http://schemas.openxmlformats.org/officeDocument/2006/relationships/hyperlink" Target="https://podminky.urs.cz/item/CS_URS_2024_01/998018011" TargetMode="External"/><Relationship Id="rId67" Type="http://schemas.openxmlformats.org/officeDocument/2006/relationships/hyperlink" Target="https://podminky.urs.cz/item/CS_URS_2024_01/763411111" TargetMode="External"/><Relationship Id="rId116" Type="http://schemas.openxmlformats.org/officeDocument/2006/relationships/hyperlink" Target="https://podminky.urs.cz/item/CS_URS_2024_01/776141123" TargetMode="External"/><Relationship Id="rId137" Type="http://schemas.openxmlformats.org/officeDocument/2006/relationships/hyperlink" Target="https://podminky.urs.cz/item/CS_URS_2024_01/783822211" TargetMode="External"/><Relationship Id="rId20" Type="http://schemas.openxmlformats.org/officeDocument/2006/relationships/hyperlink" Target="https://podminky.urs.cz/item/CS_URS_2024_01/611321111" TargetMode="External"/><Relationship Id="rId41" Type="http://schemas.openxmlformats.org/officeDocument/2006/relationships/hyperlink" Target="https://podminky.urs.cz/item/CS_URS_2024_01/952901111" TargetMode="External"/><Relationship Id="rId62" Type="http://schemas.openxmlformats.org/officeDocument/2006/relationships/hyperlink" Target="https://podminky.urs.cz/item/CS_URS_2024_01/763131451" TargetMode="External"/><Relationship Id="rId83" Type="http://schemas.openxmlformats.org/officeDocument/2006/relationships/hyperlink" Target="https://podminky.urs.cz/item/CS_URS_2023_02/998766181" TargetMode="External"/><Relationship Id="rId88" Type="http://schemas.openxmlformats.org/officeDocument/2006/relationships/hyperlink" Target="https://podminky.urs.cz/item/CS_URS_2023_02/998767181" TargetMode="External"/><Relationship Id="rId111" Type="http://schemas.openxmlformats.org/officeDocument/2006/relationships/hyperlink" Target="https://podminky.urs.cz/item/CS_URS_2024_01/998775101" TargetMode="External"/><Relationship Id="rId132" Type="http://schemas.openxmlformats.org/officeDocument/2006/relationships/hyperlink" Target="https://podminky.urs.cz/item/CS_URS_2024_01/781495211" TargetMode="External"/><Relationship Id="rId15" Type="http://schemas.openxmlformats.org/officeDocument/2006/relationships/hyperlink" Target="https://podminky.urs.cz/item/CS_URS_2024_01/346272216" TargetMode="External"/><Relationship Id="rId36" Type="http://schemas.openxmlformats.org/officeDocument/2006/relationships/hyperlink" Target="https://podminky.urs.cz/item/CS_URS_2024_01/634112113" TargetMode="External"/><Relationship Id="rId57" Type="http://schemas.openxmlformats.org/officeDocument/2006/relationships/hyperlink" Target="https://podminky.urs.cz/item/CS_URS_2024_01/763111717" TargetMode="External"/><Relationship Id="rId106" Type="http://schemas.openxmlformats.org/officeDocument/2006/relationships/hyperlink" Target="https://podminky.urs.cz/item/CS_URS_2024_01/775413401" TargetMode="External"/><Relationship Id="rId127" Type="http://schemas.openxmlformats.org/officeDocument/2006/relationships/hyperlink" Target="https://podminky.urs.cz/item/CS_URS_2024_01/781473921" TargetMode="External"/><Relationship Id="rId10" Type="http://schemas.openxmlformats.org/officeDocument/2006/relationships/hyperlink" Target="https://podminky.urs.cz/item/CS_URS_2024_01/340271041" TargetMode="External"/><Relationship Id="rId31" Type="http://schemas.openxmlformats.org/officeDocument/2006/relationships/hyperlink" Target="https://podminky.urs.cz/item/CS_URS_2024_01/619995001" TargetMode="External"/><Relationship Id="rId52" Type="http://schemas.openxmlformats.org/officeDocument/2006/relationships/hyperlink" Target="https://podminky.urs.cz/item/CS_URS_2024_01/998725101" TargetMode="External"/><Relationship Id="rId73" Type="http://schemas.openxmlformats.org/officeDocument/2006/relationships/hyperlink" Target="https://podminky.urs.cz/item/CS_URS_2024_01/766660001" TargetMode="External"/><Relationship Id="rId78" Type="http://schemas.openxmlformats.org/officeDocument/2006/relationships/hyperlink" Target="https://podminky.urs.cz/item/CS_URS_2024_01/766660720" TargetMode="External"/><Relationship Id="rId94" Type="http://schemas.openxmlformats.org/officeDocument/2006/relationships/hyperlink" Target="https://podminky.urs.cz/item/CS_URS_2024_01/771591112" TargetMode="External"/><Relationship Id="rId99" Type="http://schemas.openxmlformats.org/officeDocument/2006/relationships/hyperlink" Target="https://podminky.urs.cz/item/CS_URS_2024_01/771592011" TargetMode="External"/><Relationship Id="rId101" Type="http://schemas.openxmlformats.org/officeDocument/2006/relationships/hyperlink" Target="https://podminky.urs.cz/item/CS_URS_2023_02/998771181" TargetMode="External"/><Relationship Id="rId122" Type="http://schemas.openxmlformats.org/officeDocument/2006/relationships/hyperlink" Target="https://podminky.urs.cz/item/CS_URS_2024_01/998776101" TargetMode="External"/><Relationship Id="rId143" Type="http://schemas.openxmlformats.org/officeDocument/2006/relationships/hyperlink" Target="https://podminky.urs.cz/item/CS_URS_2024_01/HZS1291" TargetMode="External"/><Relationship Id="rId4" Type="http://schemas.openxmlformats.org/officeDocument/2006/relationships/hyperlink" Target="https://podminky.urs.cz/item/CS_URS_2024_01/317142422" TargetMode="External"/><Relationship Id="rId9" Type="http://schemas.openxmlformats.org/officeDocument/2006/relationships/hyperlink" Target="https://podminky.urs.cz/item/CS_URS_2024_01/340271025" TargetMode="External"/><Relationship Id="rId26" Type="http://schemas.openxmlformats.org/officeDocument/2006/relationships/hyperlink" Target="https://podminky.urs.cz/item/CS_URS_2024_01/612142001" TargetMode="External"/><Relationship Id="rId47" Type="http://schemas.openxmlformats.org/officeDocument/2006/relationships/hyperlink" Target="https://podminky.urs.cz/item/CS_URS_2024_01/713121121" TargetMode="External"/><Relationship Id="rId68" Type="http://schemas.openxmlformats.org/officeDocument/2006/relationships/hyperlink" Target="https://podminky.urs.cz/item/CS_URS_2024_01/763411121" TargetMode="External"/><Relationship Id="rId89" Type="http://schemas.openxmlformats.org/officeDocument/2006/relationships/hyperlink" Target="https://podminky.urs.cz/item/CS_URS_2024_01/771111011" TargetMode="External"/><Relationship Id="rId112" Type="http://schemas.openxmlformats.org/officeDocument/2006/relationships/hyperlink" Target="https://podminky.urs.cz/item/CS_URS_2023_02/998775181" TargetMode="External"/><Relationship Id="rId133" Type="http://schemas.openxmlformats.org/officeDocument/2006/relationships/hyperlink" Target="https://podminky.urs.cz/item/CS_URS_2024_01/998781101" TargetMode="External"/><Relationship Id="rId16" Type="http://schemas.openxmlformats.org/officeDocument/2006/relationships/hyperlink" Target="https://podminky.urs.cz/item/CS_URS_2024_01/3462722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468101433" TargetMode="External"/><Relationship Id="rId18" Type="http://schemas.openxmlformats.org/officeDocument/2006/relationships/hyperlink" Target="https://podminky.urs.cz/item/CS_URS_2024_01/460941233" TargetMode="External"/><Relationship Id="rId26" Type="http://schemas.openxmlformats.org/officeDocument/2006/relationships/hyperlink" Target="https://podminky.urs.cz/item/CS_URS_2024_01/741110303" TargetMode="External"/><Relationship Id="rId39" Type="http://schemas.openxmlformats.org/officeDocument/2006/relationships/hyperlink" Target="https://podminky.urs.cz/item/CS_URS_2024_01/741311004" TargetMode="External"/><Relationship Id="rId21" Type="http://schemas.openxmlformats.org/officeDocument/2006/relationships/hyperlink" Target="https://podminky.urs.cz/item/CS_URS_2024_01/741112061" TargetMode="External"/><Relationship Id="rId34" Type="http://schemas.openxmlformats.org/officeDocument/2006/relationships/hyperlink" Target="https://podminky.urs.cz/item/CS_URS_2024_01/741122016" TargetMode="External"/><Relationship Id="rId42" Type="http://schemas.openxmlformats.org/officeDocument/2006/relationships/hyperlink" Target="https://podminky.urs.cz/item/CS_URS_2024_01/741310041" TargetMode="External"/><Relationship Id="rId47" Type="http://schemas.openxmlformats.org/officeDocument/2006/relationships/hyperlink" Target="https://podminky.urs.cz/item/CS_URS_2024_01/742110202" TargetMode="External"/><Relationship Id="rId50" Type="http://schemas.openxmlformats.org/officeDocument/2006/relationships/hyperlink" Target="https://podminky.urs.cz/item/CS_URS_2024_01/742124002" TargetMode="External"/><Relationship Id="rId7" Type="http://schemas.openxmlformats.org/officeDocument/2006/relationships/hyperlink" Target="https://podminky.urs.cz/item/CS_URS_2024_01/468091351" TargetMode="External"/><Relationship Id="rId2" Type="http://schemas.openxmlformats.org/officeDocument/2006/relationships/hyperlink" Target="https://podminky.urs.cz/item/CS_URS_2024_01/741810003" TargetMode="External"/><Relationship Id="rId16" Type="http://schemas.openxmlformats.org/officeDocument/2006/relationships/hyperlink" Target="https://podminky.urs.cz/item/CS_URS_2024_01/460941222" TargetMode="External"/><Relationship Id="rId29" Type="http://schemas.openxmlformats.org/officeDocument/2006/relationships/hyperlink" Target="https://podminky.urs.cz/item/CS_URS_2024_01/741210001" TargetMode="External"/><Relationship Id="rId11" Type="http://schemas.openxmlformats.org/officeDocument/2006/relationships/hyperlink" Target="https://podminky.urs.cz/item/CS_URS_2024_01/468101422" TargetMode="External"/><Relationship Id="rId24" Type="http://schemas.openxmlformats.org/officeDocument/2006/relationships/hyperlink" Target="https://podminky.urs.cz/item/CS_URS_2024_01/741112301" TargetMode="External"/><Relationship Id="rId32" Type="http://schemas.openxmlformats.org/officeDocument/2006/relationships/hyperlink" Target="https://podminky.urs.cz/item/CS_URS_2024_01/741120001" TargetMode="External"/><Relationship Id="rId37" Type="http://schemas.openxmlformats.org/officeDocument/2006/relationships/hyperlink" Target="https://podminky.urs.cz/item/CS_URS_2024_01/741122031" TargetMode="External"/><Relationship Id="rId40" Type="http://schemas.openxmlformats.org/officeDocument/2006/relationships/hyperlink" Target="https://podminky.urs.cz/item/CS_URS_2024_01/741310201" TargetMode="External"/><Relationship Id="rId45" Type="http://schemas.openxmlformats.org/officeDocument/2006/relationships/hyperlink" Target="https://podminky.urs.cz/item/CS_URS_2024_01/741313042" TargetMode="External"/><Relationship Id="rId53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469972121" TargetMode="External"/><Relationship Id="rId10" Type="http://schemas.openxmlformats.org/officeDocument/2006/relationships/hyperlink" Target="https://podminky.urs.cz/item/CS_URS_2024_01/468081423" TargetMode="External"/><Relationship Id="rId19" Type="http://schemas.openxmlformats.org/officeDocument/2006/relationships/hyperlink" Target="https://podminky.urs.cz/item/CS_URS_2024_01/460941111" TargetMode="External"/><Relationship Id="rId31" Type="http://schemas.openxmlformats.org/officeDocument/2006/relationships/hyperlink" Target="https://podminky.urs.cz/item/CS_URS_2024_01/741120201" TargetMode="External"/><Relationship Id="rId44" Type="http://schemas.openxmlformats.org/officeDocument/2006/relationships/hyperlink" Target="https://podminky.urs.cz/item/CS_URS_2024_01/742430015" TargetMode="External"/><Relationship Id="rId52" Type="http://schemas.openxmlformats.org/officeDocument/2006/relationships/hyperlink" Target="https://podminky.urs.cz/item/CS_URS_2024_01/HZS2491" TargetMode="External"/><Relationship Id="rId4" Type="http://schemas.openxmlformats.org/officeDocument/2006/relationships/hyperlink" Target="https://podminky.urs.cz/item/CS_URS_2024_01/469972111" TargetMode="External"/><Relationship Id="rId9" Type="http://schemas.openxmlformats.org/officeDocument/2006/relationships/hyperlink" Target="https://podminky.urs.cz/item/CS_URS_2024_01/468081313" TargetMode="External"/><Relationship Id="rId14" Type="http://schemas.openxmlformats.org/officeDocument/2006/relationships/hyperlink" Target="https://podminky.urs.cz/item/CS_URS_2024_01/468101211" TargetMode="External"/><Relationship Id="rId22" Type="http://schemas.openxmlformats.org/officeDocument/2006/relationships/hyperlink" Target="https://podminky.urs.cz/item/CS_URS_2024_01/741112101" TargetMode="External"/><Relationship Id="rId27" Type="http://schemas.openxmlformats.org/officeDocument/2006/relationships/hyperlink" Target="https://podminky.urs.cz/item/CS_URS_2024_01/741910302" TargetMode="External"/><Relationship Id="rId30" Type="http://schemas.openxmlformats.org/officeDocument/2006/relationships/hyperlink" Target="https://podminky.urs.cz/item/CS_URS_2024_01/741120203" TargetMode="External"/><Relationship Id="rId35" Type="http://schemas.openxmlformats.org/officeDocument/2006/relationships/hyperlink" Target="https://podminky.urs.cz/item/CS_URS_2024_01/741122015" TargetMode="External"/><Relationship Id="rId43" Type="http://schemas.openxmlformats.org/officeDocument/2006/relationships/hyperlink" Target="https://podminky.urs.cz/item/CS_URS_2024_01/741310212" TargetMode="External"/><Relationship Id="rId48" Type="http://schemas.openxmlformats.org/officeDocument/2006/relationships/hyperlink" Target="https://podminky.urs.cz/item/CS_URS_2024_01/741372022" TargetMode="External"/><Relationship Id="rId8" Type="http://schemas.openxmlformats.org/officeDocument/2006/relationships/hyperlink" Target="https://podminky.urs.cz/item/CS_URS_2024_01/468081312" TargetMode="External"/><Relationship Id="rId51" Type="http://schemas.openxmlformats.org/officeDocument/2006/relationships/hyperlink" Target="https://podminky.urs.cz/item/CS_URS_2024_01/742124005" TargetMode="External"/><Relationship Id="rId3" Type="http://schemas.openxmlformats.org/officeDocument/2006/relationships/hyperlink" Target="https://podminky.urs.cz/item/CS_URS_2024_01/741810011" TargetMode="External"/><Relationship Id="rId12" Type="http://schemas.openxmlformats.org/officeDocument/2006/relationships/hyperlink" Target="https://podminky.urs.cz/item/CS_URS_2024_01/468101424" TargetMode="External"/><Relationship Id="rId17" Type="http://schemas.openxmlformats.org/officeDocument/2006/relationships/hyperlink" Target="https://podminky.urs.cz/item/CS_URS_2024_01/460941224" TargetMode="External"/><Relationship Id="rId25" Type="http://schemas.openxmlformats.org/officeDocument/2006/relationships/hyperlink" Target="https://podminky.urs.cz/item/CS_URS_2024_01/741110061" TargetMode="External"/><Relationship Id="rId33" Type="http://schemas.openxmlformats.org/officeDocument/2006/relationships/hyperlink" Target="https://podminky.urs.cz/item/CS_URS_2024_01/741122032" TargetMode="External"/><Relationship Id="rId38" Type="http://schemas.openxmlformats.org/officeDocument/2006/relationships/hyperlink" Target="https://podminky.urs.cz/item/CS_URS_2024_01/741122231" TargetMode="External"/><Relationship Id="rId46" Type="http://schemas.openxmlformats.org/officeDocument/2006/relationships/hyperlink" Target="https://podminky.urs.cz/item/CS_URS_2024_01/741313073" TargetMode="External"/><Relationship Id="rId20" Type="http://schemas.openxmlformats.org/officeDocument/2006/relationships/hyperlink" Target="https://podminky.urs.cz/item/CS_URS_2024_01/460941211" TargetMode="External"/><Relationship Id="rId41" Type="http://schemas.openxmlformats.org/officeDocument/2006/relationships/hyperlink" Target="https://podminky.urs.cz/item/CS_URS_2024_01/741310233" TargetMode="External"/><Relationship Id="rId1" Type="http://schemas.openxmlformats.org/officeDocument/2006/relationships/hyperlink" Target="https://podminky.urs.cz/item/CS_URS_2024_01/741920071" TargetMode="External"/><Relationship Id="rId6" Type="http://schemas.openxmlformats.org/officeDocument/2006/relationships/hyperlink" Target="https://podminky.urs.cz/item/CS_URS_2024_01/469981111" TargetMode="External"/><Relationship Id="rId15" Type="http://schemas.openxmlformats.org/officeDocument/2006/relationships/hyperlink" Target="https://podminky.urs.cz/item/CS_URS_2024_01/468101111" TargetMode="External"/><Relationship Id="rId23" Type="http://schemas.openxmlformats.org/officeDocument/2006/relationships/hyperlink" Target="https://podminky.urs.cz/item/CS_URS_2024_01/741112002" TargetMode="External"/><Relationship Id="rId28" Type="http://schemas.openxmlformats.org/officeDocument/2006/relationships/hyperlink" Target="https://podminky.urs.cz/item/CS_URS_2024_01/741210003" TargetMode="External"/><Relationship Id="rId36" Type="http://schemas.openxmlformats.org/officeDocument/2006/relationships/hyperlink" Target="https://podminky.urs.cz/item/CS_URS_2024_01/741122211" TargetMode="External"/><Relationship Id="rId49" Type="http://schemas.openxmlformats.org/officeDocument/2006/relationships/hyperlink" Target="https://podminky.urs.cz/item/CS_URS_2024_01/741372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30104" TargetMode="External"/><Relationship Id="rId21" Type="http://schemas.openxmlformats.org/officeDocument/2006/relationships/hyperlink" Target="https://podminky.urs.cz/item/CS_URS_2024_01/721175212" TargetMode="External"/><Relationship Id="rId42" Type="http://schemas.openxmlformats.org/officeDocument/2006/relationships/hyperlink" Target="https://podminky.urs.cz/item/CS_URS_2024_01/725210821" TargetMode="External"/><Relationship Id="rId47" Type="http://schemas.openxmlformats.org/officeDocument/2006/relationships/hyperlink" Target="https://podminky.urs.cz/item/CS_URS_2024_01/725820801" TargetMode="External"/><Relationship Id="rId63" Type="http://schemas.openxmlformats.org/officeDocument/2006/relationships/hyperlink" Target="https://podminky.urs.cz/item/CS_URS_2024_01/733291101" TargetMode="External"/><Relationship Id="rId68" Type="http://schemas.openxmlformats.org/officeDocument/2006/relationships/hyperlink" Target="https://podminky.urs.cz/item/CS_URS_2024_01/733811241" TargetMode="External"/><Relationship Id="rId84" Type="http://schemas.openxmlformats.org/officeDocument/2006/relationships/hyperlink" Target="https://podminky.urs.cz/item/CS_URS_2024_01/735152695" TargetMode="External"/><Relationship Id="rId89" Type="http://schemas.openxmlformats.org/officeDocument/2006/relationships/hyperlink" Target="https://podminky.urs.cz/item/CS_URS_2024_01/751398023" TargetMode="External"/><Relationship Id="rId16" Type="http://schemas.openxmlformats.org/officeDocument/2006/relationships/hyperlink" Target="https://podminky.urs.cz/item/CS_URS_2024_01/721171808" TargetMode="External"/><Relationship Id="rId11" Type="http://schemas.openxmlformats.org/officeDocument/2006/relationships/hyperlink" Target="https://podminky.urs.cz/item/CS_URS_2024_01/997013631" TargetMode="External"/><Relationship Id="rId32" Type="http://schemas.openxmlformats.org/officeDocument/2006/relationships/hyperlink" Target="https://podminky.urs.cz/item/CS_URS_2024_01/722190401" TargetMode="External"/><Relationship Id="rId37" Type="http://schemas.openxmlformats.org/officeDocument/2006/relationships/hyperlink" Target="https://podminky.urs.cz/item/CS_URS_2024_01/722290246" TargetMode="External"/><Relationship Id="rId53" Type="http://schemas.openxmlformats.org/officeDocument/2006/relationships/hyperlink" Target="https://podminky.urs.cz/item/CS_URS_2024_01/998726211" TargetMode="External"/><Relationship Id="rId58" Type="http://schemas.openxmlformats.org/officeDocument/2006/relationships/hyperlink" Target="https://podminky.urs.cz/item/CS_URS_2024_01/733110806" TargetMode="External"/><Relationship Id="rId74" Type="http://schemas.openxmlformats.org/officeDocument/2006/relationships/hyperlink" Target="https://podminky.urs.cz/item/CS_URS_2024_01/735151821" TargetMode="External"/><Relationship Id="rId79" Type="http://schemas.openxmlformats.org/officeDocument/2006/relationships/hyperlink" Target="https://podminky.urs.cz/item/CS_URS_2024_01/735152574" TargetMode="External"/><Relationship Id="rId5" Type="http://schemas.openxmlformats.org/officeDocument/2006/relationships/hyperlink" Target="https://podminky.urs.cz/item/CS_URS_2024_01/974042554" TargetMode="External"/><Relationship Id="rId90" Type="http://schemas.openxmlformats.org/officeDocument/2006/relationships/hyperlink" Target="https://podminky.urs.cz/item/CS_URS_2024_01/751510863" TargetMode="External"/><Relationship Id="rId95" Type="http://schemas.openxmlformats.org/officeDocument/2006/relationships/hyperlink" Target="https://podminky.urs.cz/item/CS_URS_2024_01/998751201" TargetMode="External"/><Relationship Id="rId22" Type="http://schemas.openxmlformats.org/officeDocument/2006/relationships/hyperlink" Target="https://podminky.urs.cz/item/CS_URS_2024_01/721212124" TargetMode="External"/><Relationship Id="rId27" Type="http://schemas.openxmlformats.org/officeDocument/2006/relationships/hyperlink" Target="https://podminky.urs.cz/item/CS_URS_2024_01/722170801" TargetMode="External"/><Relationship Id="rId43" Type="http://schemas.openxmlformats.org/officeDocument/2006/relationships/hyperlink" Target="https://podminky.urs.cz/item/CS_URS_2024_01/725211603" TargetMode="External"/><Relationship Id="rId48" Type="http://schemas.openxmlformats.org/officeDocument/2006/relationships/hyperlink" Target="https://podminky.urs.cz/item/CS_URS_2024_01/725820802" TargetMode="External"/><Relationship Id="rId64" Type="http://schemas.openxmlformats.org/officeDocument/2006/relationships/hyperlink" Target="https://podminky.urs.cz/item/CS_URS_2024_01/733291902" TargetMode="External"/><Relationship Id="rId69" Type="http://schemas.openxmlformats.org/officeDocument/2006/relationships/hyperlink" Target="https://podminky.urs.cz/item/CS_URS_2024_01/998733201" TargetMode="External"/><Relationship Id="rId80" Type="http://schemas.openxmlformats.org/officeDocument/2006/relationships/hyperlink" Target="https://podminky.urs.cz/item/CS_URS_2024_01/735152577" TargetMode="External"/><Relationship Id="rId85" Type="http://schemas.openxmlformats.org/officeDocument/2006/relationships/hyperlink" Target="https://podminky.urs.cz/item/CS_URS_2024_01/998735201" TargetMode="External"/><Relationship Id="rId12" Type="http://schemas.openxmlformats.org/officeDocument/2006/relationships/hyperlink" Target="https://podminky.urs.cz/item/CS_URS_2024_01/713411121" TargetMode="External"/><Relationship Id="rId17" Type="http://schemas.openxmlformats.org/officeDocument/2006/relationships/hyperlink" Target="https://podminky.urs.cz/item/CS_URS_2024_01/721175201" TargetMode="External"/><Relationship Id="rId25" Type="http://schemas.openxmlformats.org/officeDocument/2006/relationships/hyperlink" Target="https://podminky.urs.cz/item/CS_URS_2024_01/998721201" TargetMode="External"/><Relationship Id="rId33" Type="http://schemas.openxmlformats.org/officeDocument/2006/relationships/hyperlink" Target="https://podminky.urs.cz/item/CS_URS_2024_01/722232123" TargetMode="External"/><Relationship Id="rId38" Type="http://schemas.openxmlformats.org/officeDocument/2006/relationships/hyperlink" Target="https://podminky.urs.cz/item/CS_URS_2024_01/998722201" TargetMode="External"/><Relationship Id="rId46" Type="http://schemas.openxmlformats.org/officeDocument/2006/relationships/hyperlink" Target="https://podminky.urs.cz/item/CS_URS_2024_01/725813111" TargetMode="External"/><Relationship Id="rId59" Type="http://schemas.openxmlformats.org/officeDocument/2006/relationships/hyperlink" Target="https://podminky.urs.cz/item/CS_URS_2024_01/733290801" TargetMode="External"/><Relationship Id="rId67" Type="http://schemas.openxmlformats.org/officeDocument/2006/relationships/hyperlink" Target="https://podminky.urs.cz/item/CS_URS_2024_01/733293904" TargetMode="External"/><Relationship Id="rId20" Type="http://schemas.openxmlformats.org/officeDocument/2006/relationships/hyperlink" Target="https://podminky.urs.cz/item/CS_URS_2024_01/721175205" TargetMode="External"/><Relationship Id="rId41" Type="http://schemas.openxmlformats.org/officeDocument/2006/relationships/hyperlink" Target="https://podminky.urs.cz/item/CS_URS_2024_01/725121529" TargetMode="External"/><Relationship Id="rId54" Type="http://schemas.openxmlformats.org/officeDocument/2006/relationships/hyperlink" Target="https://podminky.urs.cz/item/CS_URS_2024_01/727212117" TargetMode="External"/><Relationship Id="rId62" Type="http://schemas.openxmlformats.org/officeDocument/2006/relationships/hyperlink" Target="https://podminky.urs.cz/item/CS_URS_2024_01/733222304" TargetMode="External"/><Relationship Id="rId70" Type="http://schemas.openxmlformats.org/officeDocument/2006/relationships/hyperlink" Target="https://podminky.urs.cz/item/CS_URS_2024_01/734222812" TargetMode="External"/><Relationship Id="rId75" Type="http://schemas.openxmlformats.org/officeDocument/2006/relationships/hyperlink" Target="https://podminky.urs.cz/item/CS_URS_2024_01/735152559" TargetMode="External"/><Relationship Id="rId83" Type="http://schemas.openxmlformats.org/officeDocument/2006/relationships/hyperlink" Target="https://podminky.urs.cz/item/CS_URS_2024_01/735152595" TargetMode="External"/><Relationship Id="rId88" Type="http://schemas.openxmlformats.org/officeDocument/2006/relationships/hyperlink" Target="https://podminky.urs.cz/item/CS_URS_2024_01/751398021" TargetMode="External"/><Relationship Id="rId91" Type="http://schemas.openxmlformats.org/officeDocument/2006/relationships/hyperlink" Target="https://podminky.urs.cz/item/CS_URS_2024_01/751511121" TargetMode="External"/><Relationship Id="rId96" Type="http://schemas.openxmlformats.org/officeDocument/2006/relationships/hyperlink" Target="https://podminky.urs.cz/item/CS_URS_2024_01/783617535" TargetMode="External"/><Relationship Id="rId1" Type="http://schemas.openxmlformats.org/officeDocument/2006/relationships/hyperlink" Target="https://podminky.urs.cz/item/CS_URS_2024_01/359901212" TargetMode="External"/><Relationship Id="rId6" Type="http://schemas.openxmlformats.org/officeDocument/2006/relationships/hyperlink" Target="https://podminky.urs.cz/item/CS_URS_2024_01/977151127" TargetMode="External"/><Relationship Id="rId15" Type="http://schemas.openxmlformats.org/officeDocument/2006/relationships/hyperlink" Target="https://podminky.urs.cz/item/CS_URS_2024_01/721171803" TargetMode="External"/><Relationship Id="rId23" Type="http://schemas.openxmlformats.org/officeDocument/2006/relationships/hyperlink" Target="https://podminky.urs.cz/item/CS_URS_2024_01/721274125" TargetMode="External"/><Relationship Id="rId28" Type="http://schemas.openxmlformats.org/officeDocument/2006/relationships/hyperlink" Target="https://podminky.urs.cz/item/CS_URS_2024_01/722174022" TargetMode="External"/><Relationship Id="rId36" Type="http://schemas.openxmlformats.org/officeDocument/2006/relationships/hyperlink" Target="https://podminky.urs.cz/item/CS_URS_2024_01/722290234" TargetMode="External"/><Relationship Id="rId49" Type="http://schemas.openxmlformats.org/officeDocument/2006/relationships/hyperlink" Target="https://podminky.urs.cz/item/CS_URS_2024_01/725822611" TargetMode="External"/><Relationship Id="rId57" Type="http://schemas.openxmlformats.org/officeDocument/2006/relationships/hyperlink" Target="https://podminky.urs.cz/item/CS_URS_2024_01/998732201" TargetMode="External"/><Relationship Id="rId10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22181232" TargetMode="External"/><Relationship Id="rId44" Type="http://schemas.openxmlformats.org/officeDocument/2006/relationships/hyperlink" Target="https://podminky.urs.cz/item/CS_URS_2024_01/725330820" TargetMode="External"/><Relationship Id="rId52" Type="http://schemas.openxmlformats.org/officeDocument/2006/relationships/hyperlink" Target="https://podminky.urs.cz/item/CS_URS_2024_01/726111031" TargetMode="External"/><Relationship Id="rId60" Type="http://schemas.openxmlformats.org/officeDocument/2006/relationships/hyperlink" Target="https://podminky.urs.cz/item/CS_URS_2024_01/733222302" TargetMode="External"/><Relationship Id="rId65" Type="http://schemas.openxmlformats.org/officeDocument/2006/relationships/hyperlink" Target="https://podminky.urs.cz/item/CS_URS_2024_01/733293902" TargetMode="External"/><Relationship Id="rId73" Type="http://schemas.openxmlformats.org/officeDocument/2006/relationships/hyperlink" Target="https://podminky.urs.cz/item/CS_URS_2024_01/735111810" TargetMode="External"/><Relationship Id="rId78" Type="http://schemas.openxmlformats.org/officeDocument/2006/relationships/hyperlink" Target="https://podminky.urs.cz/item/CS_URS_2024_01/735152572" TargetMode="External"/><Relationship Id="rId81" Type="http://schemas.openxmlformats.org/officeDocument/2006/relationships/hyperlink" Target="https://podminky.urs.cz/item/CS_URS_2024_01/735152580" TargetMode="External"/><Relationship Id="rId86" Type="http://schemas.openxmlformats.org/officeDocument/2006/relationships/hyperlink" Target="https://podminky.urs.cz/item/CS_URS_2024_01/751111012" TargetMode="External"/><Relationship Id="rId94" Type="http://schemas.openxmlformats.org/officeDocument/2006/relationships/hyperlink" Target="https://podminky.urs.cz/item/CS_URS_2024_01/751537011" TargetMode="External"/><Relationship Id="rId99" Type="http://schemas.openxmlformats.org/officeDocument/2006/relationships/hyperlink" Target="https://podminky.urs.cz/item/CS_URS_2024_01/HZS2491" TargetMode="External"/><Relationship Id="rId101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973031325" TargetMode="External"/><Relationship Id="rId9" Type="http://schemas.openxmlformats.org/officeDocument/2006/relationships/hyperlink" Target="https://podminky.urs.cz/item/CS_URS_2024_01/997013501" TargetMode="External"/><Relationship Id="rId13" Type="http://schemas.openxmlformats.org/officeDocument/2006/relationships/hyperlink" Target="https://podminky.urs.cz/item/CS_URS_2024_01/998713201" TargetMode="External"/><Relationship Id="rId18" Type="http://schemas.openxmlformats.org/officeDocument/2006/relationships/hyperlink" Target="https://podminky.urs.cz/item/CS_URS_2024_01/721175203" TargetMode="External"/><Relationship Id="rId39" Type="http://schemas.openxmlformats.org/officeDocument/2006/relationships/hyperlink" Target="https://podminky.urs.cz/item/CS_URS_2024_01/725110814" TargetMode="External"/><Relationship Id="rId34" Type="http://schemas.openxmlformats.org/officeDocument/2006/relationships/hyperlink" Target="https://podminky.urs.cz/item/CS_URS_2024_01/722232124" TargetMode="External"/><Relationship Id="rId50" Type="http://schemas.openxmlformats.org/officeDocument/2006/relationships/hyperlink" Target="https://podminky.urs.cz/item/CS_URS_2024_01/725841332" TargetMode="External"/><Relationship Id="rId55" Type="http://schemas.openxmlformats.org/officeDocument/2006/relationships/hyperlink" Target="https://podminky.urs.cz/item/CS_URS_2024_01/727212118" TargetMode="External"/><Relationship Id="rId76" Type="http://schemas.openxmlformats.org/officeDocument/2006/relationships/hyperlink" Target="https://podminky.urs.cz/item/CS_URS_2024_01/735152560" TargetMode="External"/><Relationship Id="rId97" Type="http://schemas.openxmlformats.org/officeDocument/2006/relationships/hyperlink" Target="https://podminky.urs.cz/item/CS_URS_2024_01/HZS2211" TargetMode="External"/><Relationship Id="rId7" Type="http://schemas.openxmlformats.org/officeDocument/2006/relationships/hyperlink" Target="https://podminky.urs.cz/item/CS_URS_2024_01/997002611" TargetMode="External"/><Relationship Id="rId71" Type="http://schemas.openxmlformats.org/officeDocument/2006/relationships/hyperlink" Target="https://podminky.urs.cz/item/CS_URS_2024_01/734261402" TargetMode="External"/><Relationship Id="rId92" Type="http://schemas.openxmlformats.org/officeDocument/2006/relationships/hyperlink" Target="https://podminky.urs.cz/item/CS_URS_2024_01/751511122" TargetMode="External"/><Relationship Id="rId2" Type="http://schemas.openxmlformats.org/officeDocument/2006/relationships/hyperlink" Target="https://podminky.urs.cz/item/CS_URS_2024_01/971033451" TargetMode="External"/><Relationship Id="rId29" Type="http://schemas.openxmlformats.org/officeDocument/2006/relationships/hyperlink" Target="https://podminky.urs.cz/item/CS_URS_2024_01/722174023" TargetMode="External"/><Relationship Id="rId24" Type="http://schemas.openxmlformats.org/officeDocument/2006/relationships/hyperlink" Target="https://podminky.urs.cz/item/CS_URS_2024_01/721290111" TargetMode="External"/><Relationship Id="rId40" Type="http://schemas.openxmlformats.org/officeDocument/2006/relationships/hyperlink" Target="https://podminky.urs.cz/item/CS_URS_2024_01/725112022" TargetMode="External"/><Relationship Id="rId45" Type="http://schemas.openxmlformats.org/officeDocument/2006/relationships/hyperlink" Target="https://podminky.urs.cz/item/CS_URS_2024_01/725331111" TargetMode="External"/><Relationship Id="rId66" Type="http://schemas.openxmlformats.org/officeDocument/2006/relationships/hyperlink" Target="https://podminky.urs.cz/item/CS_URS_2024_01/733293903" TargetMode="External"/><Relationship Id="rId87" Type="http://schemas.openxmlformats.org/officeDocument/2006/relationships/hyperlink" Target="https://podminky.urs.cz/item/CS_URS_2024_01/751322011" TargetMode="External"/><Relationship Id="rId61" Type="http://schemas.openxmlformats.org/officeDocument/2006/relationships/hyperlink" Target="https://podminky.urs.cz/item/CS_URS_2024_01/733222303" TargetMode="External"/><Relationship Id="rId82" Type="http://schemas.openxmlformats.org/officeDocument/2006/relationships/hyperlink" Target="https://podminky.urs.cz/item/CS_URS_2024_01/735152594" TargetMode="External"/><Relationship Id="rId19" Type="http://schemas.openxmlformats.org/officeDocument/2006/relationships/hyperlink" Target="https://podminky.urs.cz/item/CS_URS_2024_01/721175204" TargetMode="External"/><Relationship Id="rId14" Type="http://schemas.openxmlformats.org/officeDocument/2006/relationships/hyperlink" Target="https://podminky.urs.cz/item/CS_URS_2024_01/721140806" TargetMode="External"/><Relationship Id="rId30" Type="http://schemas.openxmlformats.org/officeDocument/2006/relationships/hyperlink" Target="https://podminky.urs.cz/item/CS_URS_2024_01/722181231" TargetMode="External"/><Relationship Id="rId35" Type="http://schemas.openxmlformats.org/officeDocument/2006/relationships/hyperlink" Target="https://podminky.urs.cz/item/CS_URS_2024_01/722250133" TargetMode="External"/><Relationship Id="rId56" Type="http://schemas.openxmlformats.org/officeDocument/2006/relationships/hyperlink" Target="https://podminky.urs.cz/item/CS_URS_2024_01/998727211" TargetMode="External"/><Relationship Id="rId77" Type="http://schemas.openxmlformats.org/officeDocument/2006/relationships/hyperlink" Target="https://podminky.urs.cz/item/CS_URS_2024_01/735152571" TargetMode="External"/><Relationship Id="rId100" Type="http://schemas.openxmlformats.org/officeDocument/2006/relationships/hyperlink" Target="https://podminky.urs.cz/item/CS_URS_2024_01/HZS3211" TargetMode="External"/><Relationship Id="rId8" Type="http://schemas.openxmlformats.org/officeDocument/2006/relationships/hyperlink" Target="https://podminky.urs.cz/item/CS_URS_2024_01/997013211" TargetMode="External"/><Relationship Id="rId51" Type="http://schemas.openxmlformats.org/officeDocument/2006/relationships/hyperlink" Target="https://podminky.urs.cz/item/CS_URS_2024_01/998725201" TargetMode="External"/><Relationship Id="rId72" Type="http://schemas.openxmlformats.org/officeDocument/2006/relationships/hyperlink" Target="https://podminky.urs.cz/item/CS_URS_2024_01/998734201" TargetMode="External"/><Relationship Id="rId93" Type="http://schemas.openxmlformats.org/officeDocument/2006/relationships/hyperlink" Target="https://podminky.urs.cz/item/CS_URS_2024_01/751514635" TargetMode="External"/><Relationship Id="rId98" Type="http://schemas.openxmlformats.org/officeDocument/2006/relationships/hyperlink" Target="https://podminky.urs.cz/item/CS_URS_2024_01/HZS2221" TargetMode="External"/><Relationship Id="rId3" Type="http://schemas.openxmlformats.org/officeDocument/2006/relationships/hyperlink" Target="https://podminky.urs.cz/item/CS_URS_2024_01/97303132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70001000" TargetMode="External"/><Relationship Id="rId3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045002000" TargetMode="Externa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3294000" TargetMode="External"/><Relationship Id="rId6" Type="http://schemas.openxmlformats.org/officeDocument/2006/relationships/hyperlink" Target="https://podminky.urs.cz/item/CS_URS_2024_01/04400200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podminky.urs.cz/item/CS_URS_2024_01/040001000" TargetMode="External"/><Relationship Id="rId10" Type="http://schemas.openxmlformats.org/officeDocument/2006/relationships/hyperlink" Target="https://podminky.urs.cz/item/CS_URS_2024_01/091704000" TargetMode="External"/><Relationship Id="rId4" Type="http://schemas.openxmlformats.org/officeDocument/2006/relationships/hyperlink" Target="https://podminky.urs.cz/item/CS_URS_2024_01/034503000" TargetMode="External"/><Relationship Id="rId9" Type="http://schemas.openxmlformats.org/officeDocument/2006/relationships/hyperlink" Target="https://podminky.urs.cz/item/CS_URS_2024_01/0910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opLeftCell="A35" zoomScale="85" zoomScaleNormal="85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09" t="s">
        <v>15</v>
      </c>
      <c r="BS5" s="17" t="s">
        <v>6</v>
      </c>
    </row>
    <row r="6" spans="1:74" ht="37" customHeight="1">
      <c r="B6" s="20"/>
      <c r="D6" s="26" t="s">
        <v>16</v>
      </c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1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1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10"/>
      <c r="BS8" s="17" t="s">
        <v>6</v>
      </c>
    </row>
    <row r="9" spans="1:74" ht="14.4" customHeight="1">
      <c r="B9" s="20"/>
      <c r="AR9" s="20"/>
      <c r="BE9" s="210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10"/>
      <c r="BS10" s="17" t="s">
        <v>6</v>
      </c>
    </row>
    <row r="11" spans="1:74" ht="18.5" customHeight="1">
      <c r="B11" s="20"/>
      <c r="E11" s="25" t="s">
        <v>28</v>
      </c>
      <c r="AK11" s="27" t="s">
        <v>29</v>
      </c>
      <c r="AN11" s="25" t="s">
        <v>30</v>
      </c>
      <c r="AR11" s="20"/>
      <c r="BE11" s="210"/>
      <c r="BS11" s="17" t="s">
        <v>6</v>
      </c>
    </row>
    <row r="12" spans="1:74" ht="7" customHeight="1">
      <c r="B12" s="20"/>
      <c r="AR12" s="20"/>
      <c r="BE12" s="210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10"/>
      <c r="BS13" s="17" t="s">
        <v>6</v>
      </c>
    </row>
    <row r="14" spans="1:74" ht="12.5">
      <c r="B14" s="20"/>
      <c r="E14" s="215" t="s">
        <v>32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29</v>
      </c>
      <c r="AN14" s="29" t="s">
        <v>32</v>
      </c>
      <c r="AR14" s="20"/>
      <c r="BE14" s="210"/>
      <c r="BS14" s="17" t="s">
        <v>6</v>
      </c>
    </row>
    <row r="15" spans="1:74" ht="7" customHeight="1">
      <c r="B15" s="20"/>
      <c r="AR15" s="20"/>
      <c r="BE15" s="210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10"/>
      <c r="BS16" s="17" t="s">
        <v>4</v>
      </c>
    </row>
    <row r="17" spans="2:71" ht="18.5" customHeight="1">
      <c r="B17" s="20"/>
      <c r="E17" s="25" t="s">
        <v>35</v>
      </c>
      <c r="AK17" s="27" t="s">
        <v>29</v>
      </c>
      <c r="AN17" s="25" t="s">
        <v>36</v>
      </c>
      <c r="AR17" s="20"/>
      <c r="BE17" s="210"/>
      <c r="BS17" s="17" t="s">
        <v>4</v>
      </c>
    </row>
    <row r="18" spans="2:71" ht="7" customHeight="1">
      <c r="B18" s="20"/>
      <c r="AR18" s="20"/>
      <c r="BE18" s="210"/>
      <c r="BS18" s="17" t="s">
        <v>6</v>
      </c>
    </row>
    <row r="19" spans="2:71" ht="12" customHeight="1">
      <c r="B19" s="20"/>
      <c r="D19" s="27" t="s">
        <v>37</v>
      </c>
      <c r="AK19" s="27" t="s">
        <v>26</v>
      </c>
      <c r="AN19" s="25" t="s">
        <v>19</v>
      </c>
      <c r="AR19" s="20"/>
      <c r="BE19" s="210"/>
      <c r="BS19" s="17" t="s">
        <v>6</v>
      </c>
    </row>
    <row r="20" spans="2:71" ht="18.5" customHeight="1">
      <c r="B20" s="20"/>
      <c r="E20" s="25" t="s">
        <v>38</v>
      </c>
      <c r="AK20" s="27" t="s">
        <v>29</v>
      </c>
      <c r="AN20" s="25" t="s">
        <v>19</v>
      </c>
      <c r="AR20" s="20"/>
      <c r="BE20" s="210"/>
      <c r="BS20" s="17" t="s">
        <v>39</v>
      </c>
    </row>
    <row r="21" spans="2:71" ht="7" customHeight="1">
      <c r="B21" s="20"/>
      <c r="AR21" s="20"/>
      <c r="BE21" s="210"/>
    </row>
    <row r="22" spans="2:71" ht="12" customHeight="1">
      <c r="B22" s="20"/>
      <c r="D22" s="27" t="s">
        <v>40</v>
      </c>
      <c r="AR22" s="20"/>
      <c r="BE22" s="210"/>
    </row>
    <row r="23" spans="2:71" ht="47.25" customHeight="1">
      <c r="B23" s="20"/>
      <c r="E23" s="217" t="s">
        <v>41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0"/>
    </row>
    <row r="24" spans="2:71" ht="7" customHeight="1">
      <c r="B24" s="20"/>
      <c r="AR24" s="20"/>
      <c r="BE24" s="210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0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ROUND(AG54,2)</f>
        <v>0</v>
      </c>
      <c r="AL26" s="219"/>
      <c r="AM26" s="219"/>
      <c r="AN26" s="219"/>
      <c r="AO26" s="219"/>
      <c r="AR26" s="32"/>
      <c r="BE26" s="210"/>
    </row>
    <row r="27" spans="2:71" s="1" customFormat="1" ht="7" customHeight="1">
      <c r="B27" s="32"/>
      <c r="AR27" s="32"/>
      <c r="BE27" s="210"/>
    </row>
    <row r="28" spans="2:71" s="1" customFormat="1" ht="12.5">
      <c r="B28" s="32"/>
      <c r="L28" s="220" t="s">
        <v>43</v>
      </c>
      <c r="M28" s="220"/>
      <c r="N28" s="220"/>
      <c r="O28" s="220"/>
      <c r="P28" s="220"/>
      <c r="W28" s="220" t="s">
        <v>44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45</v>
      </c>
      <c r="AL28" s="220"/>
      <c r="AM28" s="220"/>
      <c r="AN28" s="220"/>
      <c r="AO28" s="220"/>
      <c r="AR28" s="32"/>
      <c r="BE28" s="210"/>
    </row>
    <row r="29" spans="2:71" s="2" customFormat="1" ht="14.4" customHeight="1">
      <c r="B29" s="36"/>
      <c r="D29" s="27" t="s">
        <v>46</v>
      </c>
      <c r="F29" s="27" t="s">
        <v>47</v>
      </c>
      <c r="L29" s="223">
        <v>0.21</v>
      </c>
      <c r="M29" s="222"/>
      <c r="N29" s="222"/>
      <c r="O29" s="222"/>
      <c r="P29" s="222"/>
      <c r="W29" s="22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ROUND(AV54, 2)</f>
        <v>0</v>
      </c>
      <c r="AL29" s="222"/>
      <c r="AM29" s="222"/>
      <c r="AN29" s="222"/>
      <c r="AO29" s="222"/>
      <c r="AR29" s="36"/>
      <c r="BE29" s="211"/>
    </row>
    <row r="30" spans="2:71" s="2" customFormat="1" ht="14.4" customHeight="1">
      <c r="B30" s="36"/>
      <c r="F30" s="27" t="s">
        <v>48</v>
      </c>
      <c r="L30" s="223">
        <v>0.12</v>
      </c>
      <c r="M30" s="222"/>
      <c r="N30" s="222"/>
      <c r="O30" s="222"/>
      <c r="P30" s="222"/>
      <c r="W30" s="22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ROUND(AW54, 2)</f>
        <v>0</v>
      </c>
      <c r="AL30" s="222"/>
      <c r="AM30" s="222"/>
      <c r="AN30" s="222"/>
      <c r="AO30" s="222"/>
      <c r="AR30" s="36"/>
      <c r="BE30" s="211"/>
    </row>
    <row r="31" spans="2:71" s="2" customFormat="1" ht="14.4" hidden="1" customHeight="1">
      <c r="B31" s="36"/>
      <c r="F31" s="27" t="s">
        <v>49</v>
      </c>
      <c r="L31" s="223">
        <v>0.21</v>
      </c>
      <c r="M31" s="222"/>
      <c r="N31" s="222"/>
      <c r="O31" s="222"/>
      <c r="P31" s="222"/>
      <c r="W31" s="22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6"/>
      <c r="BE31" s="211"/>
    </row>
    <row r="32" spans="2:71" s="2" customFormat="1" ht="14.4" hidden="1" customHeight="1">
      <c r="B32" s="36"/>
      <c r="F32" s="27" t="s">
        <v>50</v>
      </c>
      <c r="L32" s="223">
        <v>0.12</v>
      </c>
      <c r="M32" s="222"/>
      <c r="N32" s="222"/>
      <c r="O32" s="222"/>
      <c r="P32" s="222"/>
      <c r="W32" s="22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6"/>
      <c r="BE32" s="211"/>
    </row>
    <row r="33" spans="2:44" s="2" customFormat="1" ht="14.4" hidden="1" customHeight="1">
      <c r="B33" s="36"/>
      <c r="F33" s="27" t="s">
        <v>51</v>
      </c>
      <c r="L33" s="223">
        <v>0</v>
      </c>
      <c r="M33" s="222"/>
      <c r="N33" s="222"/>
      <c r="O33" s="222"/>
      <c r="P33" s="222"/>
      <c r="W33" s="22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6"/>
    </row>
    <row r="34" spans="2:44" s="1" customFormat="1" ht="7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27" t="s">
        <v>54</v>
      </c>
      <c r="Y35" s="225"/>
      <c r="Z35" s="225"/>
      <c r="AA35" s="225"/>
      <c r="AB35" s="225"/>
      <c r="AC35" s="39"/>
      <c r="AD35" s="39"/>
      <c r="AE35" s="39"/>
      <c r="AF35" s="39"/>
      <c r="AG35" s="39"/>
      <c r="AH35" s="39"/>
      <c r="AI35" s="39"/>
      <c r="AJ35" s="39"/>
      <c r="AK35" s="224">
        <f>SUM(AK26:AK33)</f>
        <v>0</v>
      </c>
      <c r="AL35" s="225"/>
      <c r="AM35" s="225"/>
      <c r="AN35" s="225"/>
      <c r="AO35" s="226"/>
      <c r="AP35" s="37"/>
      <c r="AQ35" s="37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5" customHeight="1">
      <c r="B42" s="32"/>
      <c r="C42" s="21" t="s">
        <v>55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29</v>
      </c>
      <c r="AR44" s="45"/>
    </row>
    <row r="45" spans="2:44" s="4" customFormat="1" ht="37" customHeight="1">
      <c r="B45" s="46"/>
      <c r="C45" s="47" t="s">
        <v>16</v>
      </c>
      <c r="L45" s="191" t="str">
        <f>K6</f>
        <v>Změna užívání se stavebními úpravami prostor - Kollárova ulice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R45" s="46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ul. Kollárova 1239/19</v>
      </c>
      <c r="AI47" s="27" t="s">
        <v>23</v>
      </c>
      <c r="AM47" s="193" t="str">
        <f>IF(AN8= "","",AN8)</f>
        <v>12. 4. 2024</v>
      </c>
      <c r="AN47" s="193"/>
      <c r="AR47" s="32"/>
    </row>
    <row r="48" spans="2:44" s="1" customFormat="1" ht="7" customHeight="1">
      <c r="B48" s="32"/>
      <c r="AR48" s="32"/>
    </row>
    <row r="49" spans="1:91" s="1" customFormat="1" ht="15.15" customHeight="1">
      <c r="B49" s="32"/>
      <c r="C49" s="27" t="s">
        <v>25</v>
      </c>
      <c r="L49" s="3" t="str">
        <f>IF(E11= "","",E11)</f>
        <v>Západočeská univerzita v Plzni, Univerzitní 2732/8</v>
      </c>
      <c r="AI49" s="27" t="s">
        <v>33</v>
      </c>
      <c r="AM49" s="194" t="str">
        <f>IF(E17="","",E17)</f>
        <v>Arterias s.r.o.</v>
      </c>
      <c r="AN49" s="195"/>
      <c r="AO49" s="195"/>
      <c r="AP49" s="195"/>
      <c r="AR49" s="32"/>
      <c r="AS49" s="196" t="s">
        <v>56</v>
      </c>
      <c r="AT49" s="19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31</v>
      </c>
      <c r="L50" s="3" t="str">
        <f>IF(E14= "Vyplň údaj","",E14)</f>
        <v/>
      </c>
      <c r="AI50" s="27" t="s">
        <v>37</v>
      </c>
      <c r="AM50" s="194" t="str">
        <f>IF(E20="","",E20)</f>
        <v xml:space="preserve"> </v>
      </c>
      <c r="AN50" s="195"/>
      <c r="AO50" s="195"/>
      <c r="AP50" s="195"/>
      <c r="AR50" s="32"/>
      <c r="AS50" s="198"/>
      <c r="AT50" s="199"/>
      <c r="BD50" s="53"/>
    </row>
    <row r="51" spans="1:91" s="1" customFormat="1" ht="10.75" customHeight="1">
      <c r="B51" s="32"/>
      <c r="AR51" s="32"/>
      <c r="AS51" s="198"/>
      <c r="AT51" s="199"/>
      <c r="BD51" s="53"/>
    </row>
    <row r="52" spans="1:91" s="1" customFormat="1" ht="29.25" customHeight="1">
      <c r="B52" s="32"/>
      <c r="C52" s="200" t="s">
        <v>57</v>
      </c>
      <c r="D52" s="201"/>
      <c r="E52" s="201"/>
      <c r="F52" s="201"/>
      <c r="G52" s="201"/>
      <c r="H52" s="54"/>
      <c r="I52" s="203" t="s">
        <v>58</v>
      </c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2" t="s">
        <v>59</v>
      </c>
      <c r="AH52" s="201"/>
      <c r="AI52" s="201"/>
      <c r="AJ52" s="201"/>
      <c r="AK52" s="201"/>
      <c r="AL52" s="201"/>
      <c r="AM52" s="201"/>
      <c r="AN52" s="203" t="s">
        <v>60</v>
      </c>
      <c r="AO52" s="201"/>
      <c r="AP52" s="201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1" s="1" customFormat="1" ht="10.75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7">
        <f>ROUND(SUM(AG55:AG60),2)</f>
        <v>0</v>
      </c>
      <c r="AH54" s="207"/>
      <c r="AI54" s="207"/>
      <c r="AJ54" s="207"/>
      <c r="AK54" s="207"/>
      <c r="AL54" s="207"/>
      <c r="AM54" s="207"/>
      <c r="AN54" s="208">
        <f t="shared" ref="AN54:AN60" si="0">SUM(AG54,AT54)</f>
        <v>0</v>
      </c>
      <c r="AO54" s="208"/>
      <c r="AP54" s="208"/>
      <c r="AQ54" s="64" t="s">
        <v>19</v>
      </c>
      <c r="AR54" s="60"/>
      <c r="AS54" s="65">
        <f>ROUND(SUM(AS55:AS60),2)</f>
        <v>0</v>
      </c>
      <c r="AT54" s="66">
        <f t="shared" ref="AT54:AT60" si="1">ROUND(SUM(AV54:AW54),2)</f>
        <v>0</v>
      </c>
      <c r="AU54" s="67">
        <f>ROUND(SUM(AU55:AU60),5)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ROUND(SUM(AZ55:AZ60),2)</f>
        <v>0</v>
      </c>
      <c r="BA54" s="66">
        <f>ROUND(SUM(BA55:BA60),2)</f>
        <v>0</v>
      </c>
      <c r="BB54" s="66">
        <f>ROUND(SUM(BB55:BB60),2)</f>
        <v>0</v>
      </c>
      <c r="BC54" s="66">
        <f>ROUND(SUM(BC55:BC60),2)</f>
        <v>0</v>
      </c>
      <c r="BD54" s="68">
        <f>ROUND(SUM(BD55:BD60),2)</f>
        <v>0</v>
      </c>
      <c r="BS54" s="69" t="s">
        <v>75</v>
      </c>
      <c r="BT54" s="69" t="s">
        <v>12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16.5" customHeight="1">
      <c r="A55" s="71" t="s">
        <v>79</v>
      </c>
      <c r="B55" s="72"/>
      <c r="C55" s="73"/>
      <c r="D55" s="204" t="s">
        <v>80</v>
      </c>
      <c r="E55" s="204"/>
      <c r="F55" s="204"/>
      <c r="G55" s="204"/>
      <c r="H55" s="204"/>
      <c r="I55" s="74"/>
      <c r="J55" s="204" t="s">
        <v>81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5">
        <f>'D.1. - Bourací práce'!J30</f>
        <v>0</v>
      </c>
      <c r="AH55" s="206"/>
      <c r="AI55" s="206"/>
      <c r="AJ55" s="206"/>
      <c r="AK55" s="206"/>
      <c r="AL55" s="206"/>
      <c r="AM55" s="206"/>
      <c r="AN55" s="205">
        <f t="shared" si="0"/>
        <v>0</v>
      </c>
      <c r="AO55" s="206"/>
      <c r="AP55" s="206"/>
      <c r="AQ55" s="75" t="s">
        <v>82</v>
      </c>
      <c r="AR55" s="72"/>
      <c r="AS55" s="76">
        <v>0</v>
      </c>
      <c r="AT55" s="77">
        <f t="shared" si="1"/>
        <v>0</v>
      </c>
      <c r="AU55" s="78">
        <f>'D.1. - Bourací práce'!P91</f>
        <v>0</v>
      </c>
      <c r="AV55" s="77">
        <f>'D.1. - Bourací práce'!J33</f>
        <v>0</v>
      </c>
      <c r="AW55" s="77">
        <f>'D.1. - Bourací práce'!J34</f>
        <v>0</v>
      </c>
      <c r="AX55" s="77">
        <f>'D.1. - Bourací práce'!J35</f>
        <v>0</v>
      </c>
      <c r="AY55" s="77">
        <f>'D.1. - Bourací práce'!J36</f>
        <v>0</v>
      </c>
      <c r="AZ55" s="77">
        <f>'D.1. - Bourací práce'!F33</f>
        <v>0</v>
      </c>
      <c r="BA55" s="77">
        <f>'D.1. - Bourací práce'!F34</f>
        <v>0</v>
      </c>
      <c r="BB55" s="77">
        <f>'D.1. - Bourací práce'!F35</f>
        <v>0</v>
      </c>
      <c r="BC55" s="77">
        <f>'D.1. - Bourací práce'!F36</f>
        <v>0</v>
      </c>
      <c r="BD55" s="79">
        <f>'D.1. - Bourací práce'!F37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6" customFormat="1" ht="16.5" customHeight="1">
      <c r="A56" s="71" t="s">
        <v>79</v>
      </c>
      <c r="B56" s="72"/>
      <c r="C56" s="73"/>
      <c r="D56" s="204" t="s">
        <v>86</v>
      </c>
      <c r="E56" s="204"/>
      <c r="F56" s="204"/>
      <c r="G56" s="204"/>
      <c r="H56" s="204"/>
      <c r="I56" s="74"/>
      <c r="J56" s="204" t="s">
        <v>87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5">
        <f>'D.2. - Architektonické a ...'!J30</f>
        <v>0</v>
      </c>
      <c r="AH56" s="206"/>
      <c r="AI56" s="206"/>
      <c r="AJ56" s="206"/>
      <c r="AK56" s="206"/>
      <c r="AL56" s="206"/>
      <c r="AM56" s="206"/>
      <c r="AN56" s="205">
        <f t="shared" si="0"/>
        <v>0</v>
      </c>
      <c r="AO56" s="206"/>
      <c r="AP56" s="206"/>
      <c r="AQ56" s="75" t="s">
        <v>82</v>
      </c>
      <c r="AR56" s="72"/>
      <c r="AS56" s="76">
        <v>0</v>
      </c>
      <c r="AT56" s="77">
        <f t="shared" si="1"/>
        <v>0</v>
      </c>
      <c r="AU56" s="78">
        <f>'D.2. - Architektonické a ...'!P98</f>
        <v>0</v>
      </c>
      <c r="AV56" s="77">
        <f>'D.2. - Architektonické a ...'!J33</f>
        <v>0</v>
      </c>
      <c r="AW56" s="77">
        <f>'D.2. - Architektonické a ...'!J34</f>
        <v>0</v>
      </c>
      <c r="AX56" s="77">
        <f>'D.2. - Architektonické a ...'!J35</f>
        <v>0</v>
      </c>
      <c r="AY56" s="77">
        <f>'D.2. - Architektonické a ...'!J36</f>
        <v>0</v>
      </c>
      <c r="AZ56" s="77">
        <f>'D.2. - Architektonické a ...'!F33</f>
        <v>0</v>
      </c>
      <c r="BA56" s="77">
        <f>'D.2. - Architektonické a ...'!F34</f>
        <v>0</v>
      </c>
      <c r="BB56" s="77">
        <f>'D.2. - Architektonické a ...'!F35</f>
        <v>0</v>
      </c>
      <c r="BC56" s="77">
        <f>'D.2. - Architektonické a ...'!F36</f>
        <v>0</v>
      </c>
      <c r="BD56" s="79">
        <f>'D.2. - Architektonické a ...'!F37</f>
        <v>0</v>
      </c>
      <c r="BT56" s="80" t="s">
        <v>83</v>
      </c>
      <c r="BV56" s="80" t="s">
        <v>77</v>
      </c>
      <c r="BW56" s="80" t="s">
        <v>88</v>
      </c>
      <c r="BX56" s="80" t="s">
        <v>5</v>
      </c>
      <c r="CL56" s="80" t="s">
        <v>19</v>
      </c>
      <c r="CM56" s="80" t="s">
        <v>85</v>
      </c>
    </row>
    <row r="57" spans="1:91" s="6" customFormat="1" ht="16.5" customHeight="1">
      <c r="A57" s="71" t="s">
        <v>79</v>
      </c>
      <c r="B57" s="72"/>
      <c r="C57" s="73"/>
      <c r="D57" s="204" t="s">
        <v>89</v>
      </c>
      <c r="E57" s="204"/>
      <c r="F57" s="204"/>
      <c r="G57" s="204"/>
      <c r="H57" s="204"/>
      <c r="I57" s="74"/>
      <c r="J57" s="204" t="s">
        <v>90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5">
        <f>'D.3. - Elektroinstalace'!J30</f>
        <v>0</v>
      </c>
      <c r="AH57" s="206"/>
      <c r="AI57" s="206"/>
      <c r="AJ57" s="206"/>
      <c r="AK57" s="206"/>
      <c r="AL57" s="206"/>
      <c r="AM57" s="206"/>
      <c r="AN57" s="205">
        <f t="shared" si="0"/>
        <v>0</v>
      </c>
      <c r="AO57" s="206"/>
      <c r="AP57" s="206"/>
      <c r="AQ57" s="75" t="s">
        <v>82</v>
      </c>
      <c r="AR57" s="72"/>
      <c r="AS57" s="76">
        <v>0</v>
      </c>
      <c r="AT57" s="77">
        <f t="shared" si="1"/>
        <v>0</v>
      </c>
      <c r="AU57" s="78">
        <f>'D.3. - Elektroinstalace'!P82</f>
        <v>0</v>
      </c>
      <c r="AV57" s="77">
        <f>'D.3. - Elektroinstalace'!J33</f>
        <v>0</v>
      </c>
      <c r="AW57" s="77">
        <f>'D.3. - Elektroinstalace'!J34</f>
        <v>0</v>
      </c>
      <c r="AX57" s="77">
        <f>'D.3. - Elektroinstalace'!J35</f>
        <v>0</v>
      </c>
      <c r="AY57" s="77">
        <f>'D.3. - Elektroinstalace'!J36</f>
        <v>0</v>
      </c>
      <c r="AZ57" s="77">
        <f>'D.3. - Elektroinstalace'!F33</f>
        <v>0</v>
      </c>
      <c r="BA57" s="77">
        <f>'D.3. - Elektroinstalace'!F34</f>
        <v>0</v>
      </c>
      <c r="BB57" s="77">
        <f>'D.3. - Elektroinstalace'!F35</f>
        <v>0</v>
      </c>
      <c r="BC57" s="77">
        <f>'D.3. - Elektroinstalace'!F36</f>
        <v>0</v>
      </c>
      <c r="BD57" s="79">
        <f>'D.3. - Elektroinstalace'!F37</f>
        <v>0</v>
      </c>
      <c r="BT57" s="80" t="s">
        <v>83</v>
      </c>
      <c r="BV57" s="80" t="s">
        <v>77</v>
      </c>
      <c r="BW57" s="80" t="s">
        <v>91</v>
      </c>
      <c r="BX57" s="80" t="s">
        <v>5</v>
      </c>
      <c r="CL57" s="80" t="s">
        <v>19</v>
      </c>
      <c r="CM57" s="80" t="s">
        <v>85</v>
      </c>
    </row>
    <row r="58" spans="1:91" s="6" customFormat="1" ht="24.75" customHeight="1">
      <c r="A58" s="71" t="s">
        <v>79</v>
      </c>
      <c r="B58" s="72"/>
      <c r="C58" s="73"/>
      <c r="D58" s="204" t="s">
        <v>92</v>
      </c>
      <c r="E58" s="204"/>
      <c r="F58" s="204"/>
      <c r="G58" s="204"/>
      <c r="H58" s="204"/>
      <c r="I58" s="74"/>
      <c r="J58" s="204" t="s">
        <v>93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5">
        <f>'D.4. - Zdravotní instalac...'!J30</f>
        <v>0</v>
      </c>
      <c r="AH58" s="206"/>
      <c r="AI58" s="206"/>
      <c r="AJ58" s="206"/>
      <c r="AK58" s="206"/>
      <c r="AL58" s="206"/>
      <c r="AM58" s="206"/>
      <c r="AN58" s="205">
        <f t="shared" si="0"/>
        <v>0</v>
      </c>
      <c r="AO58" s="206"/>
      <c r="AP58" s="206"/>
      <c r="AQ58" s="75" t="s">
        <v>82</v>
      </c>
      <c r="AR58" s="72"/>
      <c r="AS58" s="76">
        <v>0</v>
      </c>
      <c r="AT58" s="77">
        <f t="shared" si="1"/>
        <v>0</v>
      </c>
      <c r="AU58" s="78">
        <f>'D.4. - Zdravotní instalac...'!P98</f>
        <v>0</v>
      </c>
      <c r="AV58" s="77">
        <f>'D.4. - Zdravotní instalac...'!J33</f>
        <v>0</v>
      </c>
      <c r="AW58" s="77">
        <f>'D.4. - Zdravotní instalac...'!J34</f>
        <v>0</v>
      </c>
      <c r="AX58" s="77">
        <f>'D.4. - Zdravotní instalac...'!J35</f>
        <v>0</v>
      </c>
      <c r="AY58" s="77">
        <f>'D.4. - Zdravotní instalac...'!J36</f>
        <v>0</v>
      </c>
      <c r="AZ58" s="77">
        <f>'D.4. - Zdravotní instalac...'!F33</f>
        <v>0</v>
      </c>
      <c r="BA58" s="77">
        <f>'D.4. - Zdravotní instalac...'!F34</f>
        <v>0</v>
      </c>
      <c r="BB58" s="77">
        <f>'D.4. - Zdravotní instalac...'!F35</f>
        <v>0</v>
      </c>
      <c r="BC58" s="77">
        <f>'D.4. - Zdravotní instalac...'!F36</f>
        <v>0</v>
      </c>
      <c r="BD58" s="79">
        <f>'D.4. - Zdravotní instalac...'!F37</f>
        <v>0</v>
      </c>
      <c r="BT58" s="80" t="s">
        <v>83</v>
      </c>
      <c r="BV58" s="80" t="s">
        <v>77</v>
      </c>
      <c r="BW58" s="80" t="s">
        <v>94</v>
      </c>
      <c r="BX58" s="80" t="s">
        <v>5</v>
      </c>
      <c r="CL58" s="80" t="s">
        <v>19</v>
      </c>
      <c r="CM58" s="80" t="s">
        <v>85</v>
      </c>
    </row>
    <row r="59" spans="1:91" s="6" customFormat="1" ht="16.5" customHeight="1">
      <c r="A59" s="71" t="s">
        <v>79</v>
      </c>
      <c r="B59" s="72"/>
      <c r="C59" s="73"/>
      <c r="D59" s="204" t="s">
        <v>95</v>
      </c>
      <c r="E59" s="204"/>
      <c r="F59" s="204"/>
      <c r="G59" s="204"/>
      <c r="H59" s="204"/>
      <c r="I59" s="74"/>
      <c r="J59" s="204" t="s">
        <v>96</v>
      </c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5">
        <f>'D.5. - Slaboproud'!J30</f>
        <v>0</v>
      </c>
      <c r="AH59" s="206"/>
      <c r="AI59" s="206"/>
      <c r="AJ59" s="206"/>
      <c r="AK59" s="206"/>
      <c r="AL59" s="206"/>
      <c r="AM59" s="206"/>
      <c r="AN59" s="205">
        <f t="shared" si="0"/>
        <v>0</v>
      </c>
      <c r="AO59" s="206"/>
      <c r="AP59" s="206"/>
      <c r="AQ59" s="75" t="s">
        <v>82</v>
      </c>
      <c r="AR59" s="72"/>
      <c r="AS59" s="76">
        <v>0</v>
      </c>
      <c r="AT59" s="77">
        <f t="shared" si="1"/>
        <v>0</v>
      </c>
      <c r="AU59" s="78">
        <f>'D.5. - Slaboproud'!P85</f>
        <v>0</v>
      </c>
      <c r="AV59" s="77">
        <f>'D.5. - Slaboproud'!J33</f>
        <v>0</v>
      </c>
      <c r="AW59" s="77">
        <f>'D.5. - Slaboproud'!J34</f>
        <v>0</v>
      </c>
      <c r="AX59" s="77">
        <f>'D.5. - Slaboproud'!J35</f>
        <v>0</v>
      </c>
      <c r="AY59" s="77">
        <f>'D.5. - Slaboproud'!J36</f>
        <v>0</v>
      </c>
      <c r="AZ59" s="77">
        <f>'D.5. - Slaboproud'!F33</f>
        <v>0</v>
      </c>
      <c r="BA59" s="77">
        <f>'D.5. - Slaboproud'!F34</f>
        <v>0</v>
      </c>
      <c r="BB59" s="77">
        <f>'D.5. - Slaboproud'!F35</f>
        <v>0</v>
      </c>
      <c r="BC59" s="77">
        <f>'D.5. - Slaboproud'!F36</f>
        <v>0</v>
      </c>
      <c r="BD59" s="79">
        <f>'D.5. - Slaboproud'!F37</f>
        <v>0</v>
      </c>
      <c r="BT59" s="80" t="s">
        <v>83</v>
      </c>
      <c r="BV59" s="80" t="s">
        <v>77</v>
      </c>
      <c r="BW59" s="80" t="s">
        <v>97</v>
      </c>
      <c r="BX59" s="80" t="s">
        <v>5</v>
      </c>
      <c r="CL59" s="80" t="s">
        <v>19</v>
      </c>
      <c r="CM59" s="80" t="s">
        <v>85</v>
      </c>
    </row>
    <row r="60" spans="1:91" s="6" customFormat="1" ht="16.5" customHeight="1">
      <c r="A60" s="71" t="s">
        <v>79</v>
      </c>
      <c r="B60" s="72"/>
      <c r="C60" s="73"/>
      <c r="D60" s="204" t="s">
        <v>98</v>
      </c>
      <c r="E60" s="204"/>
      <c r="F60" s="204"/>
      <c r="G60" s="204"/>
      <c r="H60" s="204"/>
      <c r="I60" s="74"/>
      <c r="J60" s="204" t="s">
        <v>99</v>
      </c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5">
        <f>'D.6. - Vedlejší a ostatní...'!J30</f>
        <v>0</v>
      </c>
      <c r="AH60" s="206"/>
      <c r="AI60" s="206"/>
      <c r="AJ60" s="206"/>
      <c r="AK60" s="206"/>
      <c r="AL60" s="206"/>
      <c r="AM60" s="206"/>
      <c r="AN60" s="205">
        <f t="shared" si="0"/>
        <v>0</v>
      </c>
      <c r="AO60" s="206"/>
      <c r="AP60" s="206"/>
      <c r="AQ60" s="75" t="s">
        <v>82</v>
      </c>
      <c r="AR60" s="72"/>
      <c r="AS60" s="81">
        <v>0</v>
      </c>
      <c r="AT60" s="82">
        <f t="shared" si="1"/>
        <v>0</v>
      </c>
      <c r="AU60" s="83">
        <f>'D.6. - Vedlejší a ostatní...'!P85</f>
        <v>0</v>
      </c>
      <c r="AV60" s="82">
        <f>'D.6. - Vedlejší a ostatní...'!J33</f>
        <v>0</v>
      </c>
      <c r="AW60" s="82">
        <f>'D.6. - Vedlejší a ostatní...'!J34</f>
        <v>0</v>
      </c>
      <c r="AX60" s="82">
        <f>'D.6. - Vedlejší a ostatní...'!J35</f>
        <v>0</v>
      </c>
      <c r="AY60" s="82">
        <f>'D.6. - Vedlejší a ostatní...'!J36</f>
        <v>0</v>
      </c>
      <c r="AZ60" s="82">
        <f>'D.6. - Vedlejší a ostatní...'!F33</f>
        <v>0</v>
      </c>
      <c r="BA60" s="82">
        <f>'D.6. - Vedlejší a ostatní...'!F34</f>
        <v>0</v>
      </c>
      <c r="BB60" s="82">
        <f>'D.6. - Vedlejší a ostatní...'!F35</f>
        <v>0</v>
      </c>
      <c r="BC60" s="82">
        <f>'D.6. - Vedlejší a ostatní...'!F36</f>
        <v>0</v>
      </c>
      <c r="BD60" s="84">
        <f>'D.6. - Vedlejší a ostatní...'!F37</f>
        <v>0</v>
      </c>
      <c r="BT60" s="80" t="s">
        <v>83</v>
      </c>
      <c r="BV60" s="80" t="s">
        <v>77</v>
      </c>
      <c r="BW60" s="80" t="s">
        <v>100</v>
      </c>
      <c r="BX60" s="80" t="s">
        <v>5</v>
      </c>
      <c r="CL60" s="80" t="s">
        <v>19</v>
      </c>
      <c r="CM60" s="80" t="s">
        <v>85</v>
      </c>
    </row>
    <row r="61" spans="1:91" s="1" customFormat="1" ht="30" customHeight="1">
      <c r="B61" s="32"/>
      <c r="AR61" s="32"/>
    </row>
    <row r="62" spans="1:91" s="1" customFormat="1" ht="7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2"/>
    </row>
  </sheetData>
  <sheetProtection algorithmName="SHA-512" hashValue="NmyfsM86hU6XWqm/ZQjPYeswDQarQIiM8ldOu9U2/OymTU7elApakB4PHa0tHfoOSIrSMMyddxUh0wdupi14Eg==" saltValue="vXmuOM+eNjgnxxDqP4g+pgW2wH0S5AZWD/vovZoodBF0XosssPOy8QUR8AhuworkmXLpFvhC90fOlu0C7JM5K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D.1. - Bourací práce'!C2" display="/" xr:uid="{00000000-0004-0000-0000-000000000000}"/>
    <hyperlink ref="A56" location="'D.2. - Architektonické a ...'!C2" display="/" xr:uid="{00000000-0004-0000-0000-000001000000}"/>
    <hyperlink ref="A57" location="'D.3. - Elektroinstalace'!C2" display="/" xr:uid="{00000000-0004-0000-0000-000002000000}"/>
    <hyperlink ref="A58" location="'D.4. - Zdravotní instalac...'!C2" display="/" xr:uid="{00000000-0004-0000-0000-000003000000}"/>
    <hyperlink ref="A59" location="'D.5. - Slaboproud'!C2" display="/" xr:uid="{00000000-0004-0000-0000-000004000000}"/>
    <hyperlink ref="A60" location="'D.6. - Vedlejší a ostatní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103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ROUND(J91,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ROUND((SUM(BE91:BE374)),  2)</f>
        <v>0</v>
      </c>
      <c r="I33" s="89">
        <v>0.21</v>
      </c>
      <c r="J33" s="88">
        <f>ROUND(((SUM(BE91:BE374))*I33),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ROUND((SUM(BF91:BF374)),  2)</f>
        <v>0</v>
      </c>
      <c r="I34" s="89">
        <v>0.12</v>
      </c>
      <c r="J34" s="88">
        <f>ROUND(((SUM(BF91:BF374))*I34),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ROUND((SUM(BG91:BG374)),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ROUND((SUM(BH91:BH374)),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ROUND((SUM(BI91:BI374)),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D.1. - Bourací práce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J91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108</v>
      </c>
      <c r="E60" s="101"/>
      <c r="F60" s="101"/>
      <c r="G60" s="101"/>
      <c r="H60" s="101"/>
      <c r="I60" s="101"/>
      <c r="J60" s="102">
        <f>J92</f>
        <v>0</v>
      </c>
      <c r="L60" s="99"/>
    </row>
    <row r="61" spans="2:47" s="9" customFormat="1" ht="19.899999999999999" hidden="1" customHeight="1">
      <c r="B61" s="103"/>
      <c r="D61" s="104" t="s">
        <v>109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9" customFormat="1" ht="19.899999999999999" hidden="1" customHeight="1">
      <c r="B62" s="103"/>
      <c r="D62" s="104" t="s">
        <v>110</v>
      </c>
      <c r="E62" s="105"/>
      <c r="F62" s="105"/>
      <c r="G62" s="105"/>
      <c r="H62" s="105"/>
      <c r="I62" s="105"/>
      <c r="J62" s="106">
        <f>J104</f>
        <v>0</v>
      </c>
      <c r="L62" s="103"/>
    </row>
    <row r="63" spans="2:47" s="9" customFormat="1" ht="19.899999999999999" hidden="1" customHeight="1">
      <c r="B63" s="103"/>
      <c r="D63" s="104" t="s">
        <v>111</v>
      </c>
      <c r="E63" s="105"/>
      <c r="F63" s="105"/>
      <c r="G63" s="105"/>
      <c r="H63" s="105"/>
      <c r="I63" s="105"/>
      <c r="J63" s="106">
        <f>J263</f>
        <v>0</v>
      </c>
      <c r="L63" s="103"/>
    </row>
    <row r="64" spans="2:47" s="9" customFormat="1" ht="19.899999999999999" hidden="1" customHeight="1">
      <c r="B64" s="103"/>
      <c r="D64" s="104" t="s">
        <v>112</v>
      </c>
      <c r="E64" s="105"/>
      <c r="F64" s="105"/>
      <c r="G64" s="105"/>
      <c r="H64" s="105"/>
      <c r="I64" s="105"/>
      <c r="J64" s="106">
        <f>J290</f>
        <v>0</v>
      </c>
      <c r="L64" s="103"/>
    </row>
    <row r="65" spans="2:12" s="8" customFormat="1" ht="25" hidden="1" customHeight="1">
      <c r="B65" s="99"/>
      <c r="D65" s="100" t="s">
        <v>113</v>
      </c>
      <c r="E65" s="101"/>
      <c r="F65" s="101"/>
      <c r="G65" s="101"/>
      <c r="H65" s="101"/>
      <c r="I65" s="101"/>
      <c r="J65" s="102">
        <f>J294</f>
        <v>0</v>
      </c>
      <c r="L65" s="99"/>
    </row>
    <row r="66" spans="2:12" s="9" customFormat="1" ht="19.899999999999999" hidden="1" customHeight="1">
      <c r="B66" s="103"/>
      <c r="D66" s="104" t="s">
        <v>114</v>
      </c>
      <c r="E66" s="105"/>
      <c r="F66" s="105"/>
      <c r="G66" s="105"/>
      <c r="H66" s="105"/>
      <c r="I66" s="105"/>
      <c r="J66" s="106">
        <f>J295</f>
        <v>0</v>
      </c>
      <c r="L66" s="103"/>
    </row>
    <row r="67" spans="2:12" s="9" customFormat="1" ht="19.899999999999999" hidden="1" customHeight="1">
      <c r="B67" s="103"/>
      <c r="D67" s="104" t="s">
        <v>115</v>
      </c>
      <c r="E67" s="105"/>
      <c r="F67" s="105"/>
      <c r="G67" s="105"/>
      <c r="H67" s="105"/>
      <c r="I67" s="105"/>
      <c r="J67" s="106">
        <f>J300</f>
        <v>0</v>
      </c>
      <c r="L67" s="103"/>
    </row>
    <row r="68" spans="2:12" s="9" customFormat="1" ht="19.899999999999999" hidden="1" customHeight="1">
      <c r="B68" s="103"/>
      <c r="D68" s="104" t="s">
        <v>116</v>
      </c>
      <c r="E68" s="105"/>
      <c r="F68" s="105"/>
      <c r="G68" s="105"/>
      <c r="H68" s="105"/>
      <c r="I68" s="105"/>
      <c r="J68" s="106">
        <f>J313</f>
        <v>0</v>
      </c>
      <c r="L68" s="103"/>
    </row>
    <row r="69" spans="2:12" s="9" customFormat="1" ht="19.899999999999999" hidden="1" customHeight="1">
      <c r="B69" s="103"/>
      <c r="D69" s="104" t="s">
        <v>117</v>
      </c>
      <c r="E69" s="105"/>
      <c r="F69" s="105"/>
      <c r="G69" s="105"/>
      <c r="H69" s="105"/>
      <c r="I69" s="105"/>
      <c r="J69" s="106">
        <f>J324</f>
        <v>0</v>
      </c>
      <c r="L69" s="103"/>
    </row>
    <row r="70" spans="2:12" s="9" customFormat="1" ht="19.899999999999999" hidden="1" customHeight="1">
      <c r="B70" s="103"/>
      <c r="D70" s="104" t="s">
        <v>118</v>
      </c>
      <c r="E70" s="105"/>
      <c r="F70" s="105"/>
      <c r="G70" s="105"/>
      <c r="H70" s="105"/>
      <c r="I70" s="105"/>
      <c r="J70" s="106">
        <f>J337</f>
        <v>0</v>
      </c>
      <c r="L70" s="103"/>
    </row>
    <row r="71" spans="2:12" s="8" customFormat="1" ht="25" hidden="1" customHeight="1">
      <c r="B71" s="99"/>
      <c r="D71" s="100" t="s">
        <v>119</v>
      </c>
      <c r="E71" s="101"/>
      <c r="F71" s="101"/>
      <c r="G71" s="101"/>
      <c r="H71" s="101"/>
      <c r="I71" s="101"/>
      <c r="J71" s="102">
        <f>J368</f>
        <v>0</v>
      </c>
      <c r="L71" s="99"/>
    </row>
    <row r="72" spans="2:12" s="1" customFormat="1" ht="21.75" hidden="1" customHeight="1">
      <c r="B72" s="32"/>
      <c r="L72" s="32"/>
    </row>
    <row r="73" spans="2:12" s="1" customFormat="1" ht="7" hidden="1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4" spans="2:12" ht="10" hidden="1"/>
    <row r="75" spans="2:12" ht="10" hidden="1"/>
    <row r="76" spans="2:12" ht="10" hidden="1"/>
    <row r="77" spans="2:12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5" customHeight="1">
      <c r="B78" s="32"/>
      <c r="C78" s="21" t="s">
        <v>120</v>
      </c>
      <c r="L78" s="32"/>
    </row>
    <row r="79" spans="2:12" s="1" customFormat="1" ht="7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228" t="str">
        <f>E7</f>
        <v>Změna užívání se stavebními úpravami prostor - Kollárova ulice</v>
      </c>
      <c r="F81" s="229"/>
      <c r="G81" s="229"/>
      <c r="H81" s="229"/>
      <c r="L81" s="32"/>
    </row>
    <row r="82" spans="2:65" s="1" customFormat="1" ht="12" customHeight="1">
      <c r="B82" s="32"/>
      <c r="C82" s="27" t="s">
        <v>102</v>
      </c>
      <c r="L82" s="32"/>
    </row>
    <row r="83" spans="2:65" s="1" customFormat="1" ht="16.5" customHeight="1">
      <c r="B83" s="32"/>
      <c r="E83" s="191" t="str">
        <f>E9</f>
        <v>D.1. - Bourací práce</v>
      </c>
      <c r="F83" s="230"/>
      <c r="G83" s="230"/>
      <c r="H83" s="230"/>
      <c r="L83" s="32"/>
    </row>
    <row r="84" spans="2:65" s="1" customFormat="1" ht="7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ul. Kollárova 1239/19</v>
      </c>
      <c r="I85" s="27" t="s">
        <v>23</v>
      </c>
      <c r="J85" s="49" t="str">
        <f>IF(J12="","",J12)</f>
        <v>12. 4. 2024</v>
      </c>
      <c r="L85" s="32"/>
    </row>
    <row r="86" spans="2:65" s="1" customFormat="1" ht="7" customHeight="1">
      <c r="B86" s="32"/>
      <c r="L86" s="32"/>
    </row>
    <row r="87" spans="2:65" s="1" customFormat="1" ht="15.15" customHeight="1">
      <c r="B87" s="32"/>
      <c r="C87" s="27" t="s">
        <v>25</v>
      </c>
      <c r="F87" s="25" t="str">
        <f>E15</f>
        <v>Západočeská univerzita v Plzni, Univerzitní 2732/8</v>
      </c>
      <c r="I87" s="27" t="s">
        <v>33</v>
      </c>
      <c r="J87" s="30" t="str">
        <f>E21</f>
        <v>Arterias s.r.o.</v>
      </c>
      <c r="L87" s="32"/>
    </row>
    <row r="88" spans="2:65" s="1" customFormat="1" ht="15.15" customHeight="1">
      <c r="B88" s="32"/>
      <c r="C88" s="27" t="s">
        <v>31</v>
      </c>
      <c r="F88" s="25" t="str">
        <f>IF(E18="","",E18)</f>
        <v>Vyplň údaj</v>
      </c>
      <c r="I88" s="27" t="s">
        <v>37</v>
      </c>
      <c r="J88" s="30" t="str">
        <f>E24</f>
        <v xml:space="preserve"> </v>
      </c>
      <c r="L88" s="32"/>
    </row>
    <row r="89" spans="2:65" s="1" customFormat="1" ht="10.25" customHeight="1">
      <c r="B89" s="32"/>
      <c r="L89" s="32"/>
    </row>
    <row r="90" spans="2:65" s="10" customFormat="1" ht="29.25" customHeight="1">
      <c r="B90" s="107"/>
      <c r="C90" s="108" t="s">
        <v>121</v>
      </c>
      <c r="D90" s="109" t="s">
        <v>61</v>
      </c>
      <c r="E90" s="109" t="s">
        <v>57</v>
      </c>
      <c r="F90" s="109" t="s">
        <v>58</v>
      </c>
      <c r="G90" s="109" t="s">
        <v>122</v>
      </c>
      <c r="H90" s="109" t="s">
        <v>123</v>
      </c>
      <c r="I90" s="109" t="s">
        <v>124</v>
      </c>
      <c r="J90" s="109" t="s">
        <v>106</v>
      </c>
      <c r="K90" s="110" t="s">
        <v>125</v>
      </c>
      <c r="L90" s="107"/>
      <c r="M90" s="56" t="s">
        <v>19</v>
      </c>
      <c r="N90" s="57" t="s">
        <v>46</v>
      </c>
      <c r="O90" s="57" t="s">
        <v>126</v>
      </c>
      <c r="P90" s="57" t="s">
        <v>127</v>
      </c>
      <c r="Q90" s="57" t="s">
        <v>128</v>
      </c>
      <c r="R90" s="57" t="s">
        <v>129</v>
      </c>
      <c r="S90" s="57" t="s">
        <v>130</v>
      </c>
      <c r="T90" s="58" t="s">
        <v>131</v>
      </c>
    </row>
    <row r="91" spans="2:65" s="1" customFormat="1" ht="22.75" customHeight="1">
      <c r="B91" s="32"/>
      <c r="C91" s="61" t="s">
        <v>132</v>
      </c>
      <c r="J91" s="111">
        <f>BK91</f>
        <v>0</v>
      </c>
      <c r="L91" s="32"/>
      <c r="M91" s="59"/>
      <c r="N91" s="50"/>
      <c r="O91" s="50"/>
      <c r="P91" s="112">
        <f>P92+P294+P368</f>
        <v>0</v>
      </c>
      <c r="Q91" s="50"/>
      <c r="R91" s="112">
        <f>R92+R294+R368</f>
        <v>0</v>
      </c>
      <c r="S91" s="50"/>
      <c r="T91" s="113">
        <f>T92+T294+T368</f>
        <v>0</v>
      </c>
      <c r="AT91" s="17" t="s">
        <v>75</v>
      </c>
      <c r="AU91" s="17" t="s">
        <v>107</v>
      </c>
      <c r="BK91" s="114">
        <f>BK92+BK294+BK368</f>
        <v>0</v>
      </c>
    </row>
    <row r="92" spans="2:65" s="11" customFormat="1" ht="25.9" customHeight="1">
      <c r="B92" s="115"/>
      <c r="D92" s="116" t="s">
        <v>75</v>
      </c>
      <c r="E92" s="117" t="s">
        <v>133</v>
      </c>
      <c r="F92" s="117" t="s">
        <v>134</v>
      </c>
      <c r="I92" s="118"/>
      <c r="J92" s="119">
        <f>BK92</f>
        <v>0</v>
      </c>
      <c r="L92" s="115"/>
      <c r="M92" s="120"/>
      <c r="P92" s="121">
        <f>P93+P104+P263+P290</f>
        <v>0</v>
      </c>
      <c r="R92" s="121">
        <f>R93+R104+R263+R290</f>
        <v>0</v>
      </c>
      <c r="T92" s="122">
        <f>T93+T104+T263+T290</f>
        <v>0</v>
      </c>
      <c r="AR92" s="116" t="s">
        <v>83</v>
      </c>
      <c r="AT92" s="123" t="s">
        <v>75</v>
      </c>
      <c r="AU92" s="123" t="s">
        <v>12</v>
      </c>
      <c r="AY92" s="116" t="s">
        <v>135</v>
      </c>
      <c r="BK92" s="124">
        <f>BK93+BK104+BK263+BK290</f>
        <v>0</v>
      </c>
    </row>
    <row r="93" spans="2:65" s="11" customFormat="1" ht="22.75" customHeight="1">
      <c r="B93" s="115"/>
      <c r="D93" s="116" t="s">
        <v>75</v>
      </c>
      <c r="E93" s="125" t="s">
        <v>136</v>
      </c>
      <c r="F93" s="125" t="s">
        <v>137</v>
      </c>
      <c r="I93" s="118"/>
      <c r="J93" s="126">
        <f>BK93</f>
        <v>0</v>
      </c>
      <c r="L93" s="115"/>
      <c r="M93" s="120"/>
      <c r="P93" s="121">
        <f>SUM(P94:P103)</f>
        <v>0</v>
      </c>
      <c r="R93" s="121">
        <f>SUM(R94:R103)</f>
        <v>0</v>
      </c>
      <c r="T93" s="122">
        <f>SUM(T94:T103)</f>
        <v>0</v>
      </c>
      <c r="AR93" s="116" t="s">
        <v>83</v>
      </c>
      <c r="AT93" s="123" t="s">
        <v>75</v>
      </c>
      <c r="AU93" s="123" t="s">
        <v>83</v>
      </c>
      <c r="AY93" s="116" t="s">
        <v>135</v>
      </c>
      <c r="BK93" s="124">
        <f>SUM(BK94:BK103)</f>
        <v>0</v>
      </c>
    </row>
    <row r="94" spans="2:65" s="1" customFormat="1" ht="37.75" customHeight="1">
      <c r="B94" s="32"/>
      <c r="C94" s="127" t="s">
        <v>83</v>
      </c>
      <c r="D94" s="127" t="s">
        <v>138</v>
      </c>
      <c r="E94" s="128" t="s">
        <v>139</v>
      </c>
      <c r="F94" s="129" t="s">
        <v>140</v>
      </c>
      <c r="G94" s="130" t="s">
        <v>141</v>
      </c>
      <c r="H94" s="131">
        <v>100.72799999999999</v>
      </c>
      <c r="I94" s="132"/>
      <c r="J94" s="133">
        <f>ROUND(I94*H94,2)</f>
        <v>0</v>
      </c>
      <c r="K94" s="129" t="s">
        <v>142</v>
      </c>
      <c r="L94" s="32"/>
      <c r="M94" s="134" t="s">
        <v>19</v>
      </c>
      <c r="N94" s="135" t="s">
        <v>47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143</v>
      </c>
      <c r="AT94" s="138" t="s">
        <v>138</v>
      </c>
      <c r="AU94" s="138" t="s">
        <v>85</v>
      </c>
      <c r="AY94" s="17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83</v>
      </c>
      <c r="BK94" s="139">
        <f>ROUND(I94*H94,2)</f>
        <v>0</v>
      </c>
      <c r="BL94" s="17" t="s">
        <v>143</v>
      </c>
      <c r="BM94" s="138" t="s">
        <v>85</v>
      </c>
    </row>
    <row r="95" spans="2:65" s="1" customFormat="1" ht="27">
      <c r="B95" s="32"/>
      <c r="D95" s="140" t="s">
        <v>144</v>
      </c>
      <c r="F95" s="141" t="s">
        <v>140</v>
      </c>
      <c r="I95" s="142"/>
      <c r="L95" s="32"/>
      <c r="M95" s="143"/>
      <c r="T95" s="53"/>
      <c r="AT95" s="17" t="s">
        <v>144</v>
      </c>
      <c r="AU95" s="17" t="s">
        <v>85</v>
      </c>
    </row>
    <row r="96" spans="2:65" s="1" customFormat="1" ht="10">
      <c r="B96" s="32"/>
      <c r="D96" s="144" t="s">
        <v>145</v>
      </c>
      <c r="F96" s="145" t="s">
        <v>146</v>
      </c>
      <c r="I96" s="142"/>
      <c r="L96" s="32"/>
      <c r="M96" s="143"/>
      <c r="T96" s="53"/>
      <c r="AT96" s="17" t="s">
        <v>145</v>
      </c>
      <c r="AU96" s="17" t="s">
        <v>85</v>
      </c>
    </row>
    <row r="97" spans="2:65" s="12" customFormat="1" ht="10">
      <c r="B97" s="146"/>
      <c r="D97" s="140" t="s">
        <v>147</v>
      </c>
      <c r="E97" s="147" t="s">
        <v>19</v>
      </c>
      <c r="F97" s="148" t="s">
        <v>148</v>
      </c>
      <c r="H97" s="147" t="s">
        <v>19</v>
      </c>
      <c r="I97" s="149"/>
      <c r="L97" s="146"/>
      <c r="M97" s="150"/>
      <c r="T97" s="151"/>
      <c r="AT97" s="147" t="s">
        <v>147</v>
      </c>
      <c r="AU97" s="147" t="s">
        <v>85</v>
      </c>
      <c r="AV97" s="12" t="s">
        <v>83</v>
      </c>
      <c r="AW97" s="12" t="s">
        <v>39</v>
      </c>
      <c r="AX97" s="12" t="s">
        <v>12</v>
      </c>
      <c r="AY97" s="147" t="s">
        <v>135</v>
      </c>
    </row>
    <row r="98" spans="2:65" s="13" customFormat="1" ht="10">
      <c r="B98" s="152"/>
      <c r="D98" s="140" t="s">
        <v>147</v>
      </c>
      <c r="E98" s="153" t="s">
        <v>19</v>
      </c>
      <c r="F98" s="154" t="s">
        <v>149</v>
      </c>
      <c r="H98" s="155">
        <v>37.592000000000006</v>
      </c>
      <c r="I98" s="156"/>
      <c r="L98" s="152"/>
      <c r="M98" s="157"/>
      <c r="T98" s="158"/>
      <c r="AT98" s="153" t="s">
        <v>147</v>
      </c>
      <c r="AU98" s="153" t="s">
        <v>85</v>
      </c>
      <c r="AV98" s="13" t="s">
        <v>85</v>
      </c>
      <c r="AW98" s="13" t="s">
        <v>39</v>
      </c>
      <c r="AX98" s="13" t="s">
        <v>12</v>
      </c>
      <c r="AY98" s="153" t="s">
        <v>135</v>
      </c>
    </row>
    <row r="99" spans="2:65" s="13" customFormat="1" ht="10">
      <c r="B99" s="152"/>
      <c r="D99" s="140" t="s">
        <v>147</v>
      </c>
      <c r="E99" s="153" t="s">
        <v>19</v>
      </c>
      <c r="F99" s="154" t="s">
        <v>150</v>
      </c>
      <c r="H99" s="155">
        <v>1.1000000000000001</v>
      </c>
      <c r="I99" s="156"/>
      <c r="L99" s="152"/>
      <c r="M99" s="157"/>
      <c r="T99" s="158"/>
      <c r="AT99" s="153" t="s">
        <v>147</v>
      </c>
      <c r="AU99" s="153" t="s">
        <v>85</v>
      </c>
      <c r="AV99" s="13" t="s">
        <v>85</v>
      </c>
      <c r="AW99" s="13" t="s">
        <v>39</v>
      </c>
      <c r="AX99" s="13" t="s">
        <v>12</v>
      </c>
      <c r="AY99" s="153" t="s">
        <v>135</v>
      </c>
    </row>
    <row r="100" spans="2:65" s="13" customFormat="1" ht="10">
      <c r="B100" s="152"/>
      <c r="D100" s="140" t="s">
        <v>147</v>
      </c>
      <c r="E100" s="153" t="s">
        <v>19</v>
      </c>
      <c r="F100" s="154" t="s">
        <v>151</v>
      </c>
      <c r="H100" s="155">
        <v>12.036</v>
      </c>
      <c r="I100" s="156"/>
      <c r="L100" s="152"/>
      <c r="M100" s="157"/>
      <c r="T100" s="158"/>
      <c r="AT100" s="153" t="s">
        <v>147</v>
      </c>
      <c r="AU100" s="153" t="s">
        <v>85</v>
      </c>
      <c r="AV100" s="13" t="s">
        <v>85</v>
      </c>
      <c r="AW100" s="13" t="s">
        <v>39</v>
      </c>
      <c r="AX100" s="13" t="s">
        <v>12</v>
      </c>
      <c r="AY100" s="153" t="s">
        <v>135</v>
      </c>
    </row>
    <row r="101" spans="2:65" s="12" customFormat="1" ht="10">
      <c r="B101" s="146"/>
      <c r="D101" s="140" t="s">
        <v>147</v>
      </c>
      <c r="E101" s="147" t="s">
        <v>19</v>
      </c>
      <c r="F101" s="148" t="s">
        <v>152</v>
      </c>
      <c r="H101" s="147" t="s">
        <v>19</v>
      </c>
      <c r="I101" s="149"/>
      <c r="L101" s="146"/>
      <c r="M101" s="150"/>
      <c r="T101" s="151"/>
      <c r="AT101" s="147" t="s">
        <v>147</v>
      </c>
      <c r="AU101" s="147" t="s">
        <v>85</v>
      </c>
      <c r="AV101" s="12" t="s">
        <v>83</v>
      </c>
      <c r="AW101" s="12" t="s">
        <v>39</v>
      </c>
      <c r="AX101" s="12" t="s">
        <v>12</v>
      </c>
      <c r="AY101" s="147" t="s">
        <v>135</v>
      </c>
    </row>
    <row r="102" spans="2:65" s="13" customFormat="1" ht="10">
      <c r="B102" s="152"/>
      <c r="D102" s="140" t="s">
        <v>147</v>
      </c>
      <c r="E102" s="153" t="s">
        <v>19</v>
      </c>
      <c r="F102" s="154" t="s">
        <v>153</v>
      </c>
      <c r="H102" s="155">
        <v>50</v>
      </c>
      <c r="I102" s="156"/>
      <c r="L102" s="152"/>
      <c r="M102" s="157"/>
      <c r="T102" s="158"/>
      <c r="AT102" s="153" t="s">
        <v>147</v>
      </c>
      <c r="AU102" s="153" t="s">
        <v>85</v>
      </c>
      <c r="AV102" s="13" t="s">
        <v>85</v>
      </c>
      <c r="AW102" s="13" t="s">
        <v>39</v>
      </c>
      <c r="AX102" s="13" t="s">
        <v>12</v>
      </c>
      <c r="AY102" s="153" t="s">
        <v>135</v>
      </c>
    </row>
    <row r="103" spans="2:65" s="14" customFormat="1" ht="10">
      <c r="B103" s="159"/>
      <c r="D103" s="140" t="s">
        <v>147</v>
      </c>
      <c r="E103" s="160" t="s">
        <v>19</v>
      </c>
      <c r="F103" s="161" t="s">
        <v>154</v>
      </c>
      <c r="H103" s="162">
        <v>100.72800000000001</v>
      </c>
      <c r="I103" s="163"/>
      <c r="L103" s="159"/>
      <c r="M103" s="164"/>
      <c r="T103" s="165"/>
      <c r="AT103" s="160" t="s">
        <v>147</v>
      </c>
      <c r="AU103" s="160" t="s">
        <v>85</v>
      </c>
      <c r="AV103" s="14" t="s">
        <v>143</v>
      </c>
      <c r="AW103" s="14" t="s">
        <v>39</v>
      </c>
      <c r="AX103" s="14" t="s">
        <v>83</v>
      </c>
      <c r="AY103" s="160" t="s">
        <v>135</v>
      </c>
    </row>
    <row r="104" spans="2:65" s="11" customFormat="1" ht="22.75" customHeight="1">
      <c r="B104" s="115"/>
      <c r="D104" s="116" t="s">
        <v>75</v>
      </c>
      <c r="E104" s="125" t="s">
        <v>155</v>
      </c>
      <c r="F104" s="125" t="s">
        <v>156</v>
      </c>
      <c r="I104" s="118"/>
      <c r="J104" s="126">
        <f>BK104</f>
        <v>0</v>
      </c>
      <c r="L104" s="115"/>
      <c r="M104" s="120"/>
      <c r="P104" s="121">
        <f>SUM(P105:P262)</f>
        <v>0</v>
      </c>
      <c r="R104" s="121">
        <f>SUM(R105:R262)</f>
        <v>0</v>
      </c>
      <c r="T104" s="122">
        <f>SUM(T105:T262)</f>
        <v>0</v>
      </c>
      <c r="AR104" s="116" t="s">
        <v>83</v>
      </c>
      <c r="AT104" s="123" t="s">
        <v>75</v>
      </c>
      <c r="AU104" s="123" t="s">
        <v>83</v>
      </c>
      <c r="AY104" s="116" t="s">
        <v>135</v>
      </c>
      <c r="BK104" s="124">
        <f>SUM(BK105:BK262)</f>
        <v>0</v>
      </c>
    </row>
    <row r="105" spans="2:65" s="1" customFormat="1" ht="37.75" customHeight="1">
      <c r="B105" s="32"/>
      <c r="C105" s="127" t="s">
        <v>85</v>
      </c>
      <c r="D105" s="127" t="s">
        <v>138</v>
      </c>
      <c r="E105" s="128" t="s">
        <v>157</v>
      </c>
      <c r="F105" s="129" t="s">
        <v>158</v>
      </c>
      <c r="G105" s="130" t="s">
        <v>141</v>
      </c>
      <c r="H105" s="131">
        <v>350.46</v>
      </c>
      <c r="I105" s="132"/>
      <c r="J105" s="133">
        <f>ROUND(I105*H105,2)</f>
        <v>0</v>
      </c>
      <c r="K105" s="129" t="s">
        <v>142</v>
      </c>
      <c r="L105" s="32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143</v>
      </c>
      <c r="AT105" s="138" t="s">
        <v>138</v>
      </c>
      <c r="AU105" s="138" t="s">
        <v>85</v>
      </c>
      <c r="AY105" s="17" t="s">
        <v>135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83</v>
      </c>
      <c r="BK105" s="139">
        <f>ROUND(I105*H105,2)</f>
        <v>0</v>
      </c>
      <c r="BL105" s="17" t="s">
        <v>143</v>
      </c>
      <c r="BM105" s="138" t="s">
        <v>143</v>
      </c>
    </row>
    <row r="106" spans="2:65" s="1" customFormat="1" ht="18">
      <c r="B106" s="32"/>
      <c r="D106" s="140" t="s">
        <v>144</v>
      </c>
      <c r="F106" s="141" t="s">
        <v>158</v>
      </c>
      <c r="I106" s="142"/>
      <c r="L106" s="32"/>
      <c r="M106" s="143"/>
      <c r="T106" s="53"/>
      <c r="AT106" s="17" t="s">
        <v>144</v>
      </c>
      <c r="AU106" s="17" t="s">
        <v>85</v>
      </c>
    </row>
    <row r="107" spans="2:65" s="1" customFormat="1" ht="10">
      <c r="B107" s="32"/>
      <c r="D107" s="144" t="s">
        <v>145</v>
      </c>
      <c r="F107" s="145" t="s">
        <v>159</v>
      </c>
      <c r="I107" s="142"/>
      <c r="L107" s="32"/>
      <c r="M107" s="143"/>
      <c r="T107" s="53"/>
      <c r="AT107" s="17" t="s">
        <v>145</v>
      </c>
      <c r="AU107" s="17" t="s">
        <v>85</v>
      </c>
    </row>
    <row r="108" spans="2:65" s="12" customFormat="1" ht="10">
      <c r="B108" s="146"/>
      <c r="D108" s="140" t="s">
        <v>147</v>
      </c>
      <c r="E108" s="147" t="s">
        <v>19</v>
      </c>
      <c r="F108" s="148" t="s">
        <v>160</v>
      </c>
      <c r="H108" s="147" t="s">
        <v>19</v>
      </c>
      <c r="I108" s="149"/>
      <c r="L108" s="146"/>
      <c r="M108" s="150"/>
      <c r="T108" s="151"/>
      <c r="AT108" s="147" t="s">
        <v>147</v>
      </c>
      <c r="AU108" s="147" t="s">
        <v>85</v>
      </c>
      <c r="AV108" s="12" t="s">
        <v>83</v>
      </c>
      <c r="AW108" s="12" t="s">
        <v>39</v>
      </c>
      <c r="AX108" s="12" t="s">
        <v>12</v>
      </c>
      <c r="AY108" s="147" t="s">
        <v>135</v>
      </c>
    </row>
    <row r="109" spans="2:65" s="13" customFormat="1" ht="10">
      <c r="B109" s="152"/>
      <c r="D109" s="140" t="s">
        <v>147</v>
      </c>
      <c r="E109" s="153" t="s">
        <v>19</v>
      </c>
      <c r="F109" s="154" t="s">
        <v>161</v>
      </c>
      <c r="H109" s="155">
        <v>350.46</v>
      </c>
      <c r="I109" s="156"/>
      <c r="L109" s="152"/>
      <c r="M109" s="157"/>
      <c r="T109" s="158"/>
      <c r="AT109" s="153" t="s">
        <v>147</v>
      </c>
      <c r="AU109" s="153" t="s">
        <v>85</v>
      </c>
      <c r="AV109" s="13" t="s">
        <v>85</v>
      </c>
      <c r="AW109" s="13" t="s">
        <v>39</v>
      </c>
      <c r="AX109" s="13" t="s">
        <v>12</v>
      </c>
      <c r="AY109" s="153" t="s">
        <v>135</v>
      </c>
    </row>
    <row r="110" spans="2:65" s="14" customFormat="1" ht="10">
      <c r="B110" s="159"/>
      <c r="D110" s="140" t="s">
        <v>147</v>
      </c>
      <c r="E110" s="160" t="s">
        <v>19</v>
      </c>
      <c r="F110" s="161" t="s">
        <v>154</v>
      </c>
      <c r="H110" s="162">
        <v>350.46</v>
      </c>
      <c r="I110" s="163"/>
      <c r="L110" s="159"/>
      <c r="M110" s="164"/>
      <c r="T110" s="165"/>
      <c r="AT110" s="160" t="s">
        <v>147</v>
      </c>
      <c r="AU110" s="160" t="s">
        <v>85</v>
      </c>
      <c r="AV110" s="14" t="s">
        <v>143</v>
      </c>
      <c r="AW110" s="14" t="s">
        <v>39</v>
      </c>
      <c r="AX110" s="14" t="s">
        <v>83</v>
      </c>
      <c r="AY110" s="160" t="s">
        <v>135</v>
      </c>
    </row>
    <row r="111" spans="2:65" s="1" customFormat="1" ht="24.15" customHeight="1">
      <c r="B111" s="32"/>
      <c r="C111" s="127" t="s">
        <v>162</v>
      </c>
      <c r="D111" s="127" t="s">
        <v>138</v>
      </c>
      <c r="E111" s="128" t="s">
        <v>163</v>
      </c>
      <c r="F111" s="129" t="s">
        <v>164</v>
      </c>
      <c r="G111" s="130" t="s">
        <v>141</v>
      </c>
      <c r="H111" s="131">
        <v>350.46</v>
      </c>
      <c r="I111" s="132"/>
      <c r="J111" s="133">
        <f>ROUND(I111*H111,2)</f>
        <v>0</v>
      </c>
      <c r="K111" s="129" t="s">
        <v>142</v>
      </c>
      <c r="L111" s="32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143</v>
      </c>
      <c r="AT111" s="138" t="s">
        <v>138</v>
      </c>
      <c r="AU111" s="138" t="s">
        <v>85</v>
      </c>
      <c r="AY111" s="17" t="s">
        <v>135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83</v>
      </c>
      <c r="BK111" s="139">
        <f>ROUND(I111*H111,2)</f>
        <v>0</v>
      </c>
      <c r="BL111" s="17" t="s">
        <v>143</v>
      </c>
      <c r="BM111" s="138" t="s">
        <v>136</v>
      </c>
    </row>
    <row r="112" spans="2:65" s="1" customFormat="1" ht="18">
      <c r="B112" s="32"/>
      <c r="D112" s="140" t="s">
        <v>144</v>
      </c>
      <c r="F112" s="141" t="s">
        <v>164</v>
      </c>
      <c r="I112" s="142"/>
      <c r="L112" s="32"/>
      <c r="M112" s="143"/>
      <c r="T112" s="53"/>
      <c r="AT112" s="17" t="s">
        <v>144</v>
      </c>
      <c r="AU112" s="17" t="s">
        <v>85</v>
      </c>
    </row>
    <row r="113" spans="2:65" s="1" customFormat="1" ht="10">
      <c r="B113" s="32"/>
      <c r="D113" s="144" t="s">
        <v>145</v>
      </c>
      <c r="F113" s="145" t="s">
        <v>165</v>
      </c>
      <c r="I113" s="142"/>
      <c r="L113" s="32"/>
      <c r="M113" s="143"/>
      <c r="T113" s="53"/>
      <c r="AT113" s="17" t="s">
        <v>145</v>
      </c>
      <c r="AU113" s="17" t="s">
        <v>85</v>
      </c>
    </row>
    <row r="114" spans="2:65" s="12" customFormat="1" ht="10">
      <c r="B114" s="146"/>
      <c r="D114" s="140" t="s">
        <v>147</v>
      </c>
      <c r="E114" s="147" t="s">
        <v>19</v>
      </c>
      <c r="F114" s="148" t="s">
        <v>166</v>
      </c>
      <c r="H114" s="147" t="s">
        <v>19</v>
      </c>
      <c r="I114" s="149"/>
      <c r="L114" s="146"/>
      <c r="M114" s="150"/>
      <c r="T114" s="151"/>
      <c r="AT114" s="147" t="s">
        <v>147</v>
      </c>
      <c r="AU114" s="147" t="s">
        <v>85</v>
      </c>
      <c r="AV114" s="12" t="s">
        <v>83</v>
      </c>
      <c r="AW114" s="12" t="s">
        <v>39</v>
      </c>
      <c r="AX114" s="12" t="s">
        <v>12</v>
      </c>
      <c r="AY114" s="147" t="s">
        <v>135</v>
      </c>
    </row>
    <row r="115" spans="2:65" s="13" customFormat="1" ht="10">
      <c r="B115" s="152"/>
      <c r="D115" s="140" t="s">
        <v>147</v>
      </c>
      <c r="E115" s="153" t="s">
        <v>19</v>
      </c>
      <c r="F115" s="154" t="s">
        <v>161</v>
      </c>
      <c r="H115" s="155">
        <v>350.46</v>
      </c>
      <c r="I115" s="156"/>
      <c r="L115" s="152"/>
      <c r="M115" s="157"/>
      <c r="T115" s="158"/>
      <c r="AT115" s="153" t="s">
        <v>147</v>
      </c>
      <c r="AU115" s="153" t="s">
        <v>85</v>
      </c>
      <c r="AV115" s="13" t="s">
        <v>85</v>
      </c>
      <c r="AW115" s="13" t="s">
        <v>39</v>
      </c>
      <c r="AX115" s="13" t="s">
        <v>12</v>
      </c>
      <c r="AY115" s="153" t="s">
        <v>135</v>
      </c>
    </row>
    <row r="116" spans="2:65" s="14" customFormat="1" ht="10">
      <c r="B116" s="159"/>
      <c r="D116" s="140" t="s">
        <v>147</v>
      </c>
      <c r="E116" s="160" t="s">
        <v>19</v>
      </c>
      <c r="F116" s="161" t="s">
        <v>154</v>
      </c>
      <c r="H116" s="162">
        <v>350.46</v>
      </c>
      <c r="I116" s="163"/>
      <c r="L116" s="159"/>
      <c r="M116" s="164"/>
      <c r="T116" s="165"/>
      <c r="AT116" s="160" t="s">
        <v>147</v>
      </c>
      <c r="AU116" s="160" t="s">
        <v>85</v>
      </c>
      <c r="AV116" s="14" t="s">
        <v>143</v>
      </c>
      <c r="AW116" s="14" t="s">
        <v>39</v>
      </c>
      <c r="AX116" s="14" t="s">
        <v>83</v>
      </c>
      <c r="AY116" s="160" t="s">
        <v>135</v>
      </c>
    </row>
    <row r="117" spans="2:65" s="1" customFormat="1" ht="24.15" customHeight="1">
      <c r="B117" s="32"/>
      <c r="C117" s="127" t="s">
        <v>143</v>
      </c>
      <c r="D117" s="127" t="s">
        <v>138</v>
      </c>
      <c r="E117" s="128" t="s">
        <v>167</v>
      </c>
      <c r="F117" s="129" t="s">
        <v>168</v>
      </c>
      <c r="G117" s="130" t="s">
        <v>141</v>
      </c>
      <c r="H117" s="131">
        <v>21.58</v>
      </c>
      <c r="I117" s="132"/>
      <c r="J117" s="133">
        <f>ROUND(I117*H117,2)</f>
        <v>0</v>
      </c>
      <c r="K117" s="129" t="s">
        <v>142</v>
      </c>
      <c r="L117" s="32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143</v>
      </c>
      <c r="AT117" s="138" t="s">
        <v>138</v>
      </c>
      <c r="AU117" s="138" t="s">
        <v>85</v>
      </c>
      <c r="AY117" s="17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83</v>
      </c>
      <c r="BK117" s="139">
        <f>ROUND(I117*H117,2)</f>
        <v>0</v>
      </c>
      <c r="BL117" s="17" t="s">
        <v>143</v>
      </c>
      <c r="BM117" s="138" t="s">
        <v>169</v>
      </c>
    </row>
    <row r="118" spans="2:65" s="1" customFormat="1" ht="18">
      <c r="B118" s="32"/>
      <c r="D118" s="140" t="s">
        <v>144</v>
      </c>
      <c r="F118" s="141" t="s">
        <v>168</v>
      </c>
      <c r="I118" s="142"/>
      <c r="L118" s="32"/>
      <c r="M118" s="143"/>
      <c r="T118" s="53"/>
      <c r="AT118" s="17" t="s">
        <v>144</v>
      </c>
      <c r="AU118" s="17" t="s">
        <v>85</v>
      </c>
    </row>
    <row r="119" spans="2:65" s="1" customFormat="1" ht="10">
      <c r="B119" s="32"/>
      <c r="D119" s="144" t="s">
        <v>145</v>
      </c>
      <c r="F119" s="145" t="s">
        <v>170</v>
      </c>
      <c r="I119" s="142"/>
      <c r="L119" s="32"/>
      <c r="M119" s="143"/>
      <c r="T119" s="53"/>
      <c r="AT119" s="17" t="s">
        <v>145</v>
      </c>
      <c r="AU119" s="17" t="s">
        <v>85</v>
      </c>
    </row>
    <row r="120" spans="2:65" s="13" customFormat="1" ht="10">
      <c r="B120" s="152"/>
      <c r="D120" s="140" t="s">
        <v>147</v>
      </c>
      <c r="E120" s="153" t="s">
        <v>19</v>
      </c>
      <c r="F120" s="154" t="s">
        <v>171</v>
      </c>
      <c r="H120" s="155">
        <v>7.9799999999999995</v>
      </c>
      <c r="I120" s="156"/>
      <c r="L120" s="152"/>
      <c r="M120" s="157"/>
      <c r="T120" s="158"/>
      <c r="AT120" s="153" t="s">
        <v>147</v>
      </c>
      <c r="AU120" s="153" t="s">
        <v>85</v>
      </c>
      <c r="AV120" s="13" t="s">
        <v>85</v>
      </c>
      <c r="AW120" s="13" t="s">
        <v>39</v>
      </c>
      <c r="AX120" s="13" t="s">
        <v>12</v>
      </c>
      <c r="AY120" s="153" t="s">
        <v>135</v>
      </c>
    </row>
    <row r="121" spans="2:65" s="13" customFormat="1" ht="10">
      <c r="B121" s="152"/>
      <c r="D121" s="140" t="s">
        <v>147</v>
      </c>
      <c r="E121" s="153" t="s">
        <v>19</v>
      </c>
      <c r="F121" s="154" t="s">
        <v>172</v>
      </c>
      <c r="H121" s="155">
        <v>3.85</v>
      </c>
      <c r="I121" s="156"/>
      <c r="L121" s="152"/>
      <c r="M121" s="157"/>
      <c r="T121" s="158"/>
      <c r="AT121" s="153" t="s">
        <v>147</v>
      </c>
      <c r="AU121" s="153" t="s">
        <v>85</v>
      </c>
      <c r="AV121" s="13" t="s">
        <v>85</v>
      </c>
      <c r="AW121" s="13" t="s">
        <v>39</v>
      </c>
      <c r="AX121" s="13" t="s">
        <v>12</v>
      </c>
      <c r="AY121" s="153" t="s">
        <v>135</v>
      </c>
    </row>
    <row r="122" spans="2:65" s="12" customFormat="1" ht="10">
      <c r="B122" s="146"/>
      <c r="D122" s="140" t="s">
        <v>147</v>
      </c>
      <c r="E122" s="147" t="s">
        <v>19</v>
      </c>
      <c r="F122" s="148" t="s">
        <v>173</v>
      </c>
      <c r="H122" s="147" t="s">
        <v>19</v>
      </c>
      <c r="I122" s="149"/>
      <c r="L122" s="146"/>
      <c r="M122" s="150"/>
      <c r="T122" s="151"/>
      <c r="AT122" s="147" t="s">
        <v>147</v>
      </c>
      <c r="AU122" s="147" t="s">
        <v>85</v>
      </c>
      <c r="AV122" s="12" t="s">
        <v>83</v>
      </c>
      <c r="AW122" s="12" t="s">
        <v>39</v>
      </c>
      <c r="AX122" s="12" t="s">
        <v>12</v>
      </c>
      <c r="AY122" s="147" t="s">
        <v>135</v>
      </c>
    </row>
    <row r="123" spans="2:65" s="13" customFormat="1" ht="10">
      <c r="B123" s="152"/>
      <c r="D123" s="140" t="s">
        <v>147</v>
      </c>
      <c r="E123" s="153" t="s">
        <v>19</v>
      </c>
      <c r="F123" s="154" t="s">
        <v>174</v>
      </c>
      <c r="H123" s="155">
        <v>9.75</v>
      </c>
      <c r="I123" s="156"/>
      <c r="L123" s="152"/>
      <c r="M123" s="157"/>
      <c r="T123" s="158"/>
      <c r="AT123" s="153" t="s">
        <v>147</v>
      </c>
      <c r="AU123" s="153" t="s">
        <v>85</v>
      </c>
      <c r="AV123" s="13" t="s">
        <v>85</v>
      </c>
      <c r="AW123" s="13" t="s">
        <v>39</v>
      </c>
      <c r="AX123" s="13" t="s">
        <v>12</v>
      </c>
      <c r="AY123" s="153" t="s">
        <v>135</v>
      </c>
    </row>
    <row r="124" spans="2:65" s="14" customFormat="1" ht="10">
      <c r="B124" s="159"/>
      <c r="D124" s="140" t="s">
        <v>147</v>
      </c>
      <c r="E124" s="160" t="s">
        <v>19</v>
      </c>
      <c r="F124" s="161" t="s">
        <v>154</v>
      </c>
      <c r="H124" s="162">
        <v>21.58</v>
      </c>
      <c r="I124" s="163"/>
      <c r="L124" s="159"/>
      <c r="M124" s="164"/>
      <c r="T124" s="165"/>
      <c r="AT124" s="160" t="s">
        <v>147</v>
      </c>
      <c r="AU124" s="160" t="s">
        <v>85</v>
      </c>
      <c r="AV124" s="14" t="s">
        <v>143</v>
      </c>
      <c r="AW124" s="14" t="s">
        <v>39</v>
      </c>
      <c r="AX124" s="14" t="s">
        <v>83</v>
      </c>
      <c r="AY124" s="160" t="s">
        <v>135</v>
      </c>
    </row>
    <row r="125" spans="2:65" s="1" customFormat="1" ht="24.15" customHeight="1">
      <c r="B125" s="32"/>
      <c r="C125" s="127" t="s">
        <v>175</v>
      </c>
      <c r="D125" s="127" t="s">
        <v>138</v>
      </c>
      <c r="E125" s="128" t="s">
        <v>176</v>
      </c>
      <c r="F125" s="129" t="s">
        <v>177</v>
      </c>
      <c r="G125" s="130" t="s">
        <v>141</v>
      </c>
      <c r="H125" s="131">
        <v>86.483599999999996</v>
      </c>
      <c r="I125" s="132"/>
      <c r="J125" s="133">
        <f>ROUND(I125*H125,2)</f>
        <v>0</v>
      </c>
      <c r="K125" s="129" t="s">
        <v>142</v>
      </c>
      <c r="L125" s="32"/>
      <c r="M125" s="134" t="s">
        <v>19</v>
      </c>
      <c r="N125" s="135" t="s">
        <v>47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143</v>
      </c>
      <c r="AT125" s="138" t="s">
        <v>138</v>
      </c>
      <c r="AU125" s="138" t="s">
        <v>85</v>
      </c>
      <c r="AY125" s="17" t="s">
        <v>135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83</v>
      </c>
      <c r="BK125" s="139">
        <f>ROUND(I125*H125,2)</f>
        <v>0</v>
      </c>
      <c r="BL125" s="17" t="s">
        <v>143</v>
      </c>
      <c r="BM125" s="138" t="s">
        <v>178</v>
      </c>
    </row>
    <row r="126" spans="2:65" s="1" customFormat="1" ht="18">
      <c r="B126" s="32"/>
      <c r="D126" s="140" t="s">
        <v>144</v>
      </c>
      <c r="F126" s="141" t="s">
        <v>177</v>
      </c>
      <c r="I126" s="142"/>
      <c r="L126" s="32"/>
      <c r="M126" s="143"/>
      <c r="T126" s="53"/>
      <c r="AT126" s="17" t="s">
        <v>144</v>
      </c>
      <c r="AU126" s="17" t="s">
        <v>85</v>
      </c>
    </row>
    <row r="127" spans="2:65" s="1" customFormat="1" ht="10">
      <c r="B127" s="32"/>
      <c r="D127" s="144" t="s">
        <v>145</v>
      </c>
      <c r="F127" s="145" t="s">
        <v>179</v>
      </c>
      <c r="I127" s="142"/>
      <c r="L127" s="32"/>
      <c r="M127" s="143"/>
      <c r="T127" s="53"/>
      <c r="AT127" s="17" t="s">
        <v>145</v>
      </c>
      <c r="AU127" s="17" t="s">
        <v>85</v>
      </c>
    </row>
    <row r="128" spans="2:65" s="12" customFormat="1" ht="10">
      <c r="B128" s="146"/>
      <c r="D128" s="140" t="s">
        <v>147</v>
      </c>
      <c r="E128" s="147" t="s">
        <v>19</v>
      </c>
      <c r="F128" s="148" t="s">
        <v>180</v>
      </c>
      <c r="H128" s="147" t="s">
        <v>19</v>
      </c>
      <c r="I128" s="149"/>
      <c r="L128" s="146"/>
      <c r="M128" s="150"/>
      <c r="T128" s="151"/>
      <c r="AT128" s="147" t="s">
        <v>147</v>
      </c>
      <c r="AU128" s="147" t="s">
        <v>85</v>
      </c>
      <c r="AV128" s="12" t="s">
        <v>83</v>
      </c>
      <c r="AW128" s="12" t="s">
        <v>39</v>
      </c>
      <c r="AX128" s="12" t="s">
        <v>12</v>
      </c>
      <c r="AY128" s="147" t="s">
        <v>135</v>
      </c>
    </row>
    <row r="129" spans="2:65" s="13" customFormat="1" ht="10">
      <c r="B129" s="152"/>
      <c r="D129" s="140" t="s">
        <v>147</v>
      </c>
      <c r="E129" s="153" t="s">
        <v>19</v>
      </c>
      <c r="F129" s="154" t="s">
        <v>181</v>
      </c>
      <c r="H129" s="155">
        <v>36.518999999999998</v>
      </c>
      <c r="I129" s="156"/>
      <c r="L129" s="152"/>
      <c r="M129" s="157"/>
      <c r="T129" s="158"/>
      <c r="AT129" s="153" t="s">
        <v>147</v>
      </c>
      <c r="AU129" s="153" t="s">
        <v>85</v>
      </c>
      <c r="AV129" s="13" t="s">
        <v>85</v>
      </c>
      <c r="AW129" s="13" t="s">
        <v>39</v>
      </c>
      <c r="AX129" s="13" t="s">
        <v>12</v>
      </c>
      <c r="AY129" s="153" t="s">
        <v>135</v>
      </c>
    </row>
    <row r="130" spans="2:65" s="13" customFormat="1" ht="10">
      <c r="B130" s="152"/>
      <c r="D130" s="140" t="s">
        <v>147</v>
      </c>
      <c r="E130" s="153" t="s">
        <v>19</v>
      </c>
      <c r="F130" s="154" t="s">
        <v>182</v>
      </c>
      <c r="H130" s="155">
        <v>40.29</v>
      </c>
      <c r="I130" s="156"/>
      <c r="L130" s="152"/>
      <c r="M130" s="157"/>
      <c r="T130" s="158"/>
      <c r="AT130" s="153" t="s">
        <v>147</v>
      </c>
      <c r="AU130" s="153" t="s">
        <v>85</v>
      </c>
      <c r="AV130" s="13" t="s">
        <v>85</v>
      </c>
      <c r="AW130" s="13" t="s">
        <v>39</v>
      </c>
      <c r="AX130" s="13" t="s">
        <v>12</v>
      </c>
      <c r="AY130" s="153" t="s">
        <v>135</v>
      </c>
    </row>
    <row r="131" spans="2:65" s="13" customFormat="1" ht="10">
      <c r="B131" s="152"/>
      <c r="D131" s="140" t="s">
        <v>147</v>
      </c>
      <c r="E131" s="153" t="s">
        <v>19</v>
      </c>
      <c r="F131" s="154" t="s">
        <v>183</v>
      </c>
      <c r="H131" s="155">
        <v>9.6745999999999999</v>
      </c>
      <c r="I131" s="156"/>
      <c r="L131" s="152"/>
      <c r="M131" s="157"/>
      <c r="T131" s="158"/>
      <c r="AT131" s="153" t="s">
        <v>147</v>
      </c>
      <c r="AU131" s="153" t="s">
        <v>85</v>
      </c>
      <c r="AV131" s="13" t="s">
        <v>85</v>
      </c>
      <c r="AW131" s="13" t="s">
        <v>39</v>
      </c>
      <c r="AX131" s="13" t="s">
        <v>12</v>
      </c>
      <c r="AY131" s="153" t="s">
        <v>135</v>
      </c>
    </row>
    <row r="132" spans="2:65" s="14" customFormat="1" ht="10">
      <c r="B132" s="159"/>
      <c r="D132" s="140" t="s">
        <v>147</v>
      </c>
      <c r="E132" s="160" t="s">
        <v>19</v>
      </c>
      <c r="F132" s="161" t="s">
        <v>154</v>
      </c>
      <c r="H132" s="162">
        <v>86.483599999999996</v>
      </c>
      <c r="I132" s="163"/>
      <c r="L132" s="159"/>
      <c r="M132" s="164"/>
      <c r="T132" s="165"/>
      <c r="AT132" s="160" t="s">
        <v>147</v>
      </c>
      <c r="AU132" s="160" t="s">
        <v>85</v>
      </c>
      <c r="AV132" s="14" t="s">
        <v>143</v>
      </c>
      <c r="AW132" s="14" t="s">
        <v>39</v>
      </c>
      <c r="AX132" s="14" t="s">
        <v>83</v>
      </c>
      <c r="AY132" s="160" t="s">
        <v>135</v>
      </c>
    </row>
    <row r="133" spans="2:65" s="1" customFormat="1" ht="37.75" customHeight="1">
      <c r="B133" s="32"/>
      <c r="C133" s="127" t="s">
        <v>136</v>
      </c>
      <c r="D133" s="127" t="s">
        <v>138</v>
      </c>
      <c r="E133" s="128" t="s">
        <v>184</v>
      </c>
      <c r="F133" s="129" t="s">
        <v>185</v>
      </c>
      <c r="G133" s="130" t="s">
        <v>186</v>
      </c>
      <c r="H133" s="131">
        <v>4.6501900000000003</v>
      </c>
      <c r="I133" s="132"/>
      <c r="J133" s="133">
        <f>ROUND(I133*H133,2)</f>
        <v>0</v>
      </c>
      <c r="K133" s="129" t="s">
        <v>142</v>
      </c>
      <c r="L133" s="32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143</v>
      </c>
      <c r="AT133" s="138" t="s">
        <v>138</v>
      </c>
      <c r="AU133" s="138" t="s">
        <v>85</v>
      </c>
      <c r="AY133" s="17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83</v>
      </c>
      <c r="BK133" s="139">
        <f>ROUND(I133*H133,2)</f>
        <v>0</v>
      </c>
      <c r="BL133" s="17" t="s">
        <v>143</v>
      </c>
      <c r="BM133" s="138" t="s">
        <v>8</v>
      </c>
    </row>
    <row r="134" spans="2:65" s="1" customFormat="1" ht="18">
      <c r="B134" s="32"/>
      <c r="D134" s="140" t="s">
        <v>144</v>
      </c>
      <c r="F134" s="141" t="s">
        <v>185</v>
      </c>
      <c r="I134" s="142"/>
      <c r="L134" s="32"/>
      <c r="M134" s="143"/>
      <c r="T134" s="53"/>
      <c r="AT134" s="17" t="s">
        <v>144</v>
      </c>
      <c r="AU134" s="17" t="s">
        <v>85</v>
      </c>
    </row>
    <row r="135" spans="2:65" s="1" customFormat="1" ht="10">
      <c r="B135" s="32"/>
      <c r="D135" s="144" t="s">
        <v>145</v>
      </c>
      <c r="F135" s="145" t="s">
        <v>187</v>
      </c>
      <c r="I135" s="142"/>
      <c r="L135" s="32"/>
      <c r="M135" s="143"/>
      <c r="T135" s="53"/>
      <c r="AT135" s="17" t="s">
        <v>145</v>
      </c>
      <c r="AU135" s="17" t="s">
        <v>85</v>
      </c>
    </row>
    <row r="136" spans="2:65" s="1" customFormat="1" ht="24.15" customHeight="1">
      <c r="B136" s="32"/>
      <c r="C136" s="127" t="s">
        <v>188</v>
      </c>
      <c r="D136" s="127" t="s">
        <v>138</v>
      </c>
      <c r="E136" s="128" t="s">
        <v>189</v>
      </c>
      <c r="F136" s="129" t="s">
        <v>190</v>
      </c>
      <c r="G136" s="130" t="s">
        <v>141</v>
      </c>
      <c r="H136" s="131">
        <v>3.8</v>
      </c>
      <c r="I136" s="132"/>
      <c r="J136" s="133">
        <f>ROUND(I136*H136,2)</f>
        <v>0</v>
      </c>
      <c r="K136" s="129" t="s">
        <v>142</v>
      </c>
      <c r="L136" s="32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143</v>
      </c>
      <c r="AT136" s="138" t="s">
        <v>138</v>
      </c>
      <c r="AU136" s="138" t="s">
        <v>85</v>
      </c>
      <c r="AY136" s="17" t="s">
        <v>135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83</v>
      </c>
      <c r="BK136" s="139">
        <f>ROUND(I136*H136,2)</f>
        <v>0</v>
      </c>
      <c r="BL136" s="17" t="s">
        <v>143</v>
      </c>
      <c r="BM136" s="138" t="s">
        <v>191</v>
      </c>
    </row>
    <row r="137" spans="2:65" s="1" customFormat="1" ht="18">
      <c r="B137" s="32"/>
      <c r="D137" s="140" t="s">
        <v>144</v>
      </c>
      <c r="F137" s="141" t="s">
        <v>190</v>
      </c>
      <c r="I137" s="142"/>
      <c r="L137" s="32"/>
      <c r="M137" s="143"/>
      <c r="T137" s="53"/>
      <c r="AT137" s="17" t="s">
        <v>144</v>
      </c>
      <c r="AU137" s="17" t="s">
        <v>85</v>
      </c>
    </row>
    <row r="138" spans="2:65" s="1" customFormat="1" ht="10">
      <c r="B138" s="32"/>
      <c r="D138" s="144" t="s">
        <v>145</v>
      </c>
      <c r="F138" s="145" t="s">
        <v>192</v>
      </c>
      <c r="I138" s="142"/>
      <c r="L138" s="32"/>
      <c r="M138" s="143"/>
      <c r="T138" s="53"/>
      <c r="AT138" s="17" t="s">
        <v>145</v>
      </c>
      <c r="AU138" s="17" t="s">
        <v>85</v>
      </c>
    </row>
    <row r="139" spans="2:65" s="12" customFormat="1" ht="10">
      <c r="B139" s="146"/>
      <c r="D139" s="140" t="s">
        <v>147</v>
      </c>
      <c r="E139" s="147" t="s">
        <v>19</v>
      </c>
      <c r="F139" s="148" t="s">
        <v>193</v>
      </c>
      <c r="H139" s="147" t="s">
        <v>19</v>
      </c>
      <c r="I139" s="149"/>
      <c r="L139" s="146"/>
      <c r="M139" s="150"/>
      <c r="T139" s="151"/>
      <c r="AT139" s="147" t="s">
        <v>147</v>
      </c>
      <c r="AU139" s="147" t="s">
        <v>85</v>
      </c>
      <c r="AV139" s="12" t="s">
        <v>83</v>
      </c>
      <c r="AW139" s="12" t="s">
        <v>39</v>
      </c>
      <c r="AX139" s="12" t="s">
        <v>12</v>
      </c>
      <c r="AY139" s="147" t="s">
        <v>135</v>
      </c>
    </row>
    <row r="140" spans="2:65" s="13" customFormat="1" ht="10">
      <c r="B140" s="152"/>
      <c r="D140" s="140" t="s">
        <v>147</v>
      </c>
      <c r="E140" s="153" t="s">
        <v>19</v>
      </c>
      <c r="F140" s="154" t="s">
        <v>194</v>
      </c>
      <c r="H140" s="155">
        <v>3.8</v>
      </c>
      <c r="I140" s="156"/>
      <c r="L140" s="152"/>
      <c r="M140" s="157"/>
      <c r="T140" s="158"/>
      <c r="AT140" s="153" t="s">
        <v>147</v>
      </c>
      <c r="AU140" s="153" t="s">
        <v>85</v>
      </c>
      <c r="AV140" s="13" t="s">
        <v>85</v>
      </c>
      <c r="AW140" s="13" t="s">
        <v>39</v>
      </c>
      <c r="AX140" s="13" t="s">
        <v>12</v>
      </c>
      <c r="AY140" s="153" t="s">
        <v>135</v>
      </c>
    </row>
    <row r="141" spans="2:65" s="14" customFormat="1" ht="10">
      <c r="B141" s="159"/>
      <c r="D141" s="140" t="s">
        <v>147</v>
      </c>
      <c r="E141" s="160" t="s">
        <v>19</v>
      </c>
      <c r="F141" s="161" t="s">
        <v>154</v>
      </c>
      <c r="H141" s="162">
        <v>3.8</v>
      </c>
      <c r="I141" s="163"/>
      <c r="L141" s="159"/>
      <c r="M141" s="164"/>
      <c r="T141" s="165"/>
      <c r="AT141" s="160" t="s">
        <v>147</v>
      </c>
      <c r="AU141" s="160" t="s">
        <v>85</v>
      </c>
      <c r="AV141" s="14" t="s">
        <v>143</v>
      </c>
      <c r="AW141" s="14" t="s">
        <v>39</v>
      </c>
      <c r="AX141" s="14" t="s">
        <v>83</v>
      </c>
      <c r="AY141" s="160" t="s">
        <v>135</v>
      </c>
    </row>
    <row r="142" spans="2:65" s="1" customFormat="1" ht="24.15" customHeight="1">
      <c r="B142" s="32"/>
      <c r="C142" s="127" t="s">
        <v>169</v>
      </c>
      <c r="D142" s="127" t="s">
        <v>138</v>
      </c>
      <c r="E142" s="128" t="s">
        <v>195</v>
      </c>
      <c r="F142" s="129" t="s">
        <v>196</v>
      </c>
      <c r="G142" s="130" t="s">
        <v>186</v>
      </c>
      <c r="H142" s="131">
        <v>29.517299999999999</v>
      </c>
      <c r="I142" s="132"/>
      <c r="J142" s="133">
        <f>ROUND(I142*H142,2)</f>
        <v>0</v>
      </c>
      <c r="K142" s="129" t="s">
        <v>142</v>
      </c>
      <c r="L142" s="32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143</v>
      </c>
      <c r="AT142" s="138" t="s">
        <v>138</v>
      </c>
      <c r="AU142" s="138" t="s">
        <v>85</v>
      </c>
      <c r="AY142" s="17" t="s">
        <v>135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83</v>
      </c>
      <c r="BK142" s="139">
        <f>ROUND(I142*H142,2)</f>
        <v>0</v>
      </c>
      <c r="BL142" s="17" t="s">
        <v>143</v>
      </c>
      <c r="BM142" s="138" t="s">
        <v>197</v>
      </c>
    </row>
    <row r="143" spans="2:65" s="1" customFormat="1" ht="18">
      <c r="B143" s="32"/>
      <c r="D143" s="140" t="s">
        <v>144</v>
      </c>
      <c r="F143" s="141" t="s">
        <v>196</v>
      </c>
      <c r="I143" s="142"/>
      <c r="L143" s="32"/>
      <c r="M143" s="143"/>
      <c r="T143" s="53"/>
      <c r="AT143" s="17" t="s">
        <v>144</v>
      </c>
      <c r="AU143" s="17" t="s">
        <v>85</v>
      </c>
    </row>
    <row r="144" spans="2:65" s="1" customFormat="1" ht="10">
      <c r="B144" s="32"/>
      <c r="D144" s="144" t="s">
        <v>145</v>
      </c>
      <c r="F144" s="145" t="s">
        <v>198</v>
      </c>
      <c r="I144" s="142"/>
      <c r="L144" s="32"/>
      <c r="M144" s="143"/>
      <c r="T144" s="53"/>
      <c r="AT144" s="17" t="s">
        <v>145</v>
      </c>
      <c r="AU144" s="17" t="s">
        <v>85</v>
      </c>
    </row>
    <row r="145" spans="2:65" s="12" customFormat="1" ht="20">
      <c r="B145" s="146"/>
      <c r="D145" s="140" t="s">
        <v>147</v>
      </c>
      <c r="E145" s="147" t="s">
        <v>19</v>
      </c>
      <c r="F145" s="148" t="s">
        <v>199</v>
      </c>
      <c r="H145" s="147" t="s">
        <v>19</v>
      </c>
      <c r="I145" s="149"/>
      <c r="L145" s="146"/>
      <c r="M145" s="150"/>
      <c r="T145" s="151"/>
      <c r="AT145" s="147" t="s">
        <v>147</v>
      </c>
      <c r="AU145" s="147" t="s">
        <v>85</v>
      </c>
      <c r="AV145" s="12" t="s">
        <v>83</v>
      </c>
      <c r="AW145" s="12" t="s">
        <v>39</v>
      </c>
      <c r="AX145" s="12" t="s">
        <v>12</v>
      </c>
      <c r="AY145" s="147" t="s">
        <v>135</v>
      </c>
    </row>
    <row r="146" spans="2:65" s="13" customFormat="1" ht="10">
      <c r="B146" s="152"/>
      <c r="D146" s="140" t="s">
        <v>147</v>
      </c>
      <c r="E146" s="153" t="s">
        <v>19</v>
      </c>
      <c r="F146" s="154" t="s">
        <v>200</v>
      </c>
      <c r="H146" s="155">
        <v>19.794599999999999</v>
      </c>
      <c r="I146" s="156"/>
      <c r="L146" s="152"/>
      <c r="M146" s="157"/>
      <c r="T146" s="158"/>
      <c r="AT146" s="153" t="s">
        <v>147</v>
      </c>
      <c r="AU146" s="153" t="s">
        <v>85</v>
      </c>
      <c r="AV146" s="13" t="s">
        <v>85</v>
      </c>
      <c r="AW146" s="13" t="s">
        <v>39</v>
      </c>
      <c r="AX146" s="13" t="s">
        <v>12</v>
      </c>
      <c r="AY146" s="153" t="s">
        <v>135</v>
      </c>
    </row>
    <row r="147" spans="2:65" s="13" customFormat="1" ht="10">
      <c r="B147" s="152"/>
      <c r="D147" s="140" t="s">
        <v>147</v>
      </c>
      <c r="E147" s="153" t="s">
        <v>19</v>
      </c>
      <c r="F147" s="154" t="s">
        <v>201</v>
      </c>
      <c r="H147" s="155">
        <v>7.8695999999999993</v>
      </c>
      <c r="I147" s="156"/>
      <c r="L147" s="152"/>
      <c r="M147" s="157"/>
      <c r="T147" s="158"/>
      <c r="AT147" s="153" t="s">
        <v>147</v>
      </c>
      <c r="AU147" s="153" t="s">
        <v>85</v>
      </c>
      <c r="AV147" s="13" t="s">
        <v>85</v>
      </c>
      <c r="AW147" s="13" t="s">
        <v>39</v>
      </c>
      <c r="AX147" s="13" t="s">
        <v>12</v>
      </c>
      <c r="AY147" s="153" t="s">
        <v>135</v>
      </c>
    </row>
    <row r="148" spans="2:65" s="13" customFormat="1" ht="10">
      <c r="B148" s="152"/>
      <c r="D148" s="140" t="s">
        <v>147</v>
      </c>
      <c r="E148" s="153" t="s">
        <v>19</v>
      </c>
      <c r="F148" s="154" t="s">
        <v>202</v>
      </c>
      <c r="H148" s="155">
        <v>0.53820000000000001</v>
      </c>
      <c r="I148" s="156"/>
      <c r="L148" s="152"/>
      <c r="M148" s="157"/>
      <c r="T148" s="158"/>
      <c r="AT148" s="153" t="s">
        <v>147</v>
      </c>
      <c r="AU148" s="153" t="s">
        <v>85</v>
      </c>
      <c r="AV148" s="13" t="s">
        <v>85</v>
      </c>
      <c r="AW148" s="13" t="s">
        <v>39</v>
      </c>
      <c r="AX148" s="13" t="s">
        <v>12</v>
      </c>
      <c r="AY148" s="153" t="s">
        <v>135</v>
      </c>
    </row>
    <row r="149" spans="2:65" s="13" customFormat="1" ht="10">
      <c r="B149" s="152"/>
      <c r="D149" s="140" t="s">
        <v>147</v>
      </c>
      <c r="E149" s="153" t="s">
        <v>19</v>
      </c>
      <c r="F149" s="154" t="s">
        <v>203</v>
      </c>
      <c r="H149" s="155">
        <v>0.95579999999999987</v>
      </c>
      <c r="I149" s="156"/>
      <c r="L149" s="152"/>
      <c r="M149" s="157"/>
      <c r="T149" s="158"/>
      <c r="AT149" s="153" t="s">
        <v>147</v>
      </c>
      <c r="AU149" s="153" t="s">
        <v>85</v>
      </c>
      <c r="AV149" s="13" t="s">
        <v>85</v>
      </c>
      <c r="AW149" s="13" t="s">
        <v>39</v>
      </c>
      <c r="AX149" s="13" t="s">
        <v>12</v>
      </c>
      <c r="AY149" s="153" t="s">
        <v>135</v>
      </c>
    </row>
    <row r="150" spans="2:65" s="12" customFormat="1" ht="10">
      <c r="B150" s="146"/>
      <c r="D150" s="140" t="s">
        <v>147</v>
      </c>
      <c r="E150" s="147" t="s">
        <v>19</v>
      </c>
      <c r="F150" s="148" t="s">
        <v>204</v>
      </c>
      <c r="H150" s="147" t="s">
        <v>19</v>
      </c>
      <c r="I150" s="149"/>
      <c r="L150" s="146"/>
      <c r="M150" s="150"/>
      <c r="T150" s="151"/>
      <c r="AT150" s="147" t="s">
        <v>147</v>
      </c>
      <c r="AU150" s="147" t="s">
        <v>85</v>
      </c>
      <c r="AV150" s="12" t="s">
        <v>83</v>
      </c>
      <c r="AW150" s="12" t="s">
        <v>39</v>
      </c>
      <c r="AX150" s="12" t="s">
        <v>12</v>
      </c>
      <c r="AY150" s="147" t="s">
        <v>135</v>
      </c>
    </row>
    <row r="151" spans="2:65" s="13" customFormat="1" ht="10">
      <c r="B151" s="152"/>
      <c r="D151" s="140" t="s">
        <v>147</v>
      </c>
      <c r="E151" s="153" t="s">
        <v>19</v>
      </c>
      <c r="F151" s="154" t="s">
        <v>205</v>
      </c>
      <c r="H151" s="155">
        <v>8.4599999999999995E-2</v>
      </c>
      <c r="I151" s="156"/>
      <c r="L151" s="152"/>
      <c r="M151" s="157"/>
      <c r="T151" s="158"/>
      <c r="AT151" s="153" t="s">
        <v>147</v>
      </c>
      <c r="AU151" s="153" t="s">
        <v>85</v>
      </c>
      <c r="AV151" s="13" t="s">
        <v>85</v>
      </c>
      <c r="AW151" s="13" t="s">
        <v>39</v>
      </c>
      <c r="AX151" s="13" t="s">
        <v>12</v>
      </c>
      <c r="AY151" s="153" t="s">
        <v>135</v>
      </c>
    </row>
    <row r="152" spans="2:65" s="13" customFormat="1" ht="10">
      <c r="B152" s="152"/>
      <c r="D152" s="140" t="s">
        <v>147</v>
      </c>
      <c r="E152" s="153" t="s">
        <v>19</v>
      </c>
      <c r="F152" s="154" t="s">
        <v>206</v>
      </c>
      <c r="H152" s="155">
        <v>6.3899999999999998E-2</v>
      </c>
      <c r="I152" s="156"/>
      <c r="L152" s="152"/>
      <c r="M152" s="157"/>
      <c r="T152" s="158"/>
      <c r="AT152" s="153" t="s">
        <v>147</v>
      </c>
      <c r="AU152" s="153" t="s">
        <v>85</v>
      </c>
      <c r="AV152" s="13" t="s">
        <v>85</v>
      </c>
      <c r="AW152" s="13" t="s">
        <v>39</v>
      </c>
      <c r="AX152" s="13" t="s">
        <v>12</v>
      </c>
      <c r="AY152" s="153" t="s">
        <v>135</v>
      </c>
    </row>
    <row r="153" spans="2:65" s="13" customFormat="1" ht="10">
      <c r="B153" s="152"/>
      <c r="D153" s="140" t="s">
        <v>147</v>
      </c>
      <c r="E153" s="153" t="s">
        <v>19</v>
      </c>
      <c r="F153" s="154" t="s">
        <v>207</v>
      </c>
      <c r="H153" s="155">
        <v>0.1206</v>
      </c>
      <c r="I153" s="156"/>
      <c r="L153" s="152"/>
      <c r="M153" s="157"/>
      <c r="T153" s="158"/>
      <c r="AT153" s="153" t="s">
        <v>147</v>
      </c>
      <c r="AU153" s="153" t="s">
        <v>85</v>
      </c>
      <c r="AV153" s="13" t="s">
        <v>85</v>
      </c>
      <c r="AW153" s="13" t="s">
        <v>39</v>
      </c>
      <c r="AX153" s="13" t="s">
        <v>12</v>
      </c>
      <c r="AY153" s="153" t="s">
        <v>135</v>
      </c>
    </row>
    <row r="154" spans="2:65" s="13" customFormat="1" ht="10">
      <c r="B154" s="152"/>
      <c r="D154" s="140" t="s">
        <v>147</v>
      </c>
      <c r="E154" s="153" t="s">
        <v>19</v>
      </c>
      <c r="F154" s="154" t="s">
        <v>208</v>
      </c>
      <c r="H154" s="155">
        <v>0.09</v>
      </c>
      <c r="I154" s="156"/>
      <c r="L154" s="152"/>
      <c r="M154" s="157"/>
      <c r="T154" s="158"/>
      <c r="AT154" s="153" t="s">
        <v>147</v>
      </c>
      <c r="AU154" s="153" t="s">
        <v>85</v>
      </c>
      <c r="AV154" s="13" t="s">
        <v>85</v>
      </c>
      <c r="AW154" s="13" t="s">
        <v>39</v>
      </c>
      <c r="AX154" s="13" t="s">
        <v>12</v>
      </c>
      <c r="AY154" s="153" t="s">
        <v>135</v>
      </c>
    </row>
    <row r="155" spans="2:65" s="14" customFormat="1" ht="10">
      <c r="B155" s="159"/>
      <c r="D155" s="140" t="s">
        <v>147</v>
      </c>
      <c r="E155" s="160" t="s">
        <v>19</v>
      </c>
      <c r="F155" s="161" t="s">
        <v>154</v>
      </c>
      <c r="H155" s="162">
        <v>29.517299999999995</v>
      </c>
      <c r="I155" s="163"/>
      <c r="L155" s="159"/>
      <c r="M155" s="164"/>
      <c r="T155" s="165"/>
      <c r="AT155" s="160" t="s">
        <v>147</v>
      </c>
      <c r="AU155" s="160" t="s">
        <v>85</v>
      </c>
      <c r="AV155" s="14" t="s">
        <v>143</v>
      </c>
      <c r="AW155" s="14" t="s">
        <v>39</v>
      </c>
      <c r="AX155" s="14" t="s">
        <v>83</v>
      </c>
      <c r="AY155" s="160" t="s">
        <v>135</v>
      </c>
    </row>
    <row r="156" spans="2:65" s="1" customFormat="1" ht="44.25" customHeight="1">
      <c r="B156" s="32"/>
      <c r="C156" s="127" t="s">
        <v>155</v>
      </c>
      <c r="D156" s="127" t="s">
        <v>138</v>
      </c>
      <c r="E156" s="128" t="s">
        <v>209</v>
      </c>
      <c r="F156" s="129" t="s">
        <v>210</v>
      </c>
      <c r="G156" s="130" t="s">
        <v>141</v>
      </c>
      <c r="H156" s="131">
        <v>507.14</v>
      </c>
      <c r="I156" s="132"/>
      <c r="J156" s="133">
        <f>ROUND(I156*H156,2)</f>
        <v>0</v>
      </c>
      <c r="K156" s="129" t="s">
        <v>142</v>
      </c>
      <c r="L156" s="32"/>
      <c r="M156" s="134" t="s">
        <v>19</v>
      </c>
      <c r="N156" s="135" t="s">
        <v>47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143</v>
      </c>
      <c r="AT156" s="138" t="s">
        <v>138</v>
      </c>
      <c r="AU156" s="138" t="s">
        <v>85</v>
      </c>
      <c r="AY156" s="17" t="s">
        <v>135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83</v>
      </c>
      <c r="BK156" s="139">
        <f>ROUND(I156*H156,2)</f>
        <v>0</v>
      </c>
      <c r="BL156" s="17" t="s">
        <v>143</v>
      </c>
      <c r="BM156" s="138" t="s">
        <v>211</v>
      </c>
    </row>
    <row r="157" spans="2:65" s="1" customFormat="1" ht="27">
      <c r="B157" s="32"/>
      <c r="D157" s="140" t="s">
        <v>144</v>
      </c>
      <c r="F157" s="141" t="s">
        <v>210</v>
      </c>
      <c r="I157" s="142"/>
      <c r="L157" s="32"/>
      <c r="M157" s="143"/>
      <c r="T157" s="53"/>
      <c r="AT157" s="17" t="s">
        <v>144</v>
      </c>
      <c r="AU157" s="17" t="s">
        <v>85</v>
      </c>
    </row>
    <row r="158" spans="2:65" s="1" customFormat="1" ht="10">
      <c r="B158" s="32"/>
      <c r="D158" s="144" t="s">
        <v>145</v>
      </c>
      <c r="F158" s="145" t="s">
        <v>212</v>
      </c>
      <c r="I158" s="142"/>
      <c r="L158" s="32"/>
      <c r="M158" s="143"/>
      <c r="T158" s="53"/>
      <c r="AT158" s="17" t="s">
        <v>145</v>
      </c>
      <c r="AU158" s="17" t="s">
        <v>85</v>
      </c>
    </row>
    <row r="159" spans="2:65" s="12" customFormat="1" ht="10">
      <c r="B159" s="146"/>
      <c r="D159" s="140" t="s">
        <v>147</v>
      </c>
      <c r="E159" s="147" t="s">
        <v>19</v>
      </c>
      <c r="F159" s="148" t="s">
        <v>213</v>
      </c>
      <c r="H159" s="147" t="s">
        <v>19</v>
      </c>
      <c r="I159" s="149"/>
      <c r="L159" s="146"/>
      <c r="M159" s="150"/>
      <c r="T159" s="151"/>
      <c r="AT159" s="147" t="s">
        <v>147</v>
      </c>
      <c r="AU159" s="147" t="s">
        <v>85</v>
      </c>
      <c r="AV159" s="12" t="s">
        <v>83</v>
      </c>
      <c r="AW159" s="12" t="s">
        <v>39</v>
      </c>
      <c r="AX159" s="12" t="s">
        <v>12</v>
      </c>
      <c r="AY159" s="147" t="s">
        <v>135</v>
      </c>
    </row>
    <row r="160" spans="2:65" s="13" customFormat="1" ht="10">
      <c r="B160" s="152"/>
      <c r="D160" s="140" t="s">
        <v>147</v>
      </c>
      <c r="E160" s="153" t="s">
        <v>19</v>
      </c>
      <c r="F160" s="154" t="s">
        <v>214</v>
      </c>
      <c r="H160" s="155">
        <v>12.82</v>
      </c>
      <c r="I160" s="156"/>
      <c r="L160" s="152"/>
      <c r="M160" s="157"/>
      <c r="T160" s="158"/>
      <c r="AT160" s="153" t="s">
        <v>147</v>
      </c>
      <c r="AU160" s="153" t="s">
        <v>85</v>
      </c>
      <c r="AV160" s="13" t="s">
        <v>85</v>
      </c>
      <c r="AW160" s="13" t="s">
        <v>39</v>
      </c>
      <c r="AX160" s="13" t="s">
        <v>12</v>
      </c>
      <c r="AY160" s="153" t="s">
        <v>135</v>
      </c>
    </row>
    <row r="161" spans="2:65" s="13" customFormat="1" ht="10">
      <c r="B161" s="152"/>
      <c r="D161" s="140" t="s">
        <v>147</v>
      </c>
      <c r="E161" s="153" t="s">
        <v>19</v>
      </c>
      <c r="F161" s="154" t="s">
        <v>215</v>
      </c>
      <c r="H161" s="155">
        <v>12.92</v>
      </c>
      <c r="I161" s="156"/>
      <c r="L161" s="152"/>
      <c r="M161" s="157"/>
      <c r="T161" s="158"/>
      <c r="AT161" s="153" t="s">
        <v>147</v>
      </c>
      <c r="AU161" s="153" t="s">
        <v>85</v>
      </c>
      <c r="AV161" s="13" t="s">
        <v>85</v>
      </c>
      <c r="AW161" s="13" t="s">
        <v>39</v>
      </c>
      <c r="AX161" s="13" t="s">
        <v>12</v>
      </c>
      <c r="AY161" s="153" t="s">
        <v>135</v>
      </c>
    </row>
    <row r="162" spans="2:65" s="13" customFormat="1" ht="10">
      <c r="B162" s="152"/>
      <c r="D162" s="140" t="s">
        <v>147</v>
      </c>
      <c r="E162" s="153" t="s">
        <v>19</v>
      </c>
      <c r="F162" s="154" t="s">
        <v>216</v>
      </c>
      <c r="H162" s="155">
        <v>23.34</v>
      </c>
      <c r="I162" s="156"/>
      <c r="L162" s="152"/>
      <c r="M162" s="157"/>
      <c r="T162" s="158"/>
      <c r="AT162" s="153" t="s">
        <v>147</v>
      </c>
      <c r="AU162" s="153" t="s">
        <v>85</v>
      </c>
      <c r="AV162" s="13" t="s">
        <v>85</v>
      </c>
      <c r="AW162" s="13" t="s">
        <v>39</v>
      </c>
      <c r="AX162" s="13" t="s">
        <v>12</v>
      </c>
      <c r="AY162" s="153" t="s">
        <v>135</v>
      </c>
    </row>
    <row r="163" spans="2:65" s="13" customFormat="1" ht="10">
      <c r="B163" s="152"/>
      <c r="D163" s="140" t="s">
        <v>147</v>
      </c>
      <c r="E163" s="153" t="s">
        <v>19</v>
      </c>
      <c r="F163" s="154" t="s">
        <v>217</v>
      </c>
      <c r="H163" s="155">
        <v>27.56</v>
      </c>
      <c r="I163" s="156"/>
      <c r="L163" s="152"/>
      <c r="M163" s="157"/>
      <c r="T163" s="158"/>
      <c r="AT163" s="153" t="s">
        <v>147</v>
      </c>
      <c r="AU163" s="153" t="s">
        <v>85</v>
      </c>
      <c r="AV163" s="13" t="s">
        <v>85</v>
      </c>
      <c r="AW163" s="13" t="s">
        <v>39</v>
      </c>
      <c r="AX163" s="13" t="s">
        <v>12</v>
      </c>
      <c r="AY163" s="153" t="s">
        <v>135</v>
      </c>
    </row>
    <row r="164" spans="2:65" s="13" customFormat="1" ht="10">
      <c r="B164" s="152"/>
      <c r="D164" s="140" t="s">
        <v>147</v>
      </c>
      <c r="E164" s="153" t="s">
        <v>19</v>
      </c>
      <c r="F164" s="154" t="s">
        <v>218</v>
      </c>
      <c r="H164" s="155">
        <v>22.849999999999998</v>
      </c>
      <c r="I164" s="156"/>
      <c r="L164" s="152"/>
      <c r="M164" s="157"/>
      <c r="T164" s="158"/>
      <c r="AT164" s="153" t="s">
        <v>147</v>
      </c>
      <c r="AU164" s="153" t="s">
        <v>85</v>
      </c>
      <c r="AV164" s="13" t="s">
        <v>85</v>
      </c>
      <c r="AW164" s="13" t="s">
        <v>39</v>
      </c>
      <c r="AX164" s="13" t="s">
        <v>12</v>
      </c>
      <c r="AY164" s="153" t="s">
        <v>135</v>
      </c>
    </row>
    <row r="165" spans="2:65" s="13" customFormat="1" ht="10">
      <c r="B165" s="152"/>
      <c r="D165" s="140" t="s">
        <v>147</v>
      </c>
      <c r="E165" s="153" t="s">
        <v>19</v>
      </c>
      <c r="F165" s="154" t="s">
        <v>219</v>
      </c>
      <c r="H165" s="155">
        <v>219.94</v>
      </c>
      <c r="I165" s="156"/>
      <c r="L165" s="152"/>
      <c r="M165" s="157"/>
      <c r="T165" s="158"/>
      <c r="AT165" s="153" t="s">
        <v>147</v>
      </c>
      <c r="AU165" s="153" t="s">
        <v>85</v>
      </c>
      <c r="AV165" s="13" t="s">
        <v>85</v>
      </c>
      <c r="AW165" s="13" t="s">
        <v>39</v>
      </c>
      <c r="AX165" s="13" t="s">
        <v>12</v>
      </c>
      <c r="AY165" s="153" t="s">
        <v>135</v>
      </c>
    </row>
    <row r="166" spans="2:65" s="13" customFormat="1" ht="10">
      <c r="B166" s="152"/>
      <c r="D166" s="140" t="s">
        <v>147</v>
      </c>
      <c r="E166" s="153" t="s">
        <v>19</v>
      </c>
      <c r="F166" s="154" t="s">
        <v>220</v>
      </c>
      <c r="H166" s="155">
        <v>51.5</v>
      </c>
      <c r="I166" s="156"/>
      <c r="L166" s="152"/>
      <c r="M166" s="157"/>
      <c r="T166" s="158"/>
      <c r="AT166" s="153" t="s">
        <v>147</v>
      </c>
      <c r="AU166" s="153" t="s">
        <v>85</v>
      </c>
      <c r="AV166" s="13" t="s">
        <v>85</v>
      </c>
      <c r="AW166" s="13" t="s">
        <v>39</v>
      </c>
      <c r="AX166" s="13" t="s">
        <v>12</v>
      </c>
      <c r="AY166" s="153" t="s">
        <v>135</v>
      </c>
    </row>
    <row r="167" spans="2:65" s="13" customFormat="1" ht="10">
      <c r="B167" s="152"/>
      <c r="D167" s="140" t="s">
        <v>147</v>
      </c>
      <c r="E167" s="153" t="s">
        <v>19</v>
      </c>
      <c r="F167" s="154" t="s">
        <v>221</v>
      </c>
      <c r="H167" s="155">
        <v>87.44</v>
      </c>
      <c r="I167" s="156"/>
      <c r="L167" s="152"/>
      <c r="M167" s="157"/>
      <c r="T167" s="158"/>
      <c r="AT167" s="153" t="s">
        <v>147</v>
      </c>
      <c r="AU167" s="153" t="s">
        <v>85</v>
      </c>
      <c r="AV167" s="13" t="s">
        <v>85</v>
      </c>
      <c r="AW167" s="13" t="s">
        <v>39</v>
      </c>
      <c r="AX167" s="13" t="s">
        <v>12</v>
      </c>
      <c r="AY167" s="153" t="s">
        <v>135</v>
      </c>
    </row>
    <row r="168" spans="2:65" s="13" customFormat="1" ht="10">
      <c r="B168" s="152"/>
      <c r="D168" s="140" t="s">
        <v>147</v>
      </c>
      <c r="E168" s="153" t="s">
        <v>19</v>
      </c>
      <c r="F168" s="154" t="s">
        <v>222</v>
      </c>
      <c r="H168" s="155">
        <v>8.08</v>
      </c>
      <c r="I168" s="156"/>
      <c r="L168" s="152"/>
      <c r="M168" s="157"/>
      <c r="T168" s="158"/>
      <c r="AT168" s="153" t="s">
        <v>147</v>
      </c>
      <c r="AU168" s="153" t="s">
        <v>85</v>
      </c>
      <c r="AV168" s="13" t="s">
        <v>85</v>
      </c>
      <c r="AW168" s="13" t="s">
        <v>39</v>
      </c>
      <c r="AX168" s="13" t="s">
        <v>12</v>
      </c>
      <c r="AY168" s="153" t="s">
        <v>135</v>
      </c>
    </row>
    <row r="169" spans="2:65" s="13" customFormat="1" ht="10">
      <c r="B169" s="152"/>
      <c r="D169" s="140" t="s">
        <v>147</v>
      </c>
      <c r="E169" s="153" t="s">
        <v>19</v>
      </c>
      <c r="F169" s="154" t="s">
        <v>223</v>
      </c>
      <c r="H169" s="155">
        <v>11.04</v>
      </c>
      <c r="I169" s="156"/>
      <c r="L169" s="152"/>
      <c r="M169" s="157"/>
      <c r="T169" s="158"/>
      <c r="AT169" s="153" t="s">
        <v>147</v>
      </c>
      <c r="AU169" s="153" t="s">
        <v>85</v>
      </c>
      <c r="AV169" s="13" t="s">
        <v>85</v>
      </c>
      <c r="AW169" s="13" t="s">
        <v>39</v>
      </c>
      <c r="AX169" s="13" t="s">
        <v>12</v>
      </c>
      <c r="AY169" s="153" t="s">
        <v>135</v>
      </c>
    </row>
    <row r="170" spans="2:65" s="13" customFormat="1" ht="10">
      <c r="B170" s="152"/>
      <c r="D170" s="140" t="s">
        <v>147</v>
      </c>
      <c r="E170" s="153" t="s">
        <v>19</v>
      </c>
      <c r="F170" s="154" t="s">
        <v>224</v>
      </c>
      <c r="H170" s="155">
        <v>9.75</v>
      </c>
      <c r="I170" s="156"/>
      <c r="L170" s="152"/>
      <c r="M170" s="157"/>
      <c r="T170" s="158"/>
      <c r="AT170" s="153" t="s">
        <v>147</v>
      </c>
      <c r="AU170" s="153" t="s">
        <v>85</v>
      </c>
      <c r="AV170" s="13" t="s">
        <v>85</v>
      </c>
      <c r="AW170" s="13" t="s">
        <v>39</v>
      </c>
      <c r="AX170" s="13" t="s">
        <v>12</v>
      </c>
      <c r="AY170" s="153" t="s">
        <v>135</v>
      </c>
    </row>
    <row r="171" spans="2:65" s="13" customFormat="1" ht="10">
      <c r="B171" s="152"/>
      <c r="D171" s="140" t="s">
        <v>147</v>
      </c>
      <c r="E171" s="153" t="s">
        <v>19</v>
      </c>
      <c r="F171" s="154" t="s">
        <v>225</v>
      </c>
      <c r="H171" s="155">
        <v>8.92</v>
      </c>
      <c r="I171" s="156"/>
      <c r="L171" s="152"/>
      <c r="M171" s="157"/>
      <c r="T171" s="158"/>
      <c r="AT171" s="153" t="s">
        <v>147</v>
      </c>
      <c r="AU171" s="153" t="s">
        <v>85</v>
      </c>
      <c r="AV171" s="13" t="s">
        <v>85</v>
      </c>
      <c r="AW171" s="13" t="s">
        <v>39</v>
      </c>
      <c r="AX171" s="13" t="s">
        <v>12</v>
      </c>
      <c r="AY171" s="153" t="s">
        <v>135</v>
      </c>
    </row>
    <row r="172" spans="2:65" s="13" customFormat="1" ht="10">
      <c r="B172" s="152"/>
      <c r="D172" s="140" t="s">
        <v>147</v>
      </c>
      <c r="E172" s="153" t="s">
        <v>19</v>
      </c>
      <c r="F172" s="154" t="s">
        <v>226</v>
      </c>
      <c r="H172" s="155">
        <v>5</v>
      </c>
      <c r="I172" s="156"/>
      <c r="L172" s="152"/>
      <c r="M172" s="157"/>
      <c r="T172" s="158"/>
      <c r="AT172" s="153" t="s">
        <v>147</v>
      </c>
      <c r="AU172" s="153" t="s">
        <v>85</v>
      </c>
      <c r="AV172" s="13" t="s">
        <v>85</v>
      </c>
      <c r="AW172" s="13" t="s">
        <v>39</v>
      </c>
      <c r="AX172" s="13" t="s">
        <v>12</v>
      </c>
      <c r="AY172" s="153" t="s">
        <v>135</v>
      </c>
    </row>
    <row r="173" spans="2:65" s="13" customFormat="1" ht="10">
      <c r="B173" s="152"/>
      <c r="D173" s="140" t="s">
        <v>147</v>
      </c>
      <c r="E173" s="153" t="s">
        <v>19</v>
      </c>
      <c r="F173" s="154" t="s">
        <v>227</v>
      </c>
      <c r="H173" s="155">
        <v>5.98</v>
      </c>
      <c r="I173" s="156"/>
      <c r="L173" s="152"/>
      <c r="M173" s="157"/>
      <c r="T173" s="158"/>
      <c r="AT173" s="153" t="s">
        <v>147</v>
      </c>
      <c r="AU173" s="153" t="s">
        <v>85</v>
      </c>
      <c r="AV173" s="13" t="s">
        <v>85</v>
      </c>
      <c r="AW173" s="13" t="s">
        <v>39</v>
      </c>
      <c r="AX173" s="13" t="s">
        <v>12</v>
      </c>
      <c r="AY173" s="153" t="s">
        <v>135</v>
      </c>
    </row>
    <row r="174" spans="2:65" s="14" customFormat="1" ht="10">
      <c r="B174" s="159"/>
      <c r="D174" s="140" t="s">
        <v>147</v>
      </c>
      <c r="E174" s="160" t="s">
        <v>19</v>
      </c>
      <c r="F174" s="161" t="s">
        <v>154</v>
      </c>
      <c r="H174" s="162">
        <v>507.14000000000004</v>
      </c>
      <c r="I174" s="163"/>
      <c r="L174" s="159"/>
      <c r="M174" s="164"/>
      <c r="T174" s="165"/>
      <c r="AT174" s="160" t="s">
        <v>147</v>
      </c>
      <c r="AU174" s="160" t="s">
        <v>85</v>
      </c>
      <c r="AV174" s="14" t="s">
        <v>143</v>
      </c>
      <c r="AW174" s="14" t="s">
        <v>39</v>
      </c>
      <c r="AX174" s="14" t="s">
        <v>83</v>
      </c>
      <c r="AY174" s="160" t="s">
        <v>135</v>
      </c>
    </row>
    <row r="175" spans="2:65" s="1" customFormat="1" ht="44.25" customHeight="1">
      <c r="B175" s="32"/>
      <c r="C175" s="127" t="s">
        <v>178</v>
      </c>
      <c r="D175" s="127" t="s">
        <v>138</v>
      </c>
      <c r="E175" s="128" t="s">
        <v>228</v>
      </c>
      <c r="F175" s="129" t="s">
        <v>229</v>
      </c>
      <c r="G175" s="130" t="s">
        <v>141</v>
      </c>
      <c r="H175" s="131">
        <v>3.5150000000000001</v>
      </c>
      <c r="I175" s="132"/>
      <c r="J175" s="133">
        <f>ROUND(I175*H175,2)</f>
        <v>0</v>
      </c>
      <c r="K175" s="129" t="s">
        <v>142</v>
      </c>
      <c r="L175" s="32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143</v>
      </c>
      <c r="AT175" s="138" t="s">
        <v>138</v>
      </c>
      <c r="AU175" s="138" t="s">
        <v>85</v>
      </c>
      <c r="AY175" s="17" t="s">
        <v>135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83</v>
      </c>
      <c r="BK175" s="139">
        <f>ROUND(I175*H175,2)</f>
        <v>0</v>
      </c>
      <c r="BL175" s="17" t="s">
        <v>143</v>
      </c>
      <c r="BM175" s="138" t="s">
        <v>230</v>
      </c>
    </row>
    <row r="176" spans="2:65" s="1" customFormat="1" ht="27">
      <c r="B176" s="32"/>
      <c r="D176" s="140" t="s">
        <v>144</v>
      </c>
      <c r="F176" s="141" t="s">
        <v>229</v>
      </c>
      <c r="I176" s="142"/>
      <c r="L176" s="32"/>
      <c r="M176" s="143"/>
      <c r="T176" s="53"/>
      <c r="AT176" s="17" t="s">
        <v>144</v>
      </c>
      <c r="AU176" s="17" t="s">
        <v>85</v>
      </c>
    </row>
    <row r="177" spans="2:65" s="1" customFormat="1" ht="10">
      <c r="B177" s="32"/>
      <c r="D177" s="144" t="s">
        <v>145</v>
      </c>
      <c r="F177" s="145" t="s">
        <v>231</v>
      </c>
      <c r="I177" s="142"/>
      <c r="L177" s="32"/>
      <c r="M177" s="143"/>
      <c r="T177" s="53"/>
      <c r="AT177" s="17" t="s">
        <v>145</v>
      </c>
      <c r="AU177" s="17" t="s">
        <v>85</v>
      </c>
    </row>
    <row r="178" spans="2:65" s="12" customFormat="1" ht="10">
      <c r="B178" s="146"/>
      <c r="D178" s="140" t="s">
        <v>147</v>
      </c>
      <c r="E178" s="147" t="s">
        <v>19</v>
      </c>
      <c r="F178" s="148" t="s">
        <v>232</v>
      </c>
      <c r="H178" s="147" t="s">
        <v>19</v>
      </c>
      <c r="I178" s="149"/>
      <c r="L178" s="146"/>
      <c r="M178" s="150"/>
      <c r="T178" s="151"/>
      <c r="AT178" s="147" t="s">
        <v>147</v>
      </c>
      <c r="AU178" s="147" t="s">
        <v>85</v>
      </c>
      <c r="AV178" s="12" t="s">
        <v>83</v>
      </c>
      <c r="AW178" s="12" t="s">
        <v>39</v>
      </c>
      <c r="AX178" s="12" t="s">
        <v>12</v>
      </c>
      <c r="AY178" s="147" t="s">
        <v>135</v>
      </c>
    </row>
    <row r="179" spans="2:65" s="13" customFormat="1" ht="10">
      <c r="B179" s="152"/>
      <c r="D179" s="140" t="s">
        <v>147</v>
      </c>
      <c r="E179" s="153" t="s">
        <v>19</v>
      </c>
      <c r="F179" s="154" t="s">
        <v>233</v>
      </c>
      <c r="H179" s="155">
        <v>3.5150000000000001</v>
      </c>
      <c r="I179" s="156"/>
      <c r="L179" s="152"/>
      <c r="M179" s="157"/>
      <c r="T179" s="158"/>
      <c r="AT179" s="153" t="s">
        <v>147</v>
      </c>
      <c r="AU179" s="153" t="s">
        <v>85</v>
      </c>
      <c r="AV179" s="13" t="s">
        <v>85</v>
      </c>
      <c r="AW179" s="13" t="s">
        <v>39</v>
      </c>
      <c r="AX179" s="13" t="s">
        <v>12</v>
      </c>
      <c r="AY179" s="153" t="s">
        <v>135</v>
      </c>
    </row>
    <row r="180" spans="2:65" s="14" customFormat="1" ht="10">
      <c r="B180" s="159"/>
      <c r="D180" s="140" t="s">
        <v>147</v>
      </c>
      <c r="E180" s="160" t="s">
        <v>19</v>
      </c>
      <c r="F180" s="161" t="s">
        <v>154</v>
      </c>
      <c r="H180" s="162">
        <v>3.5150000000000001</v>
      </c>
      <c r="I180" s="163"/>
      <c r="L180" s="159"/>
      <c r="M180" s="164"/>
      <c r="T180" s="165"/>
      <c r="AT180" s="160" t="s">
        <v>147</v>
      </c>
      <c r="AU180" s="160" t="s">
        <v>85</v>
      </c>
      <c r="AV180" s="14" t="s">
        <v>143</v>
      </c>
      <c r="AW180" s="14" t="s">
        <v>39</v>
      </c>
      <c r="AX180" s="14" t="s">
        <v>83</v>
      </c>
      <c r="AY180" s="160" t="s">
        <v>135</v>
      </c>
    </row>
    <row r="181" spans="2:65" s="1" customFormat="1" ht="55.5" customHeight="1">
      <c r="B181" s="32"/>
      <c r="C181" s="127" t="s">
        <v>234</v>
      </c>
      <c r="D181" s="127" t="s">
        <v>138</v>
      </c>
      <c r="E181" s="128" t="s">
        <v>235</v>
      </c>
      <c r="F181" s="129" t="s">
        <v>236</v>
      </c>
      <c r="G181" s="130" t="s">
        <v>237</v>
      </c>
      <c r="H181" s="131">
        <v>1</v>
      </c>
      <c r="I181" s="132"/>
      <c r="J181" s="133">
        <f>ROUND(I181*H181,2)</f>
        <v>0</v>
      </c>
      <c r="K181" s="129" t="s">
        <v>142</v>
      </c>
      <c r="L181" s="32"/>
      <c r="M181" s="134" t="s">
        <v>19</v>
      </c>
      <c r="N181" s="135" t="s">
        <v>47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143</v>
      </c>
      <c r="AT181" s="138" t="s">
        <v>138</v>
      </c>
      <c r="AU181" s="138" t="s">
        <v>85</v>
      </c>
      <c r="AY181" s="17" t="s">
        <v>135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83</v>
      </c>
      <c r="BK181" s="139">
        <f>ROUND(I181*H181,2)</f>
        <v>0</v>
      </c>
      <c r="BL181" s="17" t="s">
        <v>143</v>
      </c>
      <c r="BM181" s="138" t="s">
        <v>238</v>
      </c>
    </row>
    <row r="182" spans="2:65" s="1" customFormat="1" ht="27">
      <c r="B182" s="32"/>
      <c r="D182" s="140" t="s">
        <v>144</v>
      </c>
      <c r="F182" s="141" t="s">
        <v>236</v>
      </c>
      <c r="I182" s="142"/>
      <c r="L182" s="32"/>
      <c r="M182" s="143"/>
      <c r="T182" s="53"/>
      <c r="AT182" s="17" t="s">
        <v>144</v>
      </c>
      <c r="AU182" s="17" t="s">
        <v>85</v>
      </c>
    </row>
    <row r="183" spans="2:65" s="1" customFormat="1" ht="10">
      <c r="B183" s="32"/>
      <c r="D183" s="144" t="s">
        <v>145</v>
      </c>
      <c r="F183" s="145" t="s">
        <v>239</v>
      </c>
      <c r="I183" s="142"/>
      <c r="L183" s="32"/>
      <c r="M183" s="143"/>
      <c r="T183" s="53"/>
      <c r="AT183" s="17" t="s">
        <v>145</v>
      </c>
      <c r="AU183" s="17" t="s">
        <v>85</v>
      </c>
    </row>
    <row r="184" spans="2:65" s="12" customFormat="1" ht="10">
      <c r="B184" s="146"/>
      <c r="D184" s="140" t="s">
        <v>147</v>
      </c>
      <c r="E184" s="147" t="s">
        <v>19</v>
      </c>
      <c r="F184" s="148" t="s">
        <v>240</v>
      </c>
      <c r="H184" s="147" t="s">
        <v>19</v>
      </c>
      <c r="I184" s="149"/>
      <c r="L184" s="146"/>
      <c r="M184" s="150"/>
      <c r="T184" s="151"/>
      <c r="AT184" s="147" t="s">
        <v>147</v>
      </c>
      <c r="AU184" s="147" t="s">
        <v>85</v>
      </c>
      <c r="AV184" s="12" t="s">
        <v>83</v>
      </c>
      <c r="AW184" s="12" t="s">
        <v>39</v>
      </c>
      <c r="AX184" s="12" t="s">
        <v>12</v>
      </c>
      <c r="AY184" s="147" t="s">
        <v>135</v>
      </c>
    </row>
    <row r="185" spans="2:65" s="13" customFormat="1" ht="10">
      <c r="B185" s="152"/>
      <c r="D185" s="140" t="s">
        <v>147</v>
      </c>
      <c r="E185" s="153" t="s">
        <v>19</v>
      </c>
      <c r="F185" s="154" t="s">
        <v>83</v>
      </c>
      <c r="H185" s="155">
        <v>1</v>
      </c>
      <c r="I185" s="156"/>
      <c r="L185" s="152"/>
      <c r="M185" s="157"/>
      <c r="T185" s="158"/>
      <c r="AT185" s="153" t="s">
        <v>147</v>
      </c>
      <c r="AU185" s="153" t="s">
        <v>85</v>
      </c>
      <c r="AV185" s="13" t="s">
        <v>85</v>
      </c>
      <c r="AW185" s="13" t="s">
        <v>39</v>
      </c>
      <c r="AX185" s="13" t="s">
        <v>12</v>
      </c>
      <c r="AY185" s="153" t="s">
        <v>135</v>
      </c>
    </row>
    <row r="186" spans="2:65" s="14" customFormat="1" ht="10">
      <c r="B186" s="159"/>
      <c r="D186" s="140" t="s">
        <v>147</v>
      </c>
      <c r="E186" s="160" t="s">
        <v>19</v>
      </c>
      <c r="F186" s="161" t="s">
        <v>154</v>
      </c>
      <c r="H186" s="162">
        <v>1</v>
      </c>
      <c r="I186" s="163"/>
      <c r="L186" s="159"/>
      <c r="M186" s="164"/>
      <c r="T186" s="165"/>
      <c r="AT186" s="160" t="s">
        <v>147</v>
      </c>
      <c r="AU186" s="160" t="s">
        <v>85</v>
      </c>
      <c r="AV186" s="14" t="s">
        <v>143</v>
      </c>
      <c r="AW186" s="14" t="s">
        <v>39</v>
      </c>
      <c r="AX186" s="14" t="s">
        <v>83</v>
      </c>
      <c r="AY186" s="160" t="s">
        <v>135</v>
      </c>
    </row>
    <row r="187" spans="2:65" s="1" customFormat="1" ht="55.5" customHeight="1">
      <c r="B187" s="32"/>
      <c r="C187" s="127" t="s">
        <v>8</v>
      </c>
      <c r="D187" s="127" t="s">
        <v>138</v>
      </c>
      <c r="E187" s="128" t="s">
        <v>241</v>
      </c>
      <c r="F187" s="129" t="s">
        <v>242</v>
      </c>
      <c r="G187" s="130" t="s">
        <v>141</v>
      </c>
      <c r="H187" s="131">
        <v>1</v>
      </c>
      <c r="I187" s="132"/>
      <c r="J187" s="133">
        <f>ROUND(I187*H187,2)</f>
        <v>0</v>
      </c>
      <c r="K187" s="129" t="s">
        <v>142</v>
      </c>
      <c r="L187" s="32"/>
      <c r="M187" s="134" t="s">
        <v>19</v>
      </c>
      <c r="N187" s="135" t="s">
        <v>47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143</v>
      </c>
      <c r="AT187" s="138" t="s">
        <v>138</v>
      </c>
      <c r="AU187" s="138" t="s">
        <v>85</v>
      </c>
      <c r="AY187" s="17" t="s">
        <v>135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83</v>
      </c>
      <c r="BK187" s="139">
        <f>ROUND(I187*H187,2)</f>
        <v>0</v>
      </c>
      <c r="BL187" s="17" t="s">
        <v>143</v>
      </c>
      <c r="BM187" s="138" t="s">
        <v>243</v>
      </c>
    </row>
    <row r="188" spans="2:65" s="1" customFormat="1" ht="27">
      <c r="B188" s="32"/>
      <c r="D188" s="140" t="s">
        <v>144</v>
      </c>
      <c r="F188" s="141" t="s">
        <v>242</v>
      </c>
      <c r="I188" s="142"/>
      <c r="L188" s="32"/>
      <c r="M188" s="143"/>
      <c r="T188" s="53"/>
      <c r="AT188" s="17" t="s">
        <v>144</v>
      </c>
      <c r="AU188" s="17" t="s">
        <v>85</v>
      </c>
    </row>
    <row r="189" spans="2:65" s="1" customFormat="1" ht="10">
      <c r="B189" s="32"/>
      <c r="D189" s="144" t="s">
        <v>145</v>
      </c>
      <c r="F189" s="145" t="s">
        <v>244</v>
      </c>
      <c r="I189" s="142"/>
      <c r="L189" s="32"/>
      <c r="M189" s="143"/>
      <c r="T189" s="53"/>
      <c r="AT189" s="17" t="s">
        <v>145</v>
      </c>
      <c r="AU189" s="17" t="s">
        <v>85</v>
      </c>
    </row>
    <row r="190" spans="2:65" s="12" customFormat="1" ht="10">
      <c r="B190" s="146"/>
      <c r="D190" s="140" t="s">
        <v>147</v>
      </c>
      <c r="E190" s="147" t="s">
        <v>19</v>
      </c>
      <c r="F190" s="148" t="s">
        <v>245</v>
      </c>
      <c r="H190" s="147" t="s">
        <v>19</v>
      </c>
      <c r="I190" s="149"/>
      <c r="L190" s="146"/>
      <c r="M190" s="150"/>
      <c r="T190" s="151"/>
      <c r="AT190" s="147" t="s">
        <v>147</v>
      </c>
      <c r="AU190" s="147" t="s">
        <v>85</v>
      </c>
      <c r="AV190" s="12" t="s">
        <v>83</v>
      </c>
      <c r="AW190" s="12" t="s">
        <v>39</v>
      </c>
      <c r="AX190" s="12" t="s">
        <v>12</v>
      </c>
      <c r="AY190" s="147" t="s">
        <v>135</v>
      </c>
    </row>
    <row r="191" spans="2:65" s="13" customFormat="1" ht="10">
      <c r="B191" s="152"/>
      <c r="D191" s="140" t="s">
        <v>147</v>
      </c>
      <c r="E191" s="153" t="s">
        <v>19</v>
      </c>
      <c r="F191" s="154" t="s">
        <v>83</v>
      </c>
      <c r="H191" s="155">
        <v>1</v>
      </c>
      <c r="I191" s="156"/>
      <c r="L191" s="152"/>
      <c r="M191" s="157"/>
      <c r="T191" s="158"/>
      <c r="AT191" s="153" t="s">
        <v>147</v>
      </c>
      <c r="AU191" s="153" t="s">
        <v>85</v>
      </c>
      <c r="AV191" s="13" t="s">
        <v>85</v>
      </c>
      <c r="AW191" s="13" t="s">
        <v>39</v>
      </c>
      <c r="AX191" s="13" t="s">
        <v>12</v>
      </c>
      <c r="AY191" s="153" t="s">
        <v>135</v>
      </c>
    </row>
    <row r="192" spans="2:65" s="14" customFormat="1" ht="10">
      <c r="B192" s="159"/>
      <c r="D192" s="140" t="s">
        <v>147</v>
      </c>
      <c r="E192" s="160" t="s">
        <v>19</v>
      </c>
      <c r="F192" s="161" t="s">
        <v>154</v>
      </c>
      <c r="H192" s="162">
        <v>1</v>
      </c>
      <c r="I192" s="163"/>
      <c r="L192" s="159"/>
      <c r="M192" s="164"/>
      <c r="T192" s="165"/>
      <c r="AT192" s="160" t="s">
        <v>147</v>
      </c>
      <c r="AU192" s="160" t="s">
        <v>85</v>
      </c>
      <c r="AV192" s="14" t="s">
        <v>143</v>
      </c>
      <c r="AW192" s="14" t="s">
        <v>39</v>
      </c>
      <c r="AX192" s="14" t="s">
        <v>83</v>
      </c>
      <c r="AY192" s="160" t="s">
        <v>135</v>
      </c>
    </row>
    <row r="193" spans="2:65" s="1" customFormat="1" ht="55.5" customHeight="1">
      <c r="B193" s="32"/>
      <c r="C193" s="127" t="s">
        <v>246</v>
      </c>
      <c r="D193" s="127" t="s">
        <v>138</v>
      </c>
      <c r="E193" s="128" t="s">
        <v>247</v>
      </c>
      <c r="F193" s="129" t="s">
        <v>248</v>
      </c>
      <c r="G193" s="130" t="s">
        <v>141</v>
      </c>
      <c r="H193" s="131">
        <v>1.6</v>
      </c>
      <c r="I193" s="132"/>
      <c r="J193" s="133">
        <f>ROUND(I193*H193,2)</f>
        <v>0</v>
      </c>
      <c r="K193" s="129" t="s">
        <v>142</v>
      </c>
      <c r="L193" s="32"/>
      <c r="M193" s="134" t="s">
        <v>19</v>
      </c>
      <c r="N193" s="135" t="s">
        <v>47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143</v>
      </c>
      <c r="AT193" s="138" t="s">
        <v>138</v>
      </c>
      <c r="AU193" s="138" t="s">
        <v>85</v>
      </c>
      <c r="AY193" s="17" t="s">
        <v>135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83</v>
      </c>
      <c r="BK193" s="139">
        <f>ROUND(I193*H193,2)</f>
        <v>0</v>
      </c>
      <c r="BL193" s="17" t="s">
        <v>143</v>
      </c>
      <c r="BM193" s="138" t="s">
        <v>249</v>
      </c>
    </row>
    <row r="194" spans="2:65" s="1" customFormat="1" ht="27">
      <c r="B194" s="32"/>
      <c r="D194" s="140" t="s">
        <v>144</v>
      </c>
      <c r="F194" s="141" t="s">
        <v>248</v>
      </c>
      <c r="I194" s="142"/>
      <c r="L194" s="32"/>
      <c r="M194" s="143"/>
      <c r="T194" s="53"/>
      <c r="AT194" s="17" t="s">
        <v>144</v>
      </c>
      <c r="AU194" s="17" t="s">
        <v>85</v>
      </c>
    </row>
    <row r="195" spans="2:65" s="1" customFormat="1" ht="10">
      <c r="B195" s="32"/>
      <c r="D195" s="144" t="s">
        <v>145</v>
      </c>
      <c r="F195" s="145" t="s">
        <v>250</v>
      </c>
      <c r="I195" s="142"/>
      <c r="L195" s="32"/>
      <c r="M195" s="143"/>
      <c r="T195" s="53"/>
      <c r="AT195" s="17" t="s">
        <v>145</v>
      </c>
      <c r="AU195" s="17" t="s">
        <v>85</v>
      </c>
    </row>
    <row r="196" spans="2:65" s="12" customFormat="1" ht="10">
      <c r="B196" s="146"/>
      <c r="D196" s="140" t="s">
        <v>147</v>
      </c>
      <c r="E196" s="147" t="s">
        <v>19</v>
      </c>
      <c r="F196" s="148" t="s">
        <v>251</v>
      </c>
      <c r="H196" s="147" t="s">
        <v>19</v>
      </c>
      <c r="I196" s="149"/>
      <c r="L196" s="146"/>
      <c r="M196" s="150"/>
      <c r="T196" s="151"/>
      <c r="AT196" s="147" t="s">
        <v>147</v>
      </c>
      <c r="AU196" s="147" t="s">
        <v>85</v>
      </c>
      <c r="AV196" s="12" t="s">
        <v>83</v>
      </c>
      <c r="AW196" s="12" t="s">
        <v>39</v>
      </c>
      <c r="AX196" s="12" t="s">
        <v>12</v>
      </c>
      <c r="AY196" s="147" t="s">
        <v>135</v>
      </c>
    </row>
    <row r="197" spans="2:65" s="13" customFormat="1" ht="10">
      <c r="B197" s="152"/>
      <c r="D197" s="140" t="s">
        <v>147</v>
      </c>
      <c r="E197" s="153" t="s">
        <v>19</v>
      </c>
      <c r="F197" s="154" t="s">
        <v>252</v>
      </c>
      <c r="H197" s="155">
        <v>1.6</v>
      </c>
      <c r="I197" s="156"/>
      <c r="L197" s="152"/>
      <c r="M197" s="157"/>
      <c r="T197" s="158"/>
      <c r="AT197" s="153" t="s">
        <v>147</v>
      </c>
      <c r="AU197" s="153" t="s">
        <v>85</v>
      </c>
      <c r="AV197" s="13" t="s">
        <v>85</v>
      </c>
      <c r="AW197" s="13" t="s">
        <v>39</v>
      </c>
      <c r="AX197" s="13" t="s">
        <v>12</v>
      </c>
      <c r="AY197" s="153" t="s">
        <v>135</v>
      </c>
    </row>
    <row r="198" spans="2:65" s="14" customFormat="1" ht="10">
      <c r="B198" s="159"/>
      <c r="D198" s="140" t="s">
        <v>147</v>
      </c>
      <c r="E198" s="160" t="s">
        <v>19</v>
      </c>
      <c r="F198" s="161" t="s">
        <v>154</v>
      </c>
      <c r="H198" s="162">
        <v>1.6</v>
      </c>
      <c r="I198" s="163"/>
      <c r="L198" s="159"/>
      <c r="M198" s="164"/>
      <c r="T198" s="165"/>
      <c r="AT198" s="160" t="s">
        <v>147</v>
      </c>
      <c r="AU198" s="160" t="s">
        <v>85</v>
      </c>
      <c r="AV198" s="14" t="s">
        <v>143</v>
      </c>
      <c r="AW198" s="14" t="s">
        <v>39</v>
      </c>
      <c r="AX198" s="14" t="s">
        <v>83</v>
      </c>
      <c r="AY198" s="160" t="s">
        <v>135</v>
      </c>
    </row>
    <row r="199" spans="2:65" s="1" customFormat="1" ht="55.5" customHeight="1">
      <c r="B199" s="32"/>
      <c r="C199" s="127" t="s">
        <v>191</v>
      </c>
      <c r="D199" s="127" t="s">
        <v>138</v>
      </c>
      <c r="E199" s="128" t="s">
        <v>253</v>
      </c>
      <c r="F199" s="129" t="s">
        <v>254</v>
      </c>
      <c r="G199" s="130" t="s">
        <v>186</v>
      </c>
      <c r="H199" s="131">
        <v>0.84799999999999998</v>
      </c>
      <c r="I199" s="132"/>
      <c r="J199" s="133">
        <f>ROUND(I199*H199,2)</f>
        <v>0</v>
      </c>
      <c r="K199" s="129" t="s">
        <v>142</v>
      </c>
      <c r="L199" s="32"/>
      <c r="M199" s="134" t="s">
        <v>19</v>
      </c>
      <c r="N199" s="135" t="s">
        <v>47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143</v>
      </c>
      <c r="AT199" s="138" t="s">
        <v>138</v>
      </c>
      <c r="AU199" s="138" t="s">
        <v>85</v>
      </c>
      <c r="AY199" s="17" t="s">
        <v>135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83</v>
      </c>
      <c r="BK199" s="139">
        <f>ROUND(I199*H199,2)</f>
        <v>0</v>
      </c>
      <c r="BL199" s="17" t="s">
        <v>143</v>
      </c>
      <c r="BM199" s="138" t="s">
        <v>255</v>
      </c>
    </row>
    <row r="200" spans="2:65" s="1" customFormat="1" ht="27">
      <c r="B200" s="32"/>
      <c r="D200" s="140" t="s">
        <v>144</v>
      </c>
      <c r="F200" s="141" t="s">
        <v>254</v>
      </c>
      <c r="I200" s="142"/>
      <c r="L200" s="32"/>
      <c r="M200" s="143"/>
      <c r="T200" s="53"/>
      <c r="AT200" s="17" t="s">
        <v>144</v>
      </c>
      <c r="AU200" s="17" t="s">
        <v>85</v>
      </c>
    </row>
    <row r="201" spans="2:65" s="1" customFormat="1" ht="10">
      <c r="B201" s="32"/>
      <c r="D201" s="144" t="s">
        <v>145</v>
      </c>
      <c r="F201" s="145" t="s">
        <v>256</v>
      </c>
      <c r="I201" s="142"/>
      <c r="L201" s="32"/>
      <c r="M201" s="143"/>
      <c r="T201" s="53"/>
      <c r="AT201" s="17" t="s">
        <v>145</v>
      </c>
      <c r="AU201" s="17" t="s">
        <v>85</v>
      </c>
    </row>
    <row r="202" spans="2:65" s="12" customFormat="1" ht="10">
      <c r="B202" s="146"/>
      <c r="D202" s="140" t="s">
        <v>147</v>
      </c>
      <c r="E202" s="147" t="s">
        <v>19</v>
      </c>
      <c r="F202" s="148" t="s">
        <v>257</v>
      </c>
      <c r="H202" s="147" t="s">
        <v>19</v>
      </c>
      <c r="I202" s="149"/>
      <c r="L202" s="146"/>
      <c r="M202" s="150"/>
      <c r="T202" s="151"/>
      <c r="AT202" s="147" t="s">
        <v>147</v>
      </c>
      <c r="AU202" s="147" t="s">
        <v>85</v>
      </c>
      <c r="AV202" s="12" t="s">
        <v>83</v>
      </c>
      <c r="AW202" s="12" t="s">
        <v>39</v>
      </c>
      <c r="AX202" s="12" t="s">
        <v>12</v>
      </c>
      <c r="AY202" s="147" t="s">
        <v>135</v>
      </c>
    </row>
    <row r="203" spans="2:65" s="13" customFormat="1" ht="10">
      <c r="B203" s="152"/>
      <c r="D203" s="140" t="s">
        <v>147</v>
      </c>
      <c r="E203" s="153" t="s">
        <v>19</v>
      </c>
      <c r="F203" s="154" t="s">
        <v>258</v>
      </c>
      <c r="H203" s="155">
        <v>0.84799999999999998</v>
      </c>
      <c r="I203" s="156"/>
      <c r="L203" s="152"/>
      <c r="M203" s="157"/>
      <c r="T203" s="158"/>
      <c r="AT203" s="153" t="s">
        <v>147</v>
      </c>
      <c r="AU203" s="153" t="s">
        <v>85</v>
      </c>
      <c r="AV203" s="13" t="s">
        <v>85</v>
      </c>
      <c r="AW203" s="13" t="s">
        <v>39</v>
      </c>
      <c r="AX203" s="13" t="s">
        <v>12</v>
      </c>
      <c r="AY203" s="153" t="s">
        <v>135</v>
      </c>
    </row>
    <row r="204" spans="2:65" s="14" customFormat="1" ht="10">
      <c r="B204" s="159"/>
      <c r="D204" s="140" t="s">
        <v>147</v>
      </c>
      <c r="E204" s="160" t="s">
        <v>19</v>
      </c>
      <c r="F204" s="161" t="s">
        <v>154</v>
      </c>
      <c r="H204" s="162">
        <v>0.84799999999999998</v>
      </c>
      <c r="I204" s="163"/>
      <c r="L204" s="159"/>
      <c r="M204" s="164"/>
      <c r="T204" s="165"/>
      <c r="AT204" s="160" t="s">
        <v>147</v>
      </c>
      <c r="AU204" s="160" t="s">
        <v>85</v>
      </c>
      <c r="AV204" s="14" t="s">
        <v>143</v>
      </c>
      <c r="AW204" s="14" t="s">
        <v>39</v>
      </c>
      <c r="AX204" s="14" t="s">
        <v>83</v>
      </c>
      <c r="AY204" s="160" t="s">
        <v>135</v>
      </c>
    </row>
    <row r="205" spans="2:65" s="1" customFormat="1" ht="37.75" customHeight="1">
      <c r="B205" s="32"/>
      <c r="C205" s="127" t="s">
        <v>259</v>
      </c>
      <c r="D205" s="127" t="s">
        <v>138</v>
      </c>
      <c r="E205" s="128" t="s">
        <v>260</v>
      </c>
      <c r="F205" s="129" t="s">
        <v>261</v>
      </c>
      <c r="G205" s="130" t="s">
        <v>237</v>
      </c>
      <c r="H205" s="131">
        <v>4</v>
      </c>
      <c r="I205" s="132"/>
      <c r="J205" s="133">
        <f>ROUND(I205*H205,2)</f>
        <v>0</v>
      </c>
      <c r="K205" s="129" t="s">
        <v>142</v>
      </c>
      <c r="L205" s="32"/>
      <c r="M205" s="134" t="s">
        <v>19</v>
      </c>
      <c r="N205" s="135" t="s">
        <v>47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143</v>
      </c>
      <c r="AT205" s="138" t="s">
        <v>138</v>
      </c>
      <c r="AU205" s="138" t="s">
        <v>85</v>
      </c>
      <c r="AY205" s="17" t="s">
        <v>135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83</v>
      </c>
      <c r="BK205" s="139">
        <f>ROUND(I205*H205,2)</f>
        <v>0</v>
      </c>
      <c r="BL205" s="17" t="s">
        <v>143</v>
      </c>
      <c r="BM205" s="138" t="s">
        <v>262</v>
      </c>
    </row>
    <row r="206" spans="2:65" s="1" customFormat="1" ht="18">
      <c r="B206" s="32"/>
      <c r="D206" s="140" t="s">
        <v>144</v>
      </c>
      <c r="F206" s="141" t="s">
        <v>261</v>
      </c>
      <c r="I206" s="142"/>
      <c r="L206" s="32"/>
      <c r="M206" s="143"/>
      <c r="T206" s="53"/>
      <c r="AT206" s="17" t="s">
        <v>144</v>
      </c>
      <c r="AU206" s="17" t="s">
        <v>85</v>
      </c>
    </row>
    <row r="207" spans="2:65" s="1" customFormat="1" ht="10">
      <c r="B207" s="32"/>
      <c r="D207" s="144" t="s">
        <v>145</v>
      </c>
      <c r="F207" s="145" t="s">
        <v>263</v>
      </c>
      <c r="I207" s="142"/>
      <c r="L207" s="32"/>
      <c r="M207" s="143"/>
      <c r="T207" s="53"/>
      <c r="AT207" s="17" t="s">
        <v>145</v>
      </c>
      <c r="AU207" s="17" t="s">
        <v>85</v>
      </c>
    </row>
    <row r="208" spans="2:65" s="13" customFormat="1" ht="10">
      <c r="B208" s="152"/>
      <c r="D208" s="140" t="s">
        <v>147</v>
      </c>
      <c r="E208" s="153" t="s">
        <v>19</v>
      </c>
      <c r="F208" s="154" t="s">
        <v>143</v>
      </c>
      <c r="H208" s="155">
        <v>4</v>
      </c>
      <c r="I208" s="156"/>
      <c r="L208" s="152"/>
      <c r="M208" s="157"/>
      <c r="T208" s="158"/>
      <c r="AT208" s="153" t="s">
        <v>147</v>
      </c>
      <c r="AU208" s="153" t="s">
        <v>85</v>
      </c>
      <c r="AV208" s="13" t="s">
        <v>85</v>
      </c>
      <c r="AW208" s="13" t="s">
        <v>39</v>
      </c>
      <c r="AX208" s="13" t="s">
        <v>12</v>
      </c>
      <c r="AY208" s="153" t="s">
        <v>135</v>
      </c>
    </row>
    <row r="209" spans="2:65" s="14" customFormat="1" ht="10">
      <c r="B209" s="159"/>
      <c r="D209" s="140" t="s">
        <v>147</v>
      </c>
      <c r="E209" s="160" t="s">
        <v>19</v>
      </c>
      <c r="F209" s="161" t="s">
        <v>154</v>
      </c>
      <c r="H209" s="162">
        <v>4</v>
      </c>
      <c r="I209" s="163"/>
      <c r="L209" s="159"/>
      <c r="M209" s="164"/>
      <c r="T209" s="165"/>
      <c r="AT209" s="160" t="s">
        <v>147</v>
      </c>
      <c r="AU209" s="160" t="s">
        <v>85</v>
      </c>
      <c r="AV209" s="14" t="s">
        <v>143</v>
      </c>
      <c r="AW209" s="14" t="s">
        <v>39</v>
      </c>
      <c r="AX209" s="14" t="s">
        <v>83</v>
      </c>
      <c r="AY209" s="160" t="s">
        <v>135</v>
      </c>
    </row>
    <row r="210" spans="2:65" s="1" customFormat="1" ht="37.75" customHeight="1">
      <c r="B210" s="32"/>
      <c r="C210" s="127" t="s">
        <v>197</v>
      </c>
      <c r="D210" s="127" t="s">
        <v>138</v>
      </c>
      <c r="E210" s="128" t="s">
        <v>264</v>
      </c>
      <c r="F210" s="129" t="s">
        <v>265</v>
      </c>
      <c r="G210" s="130" t="s">
        <v>266</v>
      </c>
      <c r="H210" s="131">
        <v>40.5</v>
      </c>
      <c r="I210" s="132"/>
      <c r="J210" s="133">
        <f>ROUND(I210*H210,2)</f>
        <v>0</v>
      </c>
      <c r="K210" s="129" t="s">
        <v>142</v>
      </c>
      <c r="L210" s="32"/>
      <c r="M210" s="134" t="s">
        <v>19</v>
      </c>
      <c r="N210" s="135" t="s">
        <v>47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143</v>
      </c>
      <c r="AT210" s="138" t="s">
        <v>138</v>
      </c>
      <c r="AU210" s="138" t="s">
        <v>85</v>
      </c>
      <c r="AY210" s="17" t="s">
        <v>135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83</v>
      </c>
      <c r="BK210" s="139">
        <f>ROUND(I210*H210,2)</f>
        <v>0</v>
      </c>
      <c r="BL210" s="17" t="s">
        <v>143</v>
      </c>
      <c r="BM210" s="138" t="s">
        <v>267</v>
      </c>
    </row>
    <row r="211" spans="2:65" s="1" customFormat="1" ht="18">
      <c r="B211" s="32"/>
      <c r="D211" s="140" t="s">
        <v>144</v>
      </c>
      <c r="F211" s="141" t="s">
        <v>265</v>
      </c>
      <c r="I211" s="142"/>
      <c r="L211" s="32"/>
      <c r="M211" s="143"/>
      <c r="T211" s="53"/>
      <c r="AT211" s="17" t="s">
        <v>144</v>
      </c>
      <c r="AU211" s="17" t="s">
        <v>85</v>
      </c>
    </row>
    <row r="212" spans="2:65" s="1" customFormat="1" ht="10">
      <c r="B212" s="32"/>
      <c r="D212" s="144" t="s">
        <v>145</v>
      </c>
      <c r="F212" s="145" t="s">
        <v>268</v>
      </c>
      <c r="I212" s="142"/>
      <c r="L212" s="32"/>
      <c r="M212" s="143"/>
      <c r="T212" s="53"/>
      <c r="AT212" s="17" t="s">
        <v>145</v>
      </c>
      <c r="AU212" s="17" t="s">
        <v>85</v>
      </c>
    </row>
    <row r="213" spans="2:65" s="12" customFormat="1" ht="10">
      <c r="B213" s="146"/>
      <c r="D213" s="140" t="s">
        <v>147</v>
      </c>
      <c r="E213" s="147" t="s">
        <v>19</v>
      </c>
      <c r="F213" s="148" t="s">
        <v>269</v>
      </c>
      <c r="H213" s="147" t="s">
        <v>19</v>
      </c>
      <c r="I213" s="149"/>
      <c r="L213" s="146"/>
      <c r="M213" s="150"/>
      <c r="T213" s="151"/>
      <c r="AT213" s="147" t="s">
        <v>147</v>
      </c>
      <c r="AU213" s="147" t="s">
        <v>85</v>
      </c>
      <c r="AV213" s="12" t="s">
        <v>83</v>
      </c>
      <c r="AW213" s="12" t="s">
        <v>39</v>
      </c>
      <c r="AX213" s="12" t="s">
        <v>12</v>
      </c>
      <c r="AY213" s="147" t="s">
        <v>135</v>
      </c>
    </row>
    <row r="214" spans="2:65" s="13" customFormat="1" ht="10">
      <c r="B214" s="152"/>
      <c r="D214" s="140" t="s">
        <v>147</v>
      </c>
      <c r="E214" s="153" t="s">
        <v>19</v>
      </c>
      <c r="F214" s="154" t="s">
        <v>270</v>
      </c>
      <c r="H214" s="155">
        <v>40.5</v>
      </c>
      <c r="I214" s="156"/>
      <c r="L214" s="152"/>
      <c r="M214" s="157"/>
      <c r="T214" s="158"/>
      <c r="AT214" s="153" t="s">
        <v>147</v>
      </c>
      <c r="AU214" s="153" t="s">
        <v>85</v>
      </c>
      <c r="AV214" s="13" t="s">
        <v>85</v>
      </c>
      <c r="AW214" s="13" t="s">
        <v>39</v>
      </c>
      <c r="AX214" s="13" t="s">
        <v>12</v>
      </c>
      <c r="AY214" s="153" t="s">
        <v>135</v>
      </c>
    </row>
    <row r="215" spans="2:65" s="14" customFormat="1" ht="10">
      <c r="B215" s="159"/>
      <c r="D215" s="140" t="s">
        <v>147</v>
      </c>
      <c r="E215" s="160" t="s">
        <v>19</v>
      </c>
      <c r="F215" s="161" t="s">
        <v>154</v>
      </c>
      <c r="H215" s="162">
        <v>40.5</v>
      </c>
      <c r="I215" s="163"/>
      <c r="L215" s="159"/>
      <c r="M215" s="164"/>
      <c r="T215" s="165"/>
      <c r="AT215" s="160" t="s">
        <v>147</v>
      </c>
      <c r="AU215" s="160" t="s">
        <v>85</v>
      </c>
      <c r="AV215" s="14" t="s">
        <v>143</v>
      </c>
      <c r="AW215" s="14" t="s">
        <v>39</v>
      </c>
      <c r="AX215" s="14" t="s">
        <v>83</v>
      </c>
      <c r="AY215" s="160" t="s">
        <v>135</v>
      </c>
    </row>
    <row r="216" spans="2:65" s="1" customFormat="1" ht="49" customHeight="1">
      <c r="B216" s="32"/>
      <c r="C216" s="127" t="s">
        <v>271</v>
      </c>
      <c r="D216" s="127" t="s">
        <v>138</v>
      </c>
      <c r="E216" s="128" t="s">
        <v>272</v>
      </c>
      <c r="F216" s="129" t="s">
        <v>273</v>
      </c>
      <c r="G216" s="130" t="s">
        <v>266</v>
      </c>
      <c r="H216" s="131">
        <v>4</v>
      </c>
      <c r="I216" s="132"/>
      <c r="J216" s="133">
        <f>ROUND(I216*H216,2)</f>
        <v>0</v>
      </c>
      <c r="K216" s="129" t="s">
        <v>142</v>
      </c>
      <c r="L216" s="32"/>
      <c r="M216" s="134" t="s">
        <v>19</v>
      </c>
      <c r="N216" s="135" t="s">
        <v>47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143</v>
      </c>
      <c r="AT216" s="138" t="s">
        <v>138</v>
      </c>
      <c r="AU216" s="138" t="s">
        <v>85</v>
      </c>
      <c r="AY216" s="17" t="s">
        <v>135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83</v>
      </c>
      <c r="BK216" s="139">
        <f>ROUND(I216*H216,2)</f>
        <v>0</v>
      </c>
      <c r="BL216" s="17" t="s">
        <v>143</v>
      </c>
      <c r="BM216" s="138" t="s">
        <v>274</v>
      </c>
    </row>
    <row r="217" spans="2:65" s="1" customFormat="1" ht="27">
      <c r="B217" s="32"/>
      <c r="D217" s="140" t="s">
        <v>144</v>
      </c>
      <c r="F217" s="141" t="s">
        <v>273</v>
      </c>
      <c r="I217" s="142"/>
      <c r="L217" s="32"/>
      <c r="M217" s="143"/>
      <c r="T217" s="53"/>
      <c r="AT217" s="17" t="s">
        <v>144</v>
      </c>
      <c r="AU217" s="17" t="s">
        <v>85</v>
      </c>
    </row>
    <row r="218" spans="2:65" s="1" customFormat="1" ht="10">
      <c r="B218" s="32"/>
      <c r="D218" s="144" t="s">
        <v>145</v>
      </c>
      <c r="F218" s="145" t="s">
        <v>275</v>
      </c>
      <c r="I218" s="142"/>
      <c r="L218" s="32"/>
      <c r="M218" s="143"/>
      <c r="T218" s="53"/>
      <c r="AT218" s="17" t="s">
        <v>145</v>
      </c>
      <c r="AU218" s="17" t="s">
        <v>85</v>
      </c>
    </row>
    <row r="219" spans="2:65" s="12" customFormat="1" ht="10">
      <c r="B219" s="146"/>
      <c r="D219" s="140" t="s">
        <v>147</v>
      </c>
      <c r="E219" s="147" t="s">
        <v>19</v>
      </c>
      <c r="F219" s="148" t="s">
        <v>276</v>
      </c>
      <c r="H219" s="147" t="s">
        <v>19</v>
      </c>
      <c r="I219" s="149"/>
      <c r="L219" s="146"/>
      <c r="M219" s="150"/>
      <c r="T219" s="151"/>
      <c r="AT219" s="147" t="s">
        <v>147</v>
      </c>
      <c r="AU219" s="147" t="s">
        <v>85</v>
      </c>
      <c r="AV219" s="12" t="s">
        <v>83</v>
      </c>
      <c r="AW219" s="12" t="s">
        <v>39</v>
      </c>
      <c r="AX219" s="12" t="s">
        <v>12</v>
      </c>
      <c r="AY219" s="147" t="s">
        <v>135</v>
      </c>
    </row>
    <row r="220" spans="2:65" s="13" customFormat="1" ht="10">
      <c r="B220" s="152"/>
      <c r="D220" s="140" t="s">
        <v>147</v>
      </c>
      <c r="E220" s="153" t="s">
        <v>19</v>
      </c>
      <c r="F220" s="154" t="s">
        <v>277</v>
      </c>
      <c r="H220" s="155">
        <v>2</v>
      </c>
      <c r="I220" s="156"/>
      <c r="L220" s="152"/>
      <c r="M220" s="157"/>
      <c r="T220" s="158"/>
      <c r="AT220" s="153" t="s">
        <v>147</v>
      </c>
      <c r="AU220" s="153" t="s">
        <v>85</v>
      </c>
      <c r="AV220" s="13" t="s">
        <v>85</v>
      </c>
      <c r="AW220" s="13" t="s">
        <v>39</v>
      </c>
      <c r="AX220" s="13" t="s">
        <v>12</v>
      </c>
      <c r="AY220" s="153" t="s">
        <v>135</v>
      </c>
    </row>
    <row r="221" spans="2:65" s="12" customFormat="1" ht="10">
      <c r="B221" s="146"/>
      <c r="D221" s="140" t="s">
        <v>147</v>
      </c>
      <c r="E221" s="147" t="s">
        <v>19</v>
      </c>
      <c r="F221" s="148" t="s">
        <v>278</v>
      </c>
      <c r="H221" s="147" t="s">
        <v>19</v>
      </c>
      <c r="I221" s="149"/>
      <c r="L221" s="146"/>
      <c r="M221" s="150"/>
      <c r="T221" s="151"/>
      <c r="AT221" s="147" t="s">
        <v>147</v>
      </c>
      <c r="AU221" s="147" t="s">
        <v>85</v>
      </c>
      <c r="AV221" s="12" t="s">
        <v>83</v>
      </c>
      <c r="AW221" s="12" t="s">
        <v>39</v>
      </c>
      <c r="AX221" s="12" t="s">
        <v>12</v>
      </c>
      <c r="AY221" s="147" t="s">
        <v>135</v>
      </c>
    </row>
    <row r="222" spans="2:65" s="13" customFormat="1" ht="10">
      <c r="B222" s="152"/>
      <c r="D222" s="140" t="s">
        <v>147</v>
      </c>
      <c r="E222" s="153" t="s">
        <v>19</v>
      </c>
      <c r="F222" s="154" t="s">
        <v>277</v>
      </c>
      <c r="H222" s="155">
        <v>2</v>
      </c>
      <c r="I222" s="156"/>
      <c r="L222" s="152"/>
      <c r="M222" s="157"/>
      <c r="T222" s="158"/>
      <c r="AT222" s="153" t="s">
        <v>147</v>
      </c>
      <c r="AU222" s="153" t="s">
        <v>85</v>
      </c>
      <c r="AV222" s="13" t="s">
        <v>85</v>
      </c>
      <c r="AW222" s="13" t="s">
        <v>39</v>
      </c>
      <c r="AX222" s="13" t="s">
        <v>12</v>
      </c>
      <c r="AY222" s="153" t="s">
        <v>135</v>
      </c>
    </row>
    <row r="223" spans="2:65" s="14" customFormat="1" ht="10">
      <c r="B223" s="159"/>
      <c r="D223" s="140" t="s">
        <v>147</v>
      </c>
      <c r="E223" s="160" t="s">
        <v>19</v>
      </c>
      <c r="F223" s="161" t="s">
        <v>154</v>
      </c>
      <c r="H223" s="162">
        <v>4</v>
      </c>
      <c r="I223" s="163"/>
      <c r="L223" s="159"/>
      <c r="M223" s="164"/>
      <c r="T223" s="165"/>
      <c r="AT223" s="160" t="s">
        <v>147</v>
      </c>
      <c r="AU223" s="160" t="s">
        <v>85</v>
      </c>
      <c r="AV223" s="14" t="s">
        <v>143</v>
      </c>
      <c r="AW223" s="14" t="s">
        <v>39</v>
      </c>
      <c r="AX223" s="14" t="s">
        <v>83</v>
      </c>
      <c r="AY223" s="160" t="s">
        <v>135</v>
      </c>
    </row>
    <row r="224" spans="2:65" s="1" customFormat="1" ht="49" customHeight="1">
      <c r="B224" s="32"/>
      <c r="C224" s="127" t="s">
        <v>211</v>
      </c>
      <c r="D224" s="127" t="s">
        <v>138</v>
      </c>
      <c r="E224" s="128" t="s">
        <v>279</v>
      </c>
      <c r="F224" s="129" t="s">
        <v>280</v>
      </c>
      <c r="G224" s="130" t="s">
        <v>266</v>
      </c>
      <c r="H224" s="131">
        <v>4.6500000000000004</v>
      </c>
      <c r="I224" s="132"/>
      <c r="J224" s="133">
        <f>ROUND(I224*H224,2)</f>
        <v>0</v>
      </c>
      <c r="K224" s="129" t="s">
        <v>142</v>
      </c>
      <c r="L224" s="32"/>
      <c r="M224" s="134" t="s">
        <v>19</v>
      </c>
      <c r="N224" s="135" t="s">
        <v>47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143</v>
      </c>
      <c r="AT224" s="138" t="s">
        <v>138</v>
      </c>
      <c r="AU224" s="138" t="s">
        <v>85</v>
      </c>
      <c r="AY224" s="17" t="s">
        <v>135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83</v>
      </c>
      <c r="BK224" s="139">
        <f>ROUND(I224*H224,2)</f>
        <v>0</v>
      </c>
      <c r="BL224" s="17" t="s">
        <v>143</v>
      </c>
      <c r="BM224" s="138" t="s">
        <v>281</v>
      </c>
    </row>
    <row r="225" spans="2:65" s="1" customFormat="1" ht="27">
      <c r="B225" s="32"/>
      <c r="D225" s="140" t="s">
        <v>144</v>
      </c>
      <c r="F225" s="141" t="s">
        <v>280</v>
      </c>
      <c r="I225" s="142"/>
      <c r="L225" s="32"/>
      <c r="M225" s="143"/>
      <c r="T225" s="53"/>
      <c r="AT225" s="17" t="s">
        <v>144</v>
      </c>
      <c r="AU225" s="17" t="s">
        <v>85</v>
      </c>
    </row>
    <row r="226" spans="2:65" s="1" customFormat="1" ht="10">
      <c r="B226" s="32"/>
      <c r="D226" s="144" t="s">
        <v>145</v>
      </c>
      <c r="F226" s="145" t="s">
        <v>282</v>
      </c>
      <c r="I226" s="142"/>
      <c r="L226" s="32"/>
      <c r="M226" s="143"/>
      <c r="T226" s="53"/>
      <c r="AT226" s="17" t="s">
        <v>145</v>
      </c>
      <c r="AU226" s="17" t="s">
        <v>85</v>
      </c>
    </row>
    <row r="227" spans="2:65" s="12" customFormat="1" ht="10">
      <c r="B227" s="146"/>
      <c r="D227" s="140" t="s">
        <v>147</v>
      </c>
      <c r="E227" s="147" t="s">
        <v>19</v>
      </c>
      <c r="F227" s="148" t="s">
        <v>283</v>
      </c>
      <c r="H227" s="147" t="s">
        <v>19</v>
      </c>
      <c r="I227" s="149"/>
      <c r="L227" s="146"/>
      <c r="M227" s="150"/>
      <c r="T227" s="151"/>
      <c r="AT227" s="147" t="s">
        <v>147</v>
      </c>
      <c r="AU227" s="147" t="s">
        <v>85</v>
      </c>
      <c r="AV227" s="12" t="s">
        <v>83</v>
      </c>
      <c r="AW227" s="12" t="s">
        <v>39</v>
      </c>
      <c r="AX227" s="12" t="s">
        <v>12</v>
      </c>
      <c r="AY227" s="147" t="s">
        <v>135</v>
      </c>
    </row>
    <row r="228" spans="2:65" s="13" customFormat="1" ht="10">
      <c r="B228" s="152"/>
      <c r="D228" s="140" t="s">
        <v>147</v>
      </c>
      <c r="E228" s="153" t="s">
        <v>19</v>
      </c>
      <c r="F228" s="154" t="s">
        <v>284</v>
      </c>
      <c r="H228" s="155">
        <v>4.6500000000000004</v>
      </c>
      <c r="I228" s="156"/>
      <c r="L228" s="152"/>
      <c r="M228" s="157"/>
      <c r="T228" s="158"/>
      <c r="AT228" s="153" t="s">
        <v>147</v>
      </c>
      <c r="AU228" s="153" t="s">
        <v>85</v>
      </c>
      <c r="AV228" s="13" t="s">
        <v>85</v>
      </c>
      <c r="AW228" s="13" t="s">
        <v>39</v>
      </c>
      <c r="AX228" s="13" t="s">
        <v>12</v>
      </c>
      <c r="AY228" s="153" t="s">
        <v>135</v>
      </c>
    </row>
    <row r="229" spans="2:65" s="14" customFormat="1" ht="10">
      <c r="B229" s="159"/>
      <c r="D229" s="140" t="s">
        <v>147</v>
      </c>
      <c r="E229" s="160" t="s">
        <v>19</v>
      </c>
      <c r="F229" s="161" t="s">
        <v>154</v>
      </c>
      <c r="H229" s="162">
        <v>4.6500000000000004</v>
      </c>
      <c r="I229" s="163"/>
      <c r="L229" s="159"/>
      <c r="M229" s="164"/>
      <c r="T229" s="165"/>
      <c r="AT229" s="160" t="s">
        <v>147</v>
      </c>
      <c r="AU229" s="160" t="s">
        <v>85</v>
      </c>
      <c r="AV229" s="14" t="s">
        <v>143</v>
      </c>
      <c r="AW229" s="14" t="s">
        <v>39</v>
      </c>
      <c r="AX229" s="14" t="s">
        <v>83</v>
      </c>
      <c r="AY229" s="160" t="s">
        <v>135</v>
      </c>
    </row>
    <row r="230" spans="2:65" s="1" customFormat="1" ht="37.75" customHeight="1">
      <c r="B230" s="32"/>
      <c r="C230" s="127" t="s">
        <v>285</v>
      </c>
      <c r="D230" s="127" t="s">
        <v>138</v>
      </c>
      <c r="E230" s="128" t="s">
        <v>286</v>
      </c>
      <c r="F230" s="129" t="s">
        <v>287</v>
      </c>
      <c r="G230" s="130" t="s">
        <v>266</v>
      </c>
      <c r="H230" s="131">
        <v>23</v>
      </c>
      <c r="I230" s="132"/>
      <c r="J230" s="133">
        <f>ROUND(I230*H230,2)</f>
        <v>0</v>
      </c>
      <c r="K230" s="129" t="s">
        <v>142</v>
      </c>
      <c r="L230" s="32"/>
      <c r="M230" s="134" t="s">
        <v>19</v>
      </c>
      <c r="N230" s="135" t="s">
        <v>47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143</v>
      </c>
      <c r="AT230" s="138" t="s">
        <v>138</v>
      </c>
      <c r="AU230" s="138" t="s">
        <v>85</v>
      </c>
      <c r="AY230" s="17" t="s">
        <v>135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83</v>
      </c>
      <c r="BK230" s="139">
        <f>ROUND(I230*H230,2)</f>
        <v>0</v>
      </c>
      <c r="BL230" s="17" t="s">
        <v>143</v>
      </c>
      <c r="BM230" s="138" t="s">
        <v>288</v>
      </c>
    </row>
    <row r="231" spans="2:65" s="1" customFormat="1" ht="18">
      <c r="B231" s="32"/>
      <c r="D231" s="140" t="s">
        <v>144</v>
      </c>
      <c r="F231" s="141" t="s">
        <v>287</v>
      </c>
      <c r="I231" s="142"/>
      <c r="L231" s="32"/>
      <c r="M231" s="143"/>
      <c r="T231" s="53"/>
      <c r="AT231" s="17" t="s">
        <v>144</v>
      </c>
      <c r="AU231" s="17" t="s">
        <v>85</v>
      </c>
    </row>
    <row r="232" spans="2:65" s="1" customFormat="1" ht="10">
      <c r="B232" s="32"/>
      <c r="D232" s="144" t="s">
        <v>145</v>
      </c>
      <c r="F232" s="145" t="s">
        <v>289</v>
      </c>
      <c r="I232" s="142"/>
      <c r="L232" s="32"/>
      <c r="M232" s="143"/>
      <c r="T232" s="53"/>
      <c r="AT232" s="17" t="s">
        <v>145</v>
      </c>
      <c r="AU232" s="17" t="s">
        <v>85</v>
      </c>
    </row>
    <row r="233" spans="2:65" s="12" customFormat="1" ht="10">
      <c r="B233" s="146"/>
      <c r="D233" s="140" t="s">
        <v>147</v>
      </c>
      <c r="E233" s="147" t="s">
        <v>19</v>
      </c>
      <c r="F233" s="148" t="s">
        <v>269</v>
      </c>
      <c r="H233" s="147" t="s">
        <v>19</v>
      </c>
      <c r="I233" s="149"/>
      <c r="L233" s="146"/>
      <c r="M233" s="150"/>
      <c r="T233" s="151"/>
      <c r="AT233" s="147" t="s">
        <v>147</v>
      </c>
      <c r="AU233" s="147" t="s">
        <v>85</v>
      </c>
      <c r="AV233" s="12" t="s">
        <v>83</v>
      </c>
      <c r="AW233" s="12" t="s">
        <v>39</v>
      </c>
      <c r="AX233" s="12" t="s">
        <v>12</v>
      </c>
      <c r="AY233" s="147" t="s">
        <v>135</v>
      </c>
    </row>
    <row r="234" spans="2:65" s="13" customFormat="1" ht="10">
      <c r="B234" s="152"/>
      <c r="D234" s="140" t="s">
        <v>147</v>
      </c>
      <c r="E234" s="153" t="s">
        <v>19</v>
      </c>
      <c r="F234" s="154" t="s">
        <v>290</v>
      </c>
      <c r="H234" s="155">
        <v>23</v>
      </c>
      <c r="I234" s="156"/>
      <c r="L234" s="152"/>
      <c r="M234" s="157"/>
      <c r="T234" s="158"/>
      <c r="AT234" s="153" t="s">
        <v>147</v>
      </c>
      <c r="AU234" s="153" t="s">
        <v>85</v>
      </c>
      <c r="AV234" s="13" t="s">
        <v>85</v>
      </c>
      <c r="AW234" s="13" t="s">
        <v>39</v>
      </c>
      <c r="AX234" s="13" t="s">
        <v>12</v>
      </c>
      <c r="AY234" s="153" t="s">
        <v>135</v>
      </c>
    </row>
    <row r="235" spans="2:65" s="14" customFormat="1" ht="10">
      <c r="B235" s="159"/>
      <c r="D235" s="140" t="s">
        <v>147</v>
      </c>
      <c r="E235" s="160" t="s">
        <v>19</v>
      </c>
      <c r="F235" s="161" t="s">
        <v>154</v>
      </c>
      <c r="H235" s="162">
        <v>23</v>
      </c>
      <c r="I235" s="163"/>
      <c r="L235" s="159"/>
      <c r="M235" s="164"/>
      <c r="T235" s="165"/>
      <c r="AT235" s="160" t="s">
        <v>147</v>
      </c>
      <c r="AU235" s="160" t="s">
        <v>85</v>
      </c>
      <c r="AV235" s="14" t="s">
        <v>143</v>
      </c>
      <c r="AW235" s="14" t="s">
        <v>39</v>
      </c>
      <c r="AX235" s="14" t="s">
        <v>83</v>
      </c>
      <c r="AY235" s="160" t="s">
        <v>135</v>
      </c>
    </row>
    <row r="236" spans="2:65" s="1" customFormat="1" ht="44.25" customHeight="1">
      <c r="B236" s="32"/>
      <c r="C236" s="127" t="s">
        <v>230</v>
      </c>
      <c r="D236" s="127" t="s">
        <v>138</v>
      </c>
      <c r="E236" s="128" t="s">
        <v>291</v>
      </c>
      <c r="F236" s="129" t="s">
        <v>292</v>
      </c>
      <c r="G236" s="130" t="s">
        <v>266</v>
      </c>
      <c r="H236" s="131">
        <v>2.7</v>
      </c>
      <c r="I236" s="132"/>
      <c r="J236" s="133">
        <f>ROUND(I236*H236,2)</f>
        <v>0</v>
      </c>
      <c r="K236" s="129" t="s">
        <v>142</v>
      </c>
      <c r="L236" s="32"/>
      <c r="M236" s="134" t="s">
        <v>19</v>
      </c>
      <c r="N236" s="135" t="s">
        <v>47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143</v>
      </c>
      <c r="AT236" s="138" t="s">
        <v>138</v>
      </c>
      <c r="AU236" s="138" t="s">
        <v>85</v>
      </c>
      <c r="AY236" s="17" t="s">
        <v>135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83</v>
      </c>
      <c r="BK236" s="139">
        <f>ROUND(I236*H236,2)</f>
        <v>0</v>
      </c>
      <c r="BL236" s="17" t="s">
        <v>143</v>
      </c>
      <c r="BM236" s="138" t="s">
        <v>293</v>
      </c>
    </row>
    <row r="237" spans="2:65" s="1" customFormat="1" ht="27">
      <c r="B237" s="32"/>
      <c r="D237" s="140" t="s">
        <v>144</v>
      </c>
      <c r="F237" s="141" t="s">
        <v>292</v>
      </c>
      <c r="I237" s="142"/>
      <c r="L237" s="32"/>
      <c r="M237" s="143"/>
      <c r="T237" s="53"/>
      <c r="AT237" s="17" t="s">
        <v>144</v>
      </c>
      <c r="AU237" s="17" t="s">
        <v>85</v>
      </c>
    </row>
    <row r="238" spans="2:65" s="1" customFormat="1" ht="10">
      <c r="B238" s="32"/>
      <c r="D238" s="144" t="s">
        <v>145</v>
      </c>
      <c r="F238" s="145" t="s">
        <v>294</v>
      </c>
      <c r="I238" s="142"/>
      <c r="L238" s="32"/>
      <c r="M238" s="143"/>
      <c r="T238" s="53"/>
      <c r="AT238" s="17" t="s">
        <v>145</v>
      </c>
      <c r="AU238" s="17" t="s">
        <v>85</v>
      </c>
    </row>
    <row r="239" spans="2:65" s="13" customFormat="1" ht="10">
      <c r="B239" s="152"/>
      <c r="D239" s="140" t="s">
        <v>147</v>
      </c>
      <c r="E239" s="153" t="s">
        <v>19</v>
      </c>
      <c r="F239" s="154" t="s">
        <v>295</v>
      </c>
      <c r="H239" s="155">
        <v>2.7</v>
      </c>
      <c r="I239" s="156"/>
      <c r="L239" s="152"/>
      <c r="M239" s="157"/>
      <c r="T239" s="158"/>
      <c r="AT239" s="153" t="s">
        <v>147</v>
      </c>
      <c r="AU239" s="153" t="s">
        <v>85</v>
      </c>
      <c r="AV239" s="13" t="s">
        <v>85</v>
      </c>
      <c r="AW239" s="13" t="s">
        <v>39</v>
      </c>
      <c r="AX239" s="13" t="s">
        <v>12</v>
      </c>
      <c r="AY239" s="153" t="s">
        <v>135</v>
      </c>
    </row>
    <row r="240" spans="2:65" s="14" customFormat="1" ht="10">
      <c r="B240" s="159"/>
      <c r="D240" s="140" t="s">
        <v>147</v>
      </c>
      <c r="E240" s="160" t="s">
        <v>19</v>
      </c>
      <c r="F240" s="161" t="s">
        <v>154</v>
      </c>
      <c r="H240" s="162">
        <v>2.7</v>
      </c>
      <c r="I240" s="163"/>
      <c r="L240" s="159"/>
      <c r="M240" s="164"/>
      <c r="T240" s="165"/>
      <c r="AT240" s="160" t="s">
        <v>147</v>
      </c>
      <c r="AU240" s="160" t="s">
        <v>85</v>
      </c>
      <c r="AV240" s="14" t="s">
        <v>143</v>
      </c>
      <c r="AW240" s="14" t="s">
        <v>39</v>
      </c>
      <c r="AX240" s="14" t="s">
        <v>83</v>
      </c>
      <c r="AY240" s="160" t="s">
        <v>135</v>
      </c>
    </row>
    <row r="241" spans="2:65" s="1" customFormat="1" ht="33" customHeight="1">
      <c r="B241" s="32"/>
      <c r="C241" s="127" t="s">
        <v>7</v>
      </c>
      <c r="D241" s="127" t="s">
        <v>138</v>
      </c>
      <c r="E241" s="128" t="s">
        <v>296</v>
      </c>
      <c r="F241" s="129" t="s">
        <v>297</v>
      </c>
      <c r="G241" s="130" t="s">
        <v>141</v>
      </c>
      <c r="H241" s="131">
        <v>350.46</v>
      </c>
      <c r="I241" s="132"/>
      <c r="J241" s="133">
        <f>ROUND(I241*H241,2)</f>
        <v>0</v>
      </c>
      <c r="K241" s="129" t="s">
        <v>142</v>
      </c>
      <c r="L241" s="32"/>
      <c r="M241" s="134" t="s">
        <v>19</v>
      </c>
      <c r="N241" s="135" t="s">
        <v>47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143</v>
      </c>
      <c r="AT241" s="138" t="s">
        <v>138</v>
      </c>
      <c r="AU241" s="138" t="s">
        <v>85</v>
      </c>
      <c r="AY241" s="17" t="s">
        <v>135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83</v>
      </c>
      <c r="BK241" s="139">
        <f>ROUND(I241*H241,2)</f>
        <v>0</v>
      </c>
      <c r="BL241" s="17" t="s">
        <v>143</v>
      </c>
      <c r="BM241" s="138" t="s">
        <v>298</v>
      </c>
    </row>
    <row r="242" spans="2:65" s="1" customFormat="1" ht="18">
      <c r="B242" s="32"/>
      <c r="D242" s="140" t="s">
        <v>144</v>
      </c>
      <c r="F242" s="141" t="s">
        <v>297</v>
      </c>
      <c r="I242" s="142"/>
      <c r="L242" s="32"/>
      <c r="M242" s="143"/>
      <c r="T242" s="53"/>
      <c r="AT242" s="17" t="s">
        <v>144</v>
      </c>
      <c r="AU242" s="17" t="s">
        <v>85</v>
      </c>
    </row>
    <row r="243" spans="2:65" s="1" customFormat="1" ht="10">
      <c r="B243" s="32"/>
      <c r="D243" s="144" t="s">
        <v>145</v>
      </c>
      <c r="F243" s="145" t="s">
        <v>299</v>
      </c>
      <c r="I243" s="142"/>
      <c r="L243" s="32"/>
      <c r="M243" s="143"/>
      <c r="T243" s="53"/>
      <c r="AT243" s="17" t="s">
        <v>145</v>
      </c>
      <c r="AU243" s="17" t="s">
        <v>85</v>
      </c>
    </row>
    <row r="244" spans="2:65" s="12" customFormat="1" ht="10">
      <c r="B244" s="146"/>
      <c r="D244" s="140" t="s">
        <v>147</v>
      </c>
      <c r="E244" s="147" t="s">
        <v>19</v>
      </c>
      <c r="F244" s="148" t="s">
        <v>213</v>
      </c>
      <c r="H244" s="147" t="s">
        <v>19</v>
      </c>
      <c r="I244" s="149"/>
      <c r="L244" s="146"/>
      <c r="M244" s="150"/>
      <c r="T244" s="151"/>
      <c r="AT244" s="147" t="s">
        <v>147</v>
      </c>
      <c r="AU244" s="147" t="s">
        <v>85</v>
      </c>
      <c r="AV244" s="12" t="s">
        <v>83</v>
      </c>
      <c r="AW244" s="12" t="s">
        <v>39</v>
      </c>
      <c r="AX244" s="12" t="s">
        <v>12</v>
      </c>
      <c r="AY244" s="147" t="s">
        <v>135</v>
      </c>
    </row>
    <row r="245" spans="2:65" s="13" customFormat="1" ht="10">
      <c r="B245" s="152"/>
      <c r="D245" s="140" t="s">
        <v>147</v>
      </c>
      <c r="E245" s="153" t="s">
        <v>19</v>
      </c>
      <c r="F245" s="154" t="s">
        <v>214</v>
      </c>
      <c r="H245" s="155">
        <v>12.82</v>
      </c>
      <c r="I245" s="156"/>
      <c r="L245" s="152"/>
      <c r="M245" s="157"/>
      <c r="T245" s="158"/>
      <c r="AT245" s="153" t="s">
        <v>147</v>
      </c>
      <c r="AU245" s="153" t="s">
        <v>85</v>
      </c>
      <c r="AV245" s="13" t="s">
        <v>85</v>
      </c>
      <c r="AW245" s="13" t="s">
        <v>39</v>
      </c>
      <c r="AX245" s="13" t="s">
        <v>12</v>
      </c>
      <c r="AY245" s="153" t="s">
        <v>135</v>
      </c>
    </row>
    <row r="246" spans="2:65" s="13" customFormat="1" ht="10">
      <c r="B246" s="152"/>
      <c r="D246" s="140" t="s">
        <v>147</v>
      </c>
      <c r="E246" s="153" t="s">
        <v>19</v>
      </c>
      <c r="F246" s="154" t="s">
        <v>215</v>
      </c>
      <c r="H246" s="155">
        <v>12.92</v>
      </c>
      <c r="I246" s="156"/>
      <c r="L246" s="152"/>
      <c r="M246" s="157"/>
      <c r="T246" s="158"/>
      <c r="AT246" s="153" t="s">
        <v>147</v>
      </c>
      <c r="AU246" s="153" t="s">
        <v>85</v>
      </c>
      <c r="AV246" s="13" t="s">
        <v>85</v>
      </c>
      <c r="AW246" s="13" t="s">
        <v>39</v>
      </c>
      <c r="AX246" s="13" t="s">
        <v>12</v>
      </c>
      <c r="AY246" s="153" t="s">
        <v>135</v>
      </c>
    </row>
    <row r="247" spans="2:65" s="13" customFormat="1" ht="10">
      <c r="B247" s="152"/>
      <c r="D247" s="140" t="s">
        <v>147</v>
      </c>
      <c r="E247" s="153" t="s">
        <v>19</v>
      </c>
      <c r="F247" s="154" t="s">
        <v>216</v>
      </c>
      <c r="H247" s="155">
        <v>23.34</v>
      </c>
      <c r="I247" s="156"/>
      <c r="L247" s="152"/>
      <c r="M247" s="157"/>
      <c r="T247" s="158"/>
      <c r="AT247" s="153" t="s">
        <v>147</v>
      </c>
      <c r="AU247" s="153" t="s">
        <v>85</v>
      </c>
      <c r="AV247" s="13" t="s">
        <v>85</v>
      </c>
      <c r="AW247" s="13" t="s">
        <v>39</v>
      </c>
      <c r="AX247" s="13" t="s">
        <v>12</v>
      </c>
      <c r="AY247" s="153" t="s">
        <v>135</v>
      </c>
    </row>
    <row r="248" spans="2:65" s="13" customFormat="1" ht="10">
      <c r="B248" s="152"/>
      <c r="D248" s="140" t="s">
        <v>147</v>
      </c>
      <c r="E248" s="153" t="s">
        <v>19</v>
      </c>
      <c r="F248" s="154" t="s">
        <v>217</v>
      </c>
      <c r="H248" s="155">
        <v>27.56</v>
      </c>
      <c r="I248" s="156"/>
      <c r="L248" s="152"/>
      <c r="M248" s="157"/>
      <c r="T248" s="158"/>
      <c r="AT248" s="153" t="s">
        <v>147</v>
      </c>
      <c r="AU248" s="153" t="s">
        <v>85</v>
      </c>
      <c r="AV248" s="13" t="s">
        <v>85</v>
      </c>
      <c r="AW248" s="13" t="s">
        <v>39</v>
      </c>
      <c r="AX248" s="13" t="s">
        <v>12</v>
      </c>
      <c r="AY248" s="153" t="s">
        <v>135</v>
      </c>
    </row>
    <row r="249" spans="2:65" s="13" customFormat="1" ht="10">
      <c r="B249" s="152"/>
      <c r="D249" s="140" t="s">
        <v>147</v>
      </c>
      <c r="E249" s="153" t="s">
        <v>19</v>
      </c>
      <c r="F249" s="154" t="s">
        <v>218</v>
      </c>
      <c r="H249" s="155">
        <v>22.849999999999998</v>
      </c>
      <c r="I249" s="156"/>
      <c r="L249" s="152"/>
      <c r="M249" s="157"/>
      <c r="T249" s="158"/>
      <c r="AT249" s="153" t="s">
        <v>147</v>
      </c>
      <c r="AU249" s="153" t="s">
        <v>85</v>
      </c>
      <c r="AV249" s="13" t="s">
        <v>85</v>
      </c>
      <c r="AW249" s="13" t="s">
        <v>39</v>
      </c>
      <c r="AX249" s="13" t="s">
        <v>12</v>
      </c>
      <c r="AY249" s="153" t="s">
        <v>135</v>
      </c>
    </row>
    <row r="250" spans="2:65" s="13" customFormat="1" ht="10">
      <c r="B250" s="152"/>
      <c r="D250" s="140" t="s">
        <v>147</v>
      </c>
      <c r="E250" s="153" t="s">
        <v>19</v>
      </c>
      <c r="F250" s="154" t="s">
        <v>300</v>
      </c>
      <c r="H250" s="155">
        <v>109.97</v>
      </c>
      <c r="I250" s="156"/>
      <c r="L250" s="152"/>
      <c r="M250" s="157"/>
      <c r="T250" s="158"/>
      <c r="AT250" s="153" t="s">
        <v>147</v>
      </c>
      <c r="AU250" s="153" t="s">
        <v>85</v>
      </c>
      <c r="AV250" s="13" t="s">
        <v>85</v>
      </c>
      <c r="AW250" s="13" t="s">
        <v>39</v>
      </c>
      <c r="AX250" s="13" t="s">
        <v>12</v>
      </c>
      <c r="AY250" s="153" t="s">
        <v>135</v>
      </c>
    </row>
    <row r="251" spans="2:65" s="13" customFormat="1" ht="10">
      <c r="B251" s="152"/>
      <c r="D251" s="140" t="s">
        <v>147</v>
      </c>
      <c r="E251" s="153" t="s">
        <v>19</v>
      </c>
      <c r="F251" s="154" t="s">
        <v>220</v>
      </c>
      <c r="H251" s="155">
        <v>51.5</v>
      </c>
      <c r="I251" s="156"/>
      <c r="L251" s="152"/>
      <c r="M251" s="157"/>
      <c r="T251" s="158"/>
      <c r="AT251" s="153" t="s">
        <v>147</v>
      </c>
      <c r="AU251" s="153" t="s">
        <v>85</v>
      </c>
      <c r="AV251" s="13" t="s">
        <v>85</v>
      </c>
      <c r="AW251" s="13" t="s">
        <v>39</v>
      </c>
      <c r="AX251" s="13" t="s">
        <v>12</v>
      </c>
      <c r="AY251" s="153" t="s">
        <v>135</v>
      </c>
    </row>
    <row r="252" spans="2:65" s="13" customFormat="1" ht="10">
      <c r="B252" s="152"/>
      <c r="D252" s="140" t="s">
        <v>147</v>
      </c>
      <c r="E252" s="153" t="s">
        <v>19</v>
      </c>
      <c r="F252" s="154" t="s">
        <v>301</v>
      </c>
      <c r="H252" s="155">
        <v>43.72</v>
      </c>
      <c r="I252" s="156"/>
      <c r="L252" s="152"/>
      <c r="M252" s="157"/>
      <c r="T252" s="158"/>
      <c r="AT252" s="153" t="s">
        <v>147</v>
      </c>
      <c r="AU252" s="153" t="s">
        <v>85</v>
      </c>
      <c r="AV252" s="13" t="s">
        <v>85</v>
      </c>
      <c r="AW252" s="13" t="s">
        <v>39</v>
      </c>
      <c r="AX252" s="13" t="s">
        <v>12</v>
      </c>
      <c r="AY252" s="153" t="s">
        <v>135</v>
      </c>
    </row>
    <row r="253" spans="2:65" s="13" customFormat="1" ht="10">
      <c r="B253" s="152"/>
      <c r="D253" s="140" t="s">
        <v>147</v>
      </c>
      <c r="E253" s="153" t="s">
        <v>19</v>
      </c>
      <c r="F253" s="154" t="s">
        <v>222</v>
      </c>
      <c r="H253" s="155">
        <v>8.08</v>
      </c>
      <c r="I253" s="156"/>
      <c r="L253" s="152"/>
      <c r="M253" s="157"/>
      <c r="T253" s="158"/>
      <c r="AT253" s="153" t="s">
        <v>147</v>
      </c>
      <c r="AU253" s="153" t="s">
        <v>85</v>
      </c>
      <c r="AV253" s="13" t="s">
        <v>85</v>
      </c>
      <c r="AW253" s="13" t="s">
        <v>39</v>
      </c>
      <c r="AX253" s="13" t="s">
        <v>12</v>
      </c>
      <c r="AY253" s="153" t="s">
        <v>135</v>
      </c>
    </row>
    <row r="254" spans="2:65" s="13" customFormat="1" ht="10">
      <c r="B254" s="152"/>
      <c r="D254" s="140" t="s">
        <v>147</v>
      </c>
      <c r="E254" s="153" t="s">
        <v>19</v>
      </c>
      <c r="F254" s="154" t="s">
        <v>223</v>
      </c>
      <c r="H254" s="155">
        <v>11.04</v>
      </c>
      <c r="I254" s="156"/>
      <c r="L254" s="152"/>
      <c r="M254" s="157"/>
      <c r="T254" s="158"/>
      <c r="AT254" s="153" t="s">
        <v>147</v>
      </c>
      <c r="AU254" s="153" t="s">
        <v>85</v>
      </c>
      <c r="AV254" s="13" t="s">
        <v>85</v>
      </c>
      <c r="AW254" s="13" t="s">
        <v>39</v>
      </c>
      <c r="AX254" s="13" t="s">
        <v>12</v>
      </c>
      <c r="AY254" s="153" t="s">
        <v>135</v>
      </c>
    </row>
    <row r="255" spans="2:65" s="13" customFormat="1" ht="10">
      <c r="B255" s="152"/>
      <c r="D255" s="140" t="s">
        <v>147</v>
      </c>
      <c r="E255" s="153" t="s">
        <v>19</v>
      </c>
      <c r="F255" s="154" t="s">
        <v>224</v>
      </c>
      <c r="H255" s="155">
        <v>9.75</v>
      </c>
      <c r="I255" s="156"/>
      <c r="L255" s="152"/>
      <c r="M255" s="157"/>
      <c r="T255" s="158"/>
      <c r="AT255" s="153" t="s">
        <v>147</v>
      </c>
      <c r="AU255" s="153" t="s">
        <v>85</v>
      </c>
      <c r="AV255" s="13" t="s">
        <v>85</v>
      </c>
      <c r="AW255" s="13" t="s">
        <v>39</v>
      </c>
      <c r="AX255" s="13" t="s">
        <v>12</v>
      </c>
      <c r="AY255" s="153" t="s">
        <v>135</v>
      </c>
    </row>
    <row r="256" spans="2:65" s="13" customFormat="1" ht="10">
      <c r="B256" s="152"/>
      <c r="D256" s="140" t="s">
        <v>147</v>
      </c>
      <c r="E256" s="153" t="s">
        <v>19</v>
      </c>
      <c r="F256" s="154" t="s">
        <v>225</v>
      </c>
      <c r="H256" s="155">
        <v>8.92</v>
      </c>
      <c r="I256" s="156"/>
      <c r="L256" s="152"/>
      <c r="M256" s="157"/>
      <c r="T256" s="158"/>
      <c r="AT256" s="153" t="s">
        <v>147</v>
      </c>
      <c r="AU256" s="153" t="s">
        <v>85</v>
      </c>
      <c r="AV256" s="13" t="s">
        <v>85</v>
      </c>
      <c r="AW256" s="13" t="s">
        <v>39</v>
      </c>
      <c r="AX256" s="13" t="s">
        <v>12</v>
      </c>
      <c r="AY256" s="153" t="s">
        <v>135</v>
      </c>
    </row>
    <row r="257" spans="2:65" s="13" customFormat="1" ht="10">
      <c r="B257" s="152"/>
      <c r="D257" s="140" t="s">
        <v>147</v>
      </c>
      <c r="E257" s="153" t="s">
        <v>19</v>
      </c>
      <c r="F257" s="154" t="s">
        <v>226</v>
      </c>
      <c r="H257" s="155">
        <v>5</v>
      </c>
      <c r="I257" s="156"/>
      <c r="L257" s="152"/>
      <c r="M257" s="157"/>
      <c r="T257" s="158"/>
      <c r="AT257" s="153" t="s">
        <v>147</v>
      </c>
      <c r="AU257" s="153" t="s">
        <v>85</v>
      </c>
      <c r="AV257" s="13" t="s">
        <v>85</v>
      </c>
      <c r="AW257" s="13" t="s">
        <v>39</v>
      </c>
      <c r="AX257" s="13" t="s">
        <v>12</v>
      </c>
      <c r="AY257" s="153" t="s">
        <v>135</v>
      </c>
    </row>
    <row r="258" spans="2:65" s="13" customFormat="1" ht="10">
      <c r="B258" s="152"/>
      <c r="D258" s="140" t="s">
        <v>147</v>
      </c>
      <c r="E258" s="153" t="s">
        <v>19</v>
      </c>
      <c r="F258" s="154" t="s">
        <v>302</v>
      </c>
      <c r="H258" s="155">
        <v>2.99</v>
      </c>
      <c r="I258" s="156"/>
      <c r="L258" s="152"/>
      <c r="M258" s="157"/>
      <c r="T258" s="158"/>
      <c r="AT258" s="153" t="s">
        <v>147</v>
      </c>
      <c r="AU258" s="153" t="s">
        <v>85</v>
      </c>
      <c r="AV258" s="13" t="s">
        <v>85</v>
      </c>
      <c r="AW258" s="13" t="s">
        <v>39</v>
      </c>
      <c r="AX258" s="13" t="s">
        <v>12</v>
      </c>
      <c r="AY258" s="153" t="s">
        <v>135</v>
      </c>
    </row>
    <row r="259" spans="2:65" s="14" customFormat="1" ht="10">
      <c r="B259" s="159"/>
      <c r="D259" s="140" t="s">
        <v>147</v>
      </c>
      <c r="E259" s="160" t="s">
        <v>19</v>
      </c>
      <c r="F259" s="161" t="s">
        <v>154</v>
      </c>
      <c r="H259" s="162">
        <v>350.46</v>
      </c>
      <c r="I259" s="163"/>
      <c r="L259" s="159"/>
      <c r="M259" s="164"/>
      <c r="T259" s="165"/>
      <c r="AT259" s="160" t="s">
        <v>147</v>
      </c>
      <c r="AU259" s="160" t="s">
        <v>85</v>
      </c>
      <c r="AV259" s="14" t="s">
        <v>143</v>
      </c>
      <c r="AW259" s="14" t="s">
        <v>39</v>
      </c>
      <c r="AX259" s="14" t="s">
        <v>83</v>
      </c>
      <c r="AY259" s="160" t="s">
        <v>135</v>
      </c>
    </row>
    <row r="260" spans="2:65" s="1" customFormat="1" ht="44.25" customHeight="1">
      <c r="B260" s="32"/>
      <c r="C260" s="127" t="s">
        <v>238</v>
      </c>
      <c r="D260" s="127" t="s">
        <v>138</v>
      </c>
      <c r="E260" s="128" t="s">
        <v>303</v>
      </c>
      <c r="F260" s="129" t="s">
        <v>304</v>
      </c>
      <c r="G260" s="130" t="s">
        <v>141</v>
      </c>
      <c r="H260" s="131">
        <v>776.30249000000003</v>
      </c>
      <c r="I260" s="132"/>
      <c r="J260" s="133">
        <f>ROUND(I260*H260,2)</f>
        <v>0</v>
      </c>
      <c r="K260" s="129" t="s">
        <v>142</v>
      </c>
      <c r="L260" s="32"/>
      <c r="M260" s="134" t="s">
        <v>19</v>
      </c>
      <c r="N260" s="135" t="s">
        <v>47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143</v>
      </c>
      <c r="AT260" s="138" t="s">
        <v>138</v>
      </c>
      <c r="AU260" s="138" t="s">
        <v>85</v>
      </c>
      <c r="AY260" s="17" t="s">
        <v>135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83</v>
      </c>
      <c r="BK260" s="139">
        <f>ROUND(I260*H260,2)</f>
        <v>0</v>
      </c>
      <c r="BL260" s="17" t="s">
        <v>143</v>
      </c>
      <c r="BM260" s="138" t="s">
        <v>305</v>
      </c>
    </row>
    <row r="261" spans="2:65" s="1" customFormat="1" ht="27">
      <c r="B261" s="32"/>
      <c r="D261" s="140" t="s">
        <v>144</v>
      </c>
      <c r="F261" s="141" t="s">
        <v>304</v>
      </c>
      <c r="I261" s="142"/>
      <c r="L261" s="32"/>
      <c r="M261" s="143"/>
      <c r="T261" s="53"/>
      <c r="AT261" s="17" t="s">
        <v>144</v>
      </c>
      <c r="AU261" s="17" t="s">
        <v>85</v>
      </c>
    </row>
    <row r="262" spans="2:65" s="1" customFormat="1" ht="10">
      <c r="B262" s="32"/>
      <c r="D262" s="144" t="s">
        <v>145</v>
      </c>
      <c r="F262" s="145" t="s">
        <v>306</v>
      </c>
      <c r="I262" s="142"/>
      <c r="L262" s="32"/>
      <c r="M262" s="143"/>
      <c r="T262" s="53"/>
      <c r="AT262" s="17" t="s">
        <v>145</v>
      </c>
      <c r="AU262" s="17" t="s">
        <v>85</v>
      </c>
    </row>
    <row r="263" spans="2:65" s="11" customFormat="1" ht="22.75" customHeight="1">
      <c r="B263" s="115"/>
      <c r="D263" s="116" t="s">
        <v>75</v>
      </c>
      <c r="E263" s="125" t="s">
        <v>307</v>
      </c>
      <c r="F263" s="125" t="s">
        <v>308</v>
      </c>
      <c r="I263" s="118"/>
      <c r="J263" s="126">
        <f>BK263</f>
        <v>0</v>
      </c>
      <c r="L263" s="115"/>
      <c r="M263" s="120"/>
      <c r="P263" s="121">
        <f>SUM(P264:P289)</f>
        <v>0</v>
      </c>
      <c r="R263" s="121">
        <f>SUM(R264:R289)</f>
        <v>0</v>
      </c>
      <c r="T263" s="122">
        <f>SUM(T264:T289)</f>
        <v>0</v>
      </c>
      <c r="AR263" s="116" t="s">
        <v>83</v>
      </c>
      <c r="AT263" s="123" t="s">
        <v>75</v>
      </c>
      <c r="AU263" s="123" t="s">
        <v>83</v>
      </c>
      <c r="AY263" s="116" t="s">
        <v>135</v>
      </c>
      <c r="BK263" s="124">
        <f>SUM(BK264:BK289)</f>
        <v>0</v>
      </c>
    </row>
    <row r="264" spans="2:65" s="1" customFormat="1" ht="37.75" customHeight="1">
      <c r="B264" s="32"/>
      <c r="C264" s="127" t="s">
        <v>309</v>
      </c>
      <c r="D264" s="127" t="s">
        <v>138</v>
      </c>
      <c r="E264" s="128" t="s">
        <v>310</v>
      </c>
      <c r="F264" s="129" t="s">
        <v>311</v>
      </c>
      <c r="G264" s="130" t="s">
        <v>312</v>
      </c>
      <c r="H264" s="131">
        <v>218.05435</v>
      </c>
      <c r="I264" s="132"/>
      <c r="J264" s="133">
        <f>ROUND(I264*H264,2)</f>
        <v>0</v>
      </c>
      <c r="K264" s="129" t="s">
        <v>142</v>
      </c>
      <c r="L264" s="32"/>
      <c r="M264" s="134" t="s">
        <v>19</v>
      </c>
      <c r="N264" s="135" t="s">
        <v>47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143</v>
      </c>
      <c r="AT264" s="138" t="s">
        <v>138</v>
      </c>
      <c r="AU264" s="138" t="s">
        <v>85</v>
      </c>
      <c r="AY264" s="17" t="s">
        <v>135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83</v>
      </c>
      <c r="BK264" s="139">
        <f>ROUND(I264*H264,2)</f>
        <v>0</v>
      </c>
      <c r="BL264" s="17" t="s">
        <v>143</v>
      </c>
      <c r="BM264" s="138" t="s">
        <v>313</v>
      </c>
    </row>
    <row r="265" spans="2:65" s="1" customFormat="1" ht="18">
      <c r="B265" s="32"/>
      <c r="D265" s="140" t="s">
        <v>144</v>
      </c>
      <c r="F265" s="141" t="s">
        <v>311</v>
      </c>
      <c r="I265" s="142"/>
      <c r="L265" s="32"/>
      <c r="M265" s="143"/>
      <c r="T265" s="53"/>
      <c r="AT265" s="17" t="s">
        <v>144</v>
      </c>
      <c r="AU265" s="17" t="s">
        <v>85</v>
      </c>
    </row>
    <row r="266" spans="2:65" s="1" customFormat="1" ht="10">
      <c r="B266" s="32"/>
      <c r="D266" s="144" t="s">
        <v>145</v>
      </c>
      <c r="F266" s="145" t="s">
        <v>314</v>
      </c>
      <c r="I266" s="142"/>
      <c r="L266" s="32"/>
      <c r="M266" s="143"/>
      <c r="T266" s="53"/>
      <c r="AT266" s="17" t="s">
        <v>145</v>
      </c>
      <c r="AU266" s="17" t="s">
        <v>85</v>
      </c>
    </row>
    <row r="267" spans="2:65" s="1" customFormat="1" ht="62.75" customHeight="1">
      <c r="B267" s="32"/>
      <c r="C267" s="127" t="s">
        <v>243</v>
      </c>
      <c r="D267" s="127" t="s">
        <v>138</v>
      </c>
      <c r="E267" s="128" t="s">
        <v>315</v>
      </c>
      <c r="F267" s="129" t="s">
        <v>316</v>
      </c>
      <c r="G267" s="130" t="s">
        <v>312</v>
      </c>
      <c r="H267" s="131">
        <v>436.1087</v>
      </c>
      <c r="I267" s="132"/>
      <c r="J267" s="133">
        <f>ROUND(I267*H267,2)</f>
        <v>0</v>
      </c>
      <c r="K267" s="129" t="s">
        <v>142</v>
      </c>
      <c r="L267" s="32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143</v>
      </c>
      <c r="AT267" s="138" t="s">
        <v>138</v>
      </c>
      <c r="AU267" s="138" t="s">
        <v>85</v>
      </c>
      <c r="AY267" s="17" t="s">
        <v>135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83</v>
      </c>
      <c r="BK267" s="139">
        <f>ROUND(I267*H267,2)</f>
        <v>0</v>
      </c>
      <c r="BL267" s="17" t="s">
        <v>143</v>
      </c>
      <c r="BM267" s="138" t="s">
        <v>317</v>
      </c>
    </row>
    <row r="268" spans="2:65" s="1" customFormat="1" ht="36">
      <c r="B268" s="32"/>
      <c r="D268" s="140" t="s">
        <v>144</v>
      </c>
      <c r="F268" s="141" t="s">
        <v>316</v>
      </c>
      <c r="I268" s="142"/>
      <c r="L268" s="32"/>
      <c r="M268" s="143"/>
      <c r="T268" s="53"/>
      <c r="AT268" s="17" t="s">
        <v>144</v>
      </c>
      <c r="AU268" s="17" t="s">
        <v>85</v>
      </c>
    </row>
    <row r="269" spans="2:65" s="1" customFormat="1" ht="10">
      <c r="B269" s="32"/>
      <c r="D269" s="144" t="s">
        <v>145</v>
      </c>
      <c r="F269" s="145" t="s">
        <v>318</v>
      </c>
      <c r="I269" s="142"/>
      <c r="L269" s="32"/>
      <c r="M269" s="143"/>
      <c r="T269" s="53"/>
      <c r="AT269" s="17" t="s">
        <v>145</v>
      </c>
      <c r="AU269" s="17" t="s">
        <v>85</v>
      </c>
    </row>
    <row r="270" spans="2:65" s="13" customFormat="1" ht="10">
      <c r="B270" s="152"/>
      <c r="D270" s="140" t="s">
        <v>147</v>
      </c>
      <c r="E270" s="153" t="s">
        <v>19</v>
      </c>
      <c r="F270" s="154" t="s">
        <v>319</v>
      </c>
      <c r="H270" s="155">
        <v>436.1087</v>
      </c>
      <c r="I270" s="156"/>
      <c r="L270" s="152"/>
      <c r="M270" s="157"/>
      <c r="T270" s="158"/>
      <c r="AT270" s="153" t="s">
        <v>147</v>
      </c>
      <c r="AU270" s="153" t="s">
        <v>85</v>
      </c>
      <c r="AV270" s="13" t="s">
        <v>85</v>
      </c>
      <c r="AW270" s="13" t="s">
        <v>39</v>
      </c>
      <c r="AX270" s="13" t="s">
        <v>12</v>
      </c>
      <c r="AY270" s="153" t="s">
        <v>135</v>
      </c>
    </row>
    <row r="271" spans="2:65" s="14" customFormat="1" ht="10">
      <c r="B271" s="159"/>
      <c r="D271" s="140" t="s">
        <v>147</v>
      </c>
      <c r="E271" s="160" t="s">
        <v>19</v>
      </c>
      <c r="F271" s="161" t="s">
        <v>154</v>
      </c>
      <c r="H271" s="162">
        <v>436.1087</v>
      </c>
      <c r="I271" s="163"/>
      <c r="L271" s="159"/>
      <c r="M271" s="164"/>
      <c r="T271" s="165"/>
      <c r="AT271" s="160" t="s">
        <v>147</v>
      </c>
      <c r="AU271" s="160" t="s">
        <v>85</v>
      </c>
      <c r="AV271" s="14" t="s">
        <v>143</v>
      </c>
      <c r="AW271" s="14" t="s">
        <v>39</v>
      </c>
      <c r="AX271" s="14" t="s">
        <v>83</v>
      </c>
      <c r="AY271" s="160" t="s">
        <v>135</v>
      </c>
    </row>
    <row r="272" spans="2:65" s="1" customFormat="1" ht="33" customHeight="1">
      <c r="B272" s="32"/>
      <c r="C272" s="127" t="s">
        <v>320</v>
      </c>
      <c r="D272" s="127" t="s">
        <v>138</v>
      </c>
      <c r="E272" s="128" t="s">
        <v>321</v>
      </c>
      <c r="F272" s="129" t="s">
        <v>322</v>
      </c>
      <c r="G272" s="130" t="s">
        <v>312</v>
      </c>
      <c r="H272" s="131">
        <v>218.05435</v>
      </c>
      <c r="I272" s="132"/>
      <c r="J272" s="133">
        <f>ROUND(I272*H272,2)</f>
        <v>0</v>
      </c>
      <c r="K272" s="129" t="s">
        <v>142</v>
      </c>
      <c r="L272" s="32"/>
      <c r="M272" s="134" t="s">
        <v>19</v>
      </c>
      <c r="N272" s="135" t="s">
        <v>47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143</v>
      </c>
      <c r="AT272" s="138" t="s">
        <v>138</v>
      </c>
      <c r="AU272" s="138" t="s">
        <v>85</v>
      </c>
      <c r="AY272" s="17" t="s">
        <v>135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83</v>
      </c>
      <c r="BK272" s="139">
        <f>ROUND(I272*H272,2)</f>
        <v>0</v>
      </c>
      <c r="BL272" s="17" t="s">
        <v>143</v>
      </c>
      <c r="BM272" s="138" t="s">
        <v>153</v>
      </c>
    </row>
    <row r="273" spans="2:65" s="1" customFormat="1" ht="18">
      <c r="B273" s="32"/>
      <c r="D273" s="140" t="s">
        <v>144</v>
      </c>
      <c r="F273" s="141" t="s">
        <v>322</v>
      </c>
      <c r="I273" s="142"/>
      <c r="L273" s="32"/>
      <c r="M273" s="143"/>
      <c r="T273" s="53"/>
      <c r="AT273" s="17" t="s">
        <v>144</v>
      </c>
      <c r="AU273" s="17" t="s">
        <v>85</v>
      </c>
    </row>
    <row r="274" spans="2:65" s="1" customFormat="1" ht="10">
      <c r="B274" s="32"/>
      <c r="D274" s="144" t="s">
        <v>145</v>
      </c>
      <c r="F274" s="145" t="s">
        <v>323</v>
      </c>
      <c r="I274" s="142"/>
      <c r="L274" s="32"/>
      <c r="M274" s="143"/>
      <c r="T274" s="53"/>
      <c r="AT274" s="17" t="s">
        <v>145</v>
      </c>
      <c r="AU274" s="17" t="s">
        <v>85</v>
      </c>
    </row>
    <row r="275" spans="2:65" s="1" customFormat="1" ht="44.25" customHeight="1">
      <c r="B275" s="32"/>
      <c r="C275" s="127" t="s">
        <v>249</v>
      </c>
      <c r="D275" s="127" t="s">
        <v>138</v>
      </c>
      <c r="E275" s="128" t="s">
        <v>324</v>
      </c>
      <c r="F275" s="129" t="s">
        <v>325</v>
      </c>
      <c r="G275" s="130" t="s">
        <v>312</v>
      </c>
      <c r="H275" s="131">
        <v>3270.8152500000001</v>
      </c>
      <c r="I275" s="132"/>
      <c r="J275" s="133">
        <f>ROUND(I275*H275,2)</f>
        <v>0</v>
      </c>
      <c r="K275" s="129" t="s">
        <v>142</v>
      </c>
      <c r="L275" s="32"/>
      <c r="M275" s="134" t="s">
        <v>19</v>
      </c>
      <c r="N275" s="135" t="s">
        <v>47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143</v>
      </c>
      <c r="AT275" s="138" t="s">
        <v>138</v>
      </c>
      <c r="AU275" s="138" t="s">
        <v>85</v>
      </c>
      <c r="AY275" s="17" t="s">
        <v>135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83</v>
      </c>
      <c r="BK275" s="139">
        <f>ROUND(I275*H275,2)</f>
        <v>0</v>
      </c>
      <c r="BL275" s="17" t="s">
        <v>143</v>
      </c>
      <c r="BM275" s="138" t="s">
        <v>326</v>
      </c>
    </row>
    <row r="276" spans="2:65" s="1" customFormat="1" ht="27">
      <c r="B276" s="32"/>
      <c r="D276" s="140" t="s">
        <v>144</v>
      </c>
      <c r="F276" s="141" t="s">
        <v>325</v>
      </c>
      <c r="I276" s="142"/>
      <c r="L276" s="32"/>
      <c r="M276" s="143"/>
      <c r="T276" s="53"/>
      <c r="AT276" s="17" t="s">
        <v>144</v>
      </c>
      <c r="AU276" s="17" t="s">
        <v>85</v>
      </c>
    </row>
    <row r="277" spans="2:65" s="1" customFormat="1" ht="10">
      <c r="B277" s="32"/>
      <c r="D277" s="144" t="s">
        <v>145</v>
      </c>
      <c r="F277" s="145" t="s">
        <v>327</v>
      </c>
      <c r="I277" s="142"/>
      <c r="L277" s="32"/>
      <c r="M277" s="143"/>
      <c r="T277" s="53"/>
      <c r="AT277" s="17" t="s">
        <v>145</v>
      </c>
      <c r="AU277" s="17" t="s">
        <v>85</v>
      </c>
    </row>
    <row r="278" spans="2:65" s="13" customFormat="1" ht="10">
      <c r="B278" s="152"/>
      <c r="D278" s="140" t="s">
        <v>147</v>
      </c>
      <c r="E278" s="153" t="s">
        <v>19</v>
      </c>
      <c r="F278" s="154" t="s">
        <v>328</v>
      </c>
      <c r="H278" s="155">
        <v>3270.8152500000001</v>
      </c>
      <c r="I278" s="156"/>
      <c r="L278" s="152"/>
      <c r="M278" s="157"/>
      <c r="T278" s="158"/>
      <c r="AT278" s="153" t="s">
        <v>147</v>
      </c>
      <c r="AU278" s="153" t="s">
        <v>85</v>
      </c>
      <c r="AV278" s="13" t="s">
        <v>85</v>
      </c>
      <c r="AW278" s="13" t="s">
        <v>39</v>
      </c>
      <c r="AX278" s="13" t="s">
        <v>12</v>
      </c>
      <c r="AY278" s="153" t="s">
        <v>135</v>
      </c>
    </row>
    <row r="279" spans="2:65" s="14" customFormat="1" ht="10">
      <c r="B279" s="159"/>
      <c r="D279" s="140" t="s">
        <v>147</v>
      </c>
      <c r="E279" s="160" t="s">
        <v>19</v>
      </c>
      <c r="F279" s="161" t="s">
        <v>154</v>
      </c>
      <c r="H279" s="162">
        <v>3270.8152500000001</v>
      </c>
      <c r="I279" s="163"/>
      <c r="L279" s="159"/>
      <c r="M279" s="164"/>
      <c r="T279" s="165"/>
      <c r="AT279" s="160" t="s">
        <v>147</v>
      </c>
      <c r="AU279" s="160" t="s">
        <v>85</v>
      </c>
      <c r="AV279" s="14" t="s">
        <v>143</v>
      </c>
      <c r="AW279" s="14" t="s">
        <v>39</v>
      </c>
      <c r="AX279" s="14" t="s">
        <v>83</v>
      </c>
      <c r="AY279" s="160" t="s">
        <v>135</v>
      </c>
    </row>
    <row r="280" spans="2:65" s="1" customFormat="1" ht="44.25" customHeight="1">
      <c r="B280" s="32"/>
      <c r="C280" s="127" t="s">
        <v>329</v>
      </c>
      <c r="D280" s="127" t="s">
        <v>138</v>
      </c>
      <c r="E280" s="128" t="s">
        <v>330</v>
      </c>
      <c r="F280" s="129" t="s">
        <v>331</v>
      </c>
      <c r="G280" s="130" t="s">
        <v>312</v>
      </c>
      <c r="H280" s="131">
        <v>65.697000000000003</v>
      </c>
      <c r="I280" s="132"/>
      <c r="J280" s="133">
        <f>ROUND(I280*H280,2)</f>
        <v>0</v>
      </c>
      <c r="K280" s="129" t="s">
        <v>142</v>
      </c>
      <c r="L280" s="32"/>
      <c r="M280" s="134" t="s">
        <v>19</v>
      </c>
      <c r="N280" s="135" t="s">
        <v>47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143</v>
      </c>
      <c r="AT280" s="138" t="s">
        <v>138</v>
      </c>
      <c r="AU280" s="138" t="s">
        <v>85</v>
      </c>
      <c r="AY280" s="17" t="s">
        <v>135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83</v>
      </c>
      <c r="BK280" s="139">
        <f>ROUND(I280*H280,2)</f>
        <v>0</v>
      </c>
      <c r="BL280" s="17" t="s">
        <v>143</v>
      </c>
      <c r="BM280" s="138" t="s">
        <v>332</v>
      </c>
    </row>
    <row r="281" spans="2:65" s="1" customFormat="1" ht="27">
      <c r="B281" s="32"/>
      <c r="D281" s="140" t="s">
        <v>144</v>
      </c>
      <c r="F281" s="141" t="s">
        <v>331</v>
      </c>
      <c r="I281" s="142"/>
      <c r="L281" s="32"/>
      <c r="M281" s="143"/>
      <c r="T281" s="53"/>
      <c r="AT281" s="17" t="s">
        <v>144</v>
      </c>
      <c r="AU281" s="17" t="s">
        <v>85</v>
      </c>
    </row>
    <row r="282" spans="2:65" s="1" customFormat="1" ht="10">
      <c r="B282" s="32"/>
      <c r="D282" s="144" t="s">
        <v>145</v>
      </c>
      <c r="F282" s="145" t="s">
        <v>333</v>
      </c>
      <c r="I282" s="142"/>
      <c r="L282" s="32"/>
      <c r="M282" s="143"/>
      <c r="T282" s="53"/>
      <c r="AT282" s="17" t="s">
        <v>145</v>
      </c>
      <c r="AU282" s="17" t="s">
        <v>85</v>
      </c>
    </row>
    <row r="283" spans="2:65" s="13" customFormat="1" ht="10">
      <c r="B283" s="152"/>
      <c r="D283" s="140" t="s">
        <v>147</v>
      </c>
      <c r="E283" s="153" t="s">
        <v>19</v>
      </c>
      <c r="F283" s="154" t="s">
        <v>334</v>
      </c>
      <c r="H283" s="155">
        <v>65.697000000000003</v>
      </c>
      <c r="I283" s="156"/>
      <c r="L283" s="152"/>
      <c r="M283" s="157"/>
      <c r="T283" s="158"/>
      <c r="AT283" s="153" t="s">
        <v>147</v>
      </c>
      <c r="AU283" s="153" t="s">
        <v>85</v>
      </c>
      <c r="AV283" s="13" t="s">
        <v>85</v>
      </c>
      <c r="AW283" s="13" t="s">
        <v>39</v>
      </c>
      <c r="AX283" s="13" t="s">
        <v>12</v>
      </c>
      <c r="AY283" s="153" t="s">
        <v>135</v>
      </c>
    </row>
    <row r="284" spans="2:65" s="14" customFormat="1" ht="10">
      <c r="B284" s="159"/>
      <c r="D284" s="140" t="s">
        <v>147</v>
      </c>
      <c r="E284" s="160" t="s">
        <v>19</v>
      </c>
      <c r="F284" s="161" t="s">
        <v>154</v>
      </c>
      <c r="H284" s="162">
        <v>65.697000000000003</v>
      </c>
      <c r="I284" s="163"/>
      <c r="L284" s="159"/>
      <c r="M284" s="164"/>
      <c r="T284" s="165"/>
      <c r="AT284" s="160" t="s">
        <v>147</v>
      </c>
      <c r="AU284" s="160" t="s">
        <v>85</v>
      </c>
      <c r="AV284" s="14" t="s">
        <v>143</v>
      </c>
      <c r="AW284" s="14" t="s">
        <v>39</v>
      </c>
      <c r="AX284" s="14" t="s">
        <v>83</v>
      </c>
      <c r="AY284" s="160" t="s">
        <v>135</v>
      </c>
    </row>
    <row r="285" spans="2:65" s="1" customFormat="1" ht="55.5" customHeight="1">
      <c r="B285" s="32"/>
      <c r="C285" s="127" t="s">
        <v>255</v>
      </c>
      <c r="D285" s="127" t="s">
        <v>138</v>
      </c>
      <c r="E285" s="128" t="s">
        <v>335</v>
      </c>
      <c r="F285" s="129" t="s">
        <v>336</v>
      </c>
      <c r="G285" s="130" t="s">
        <v>312</v>
      </c>
      <c r="H285" s="131">
        <v>152.35735</v>
      </c>
      <c r="I285" s="132"/>
      <c r="J285" s="133">
        <f>ROUND(I285*H285,2)</f>
        <v>0</v>
      </c>
      <c r="K285" s="129" t="s">
        <v>142</v>
      </c>
      <c r="L285" s="32"/>
      <c r="M285" s="134" t="s">
        <v>19</v>
      </c>
      <c r="N285" s="135" t="s">
        <v>47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143</v>
      </c>
      <c r="AT285" s="138" t="s">
        <v>138</v>
      </c>
      <c r="AU285" s="138" t="s">
        <v>85</v>
      </c>
      <c r="AY285" s="17" t="s">
        <v>135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83</v>
      </c>
      <c r="BK285" s="139">
        <f>ROUND(I285*H285,2)</f>
        <v>0</v>
      </c>
      <c r="BL285" s="17" t="s">
        <v>143</v>
      </c>
      <c r="BM285" s="138" t="s">
        <v>337</v>
      </c>
    </row>
    <row r="286" spans="2:65" s="1" customFormat="1" ht="27">
      <c r="B286" s="32"/>
      <c r="D286" s="140" t="s">
        <v>144</v>
      </c>
      <c r="F286" s="141" t="s">
        <v>336</v>
      </c>
      <c r="I286" s="142"/>
      <c r="L286" s="32"/>
      <c r="M286" s="143"/>
      <c r="T286" s="53"/>
      <c r="AT286" s="17" t="s">
        <v>144</v>
      </c>
      <c r="AU286" s="17" t="s">
        <v>85</v>
      </c>
    </row>
    <row r="287" spans="2:65" s="1" customFormat="1" ht="10">
      <c r="B287" s="32"/>
      <c r="D287" s="144" t="s">
        <v>145</v>
      </c>
      <c r="F287" s="145" t="s">
        <v>338</v>
      </c>
      <c r="I287" s="142"/>
      <c r="L287" s="32"/>
      <c r="M287" s="143"/>
      <c r="T287" s="53"/>
      <c r="AT287" s="17" t="s">
        <v>145</v>
      </c>
      <c r="AU287" s="17" t="s">
        <v>85</v>
      </c>
    </row>
    <row r="288" spans="2:65" s="13" customFormat="1" ht="10">
      <c r="B288" s="152"/>
      <c r="D288" s="140" t="s">
        <v>147</v>
      </c>
      <c r="E288" s="153" t="s">
        <v>19</v>
      </c>
      <c r="F288" s="154" t="s">
        <v>339</v>
      </c>
      <c r="H288" s="155">
        <v>152.35735</v>
      </c>
      <c r="I288" s="156"/>
      <c r="L288" s="152"/>
      <c r="M288" s="157"/>
      <c r="T288" s="158"/>
      <c r="AT288" s="153" t="s">
        <v>147</v>
      </c>
      <c r="AU288" s="153" t="s">
        <v>85</v>
      </c>
      <c r="AV288" s="13" t="s">
        <v>85</v>
      </c>
      <c r="AW288" s="13" t="s">
        <v>39</v>
      </c>
      <c r="AX288" s="13" t="s">
        <v>12</v>
      </c>
      <c r="AY288" s="153" t="s">
        <v>135</v>
      </c>
    </row>
    <row r="289" spans="2:65" s="14" customFormat="1" ht="10">
      <c r="B289" s="159"/>
      <c r="D289" s="140" t="s">
        <v>147</v>
      </c>
      <c r="E289" s="160" t="s">
        <v>19</v>
      </c>
      <c r="F289" s="161" t="s">
        <v>154</v>
      </c>
      <c r="H289" s="162">
        <v>152.35735</v>
      </c>
      <c r="I289" s="163"/>
      <c r="L289" s="159"/>
      <c r="M289" s="164"/>
      <c r="T289" s="165"/>
      <c r="AT289" s="160" t="s">
        <v>147</v>
      </c>
      <c r="AU289" s="160" t="s">
        <v>85</v>
      </c>
      <c r="AV289" s="14" t="s">
        <v>143</v>
      </c>
      <c r="AW289" s="14" t="s">
        <v>39</v>
      </c>
      <c r="AX289" s="14" t="s">
        <v>83</v>
      </c>
      <c r="AY289" s="160" t="s">
        <v>135</v>
      </c>
    </row>
    <row r="290" spans="2:65" s="11" customFormat="1" ht="22.75" customHeight="1">
      <c r="B290" s="115"/>
      <c r="D290" s="116" t="s">
        <v>75</v>
      </c>
      <c r="E290" s="125" t="s">
        <v>340</v>
      </c>
      <c r="F290" s="125" t="s">
        <v>341</v>
      </c>
      <c r="I290" s="118"/>
      <c r="J290" s="126">
        <f>BK290</f>
        <v>0</v>
      </c>
      <c r="L290" s="115"/>
      <c r="M290" s="120"/>
      <c r="P290" s="121">
        <f>SUM(P291:P293)</f>
        <v>0</v>
      </c>
      <c r="R290" s="121">
        <f>SUM(R291:R293)</f>
        <v>0</v>
      </c>
      <c r="T290" s="122">
        <f>SUM(T291:T293)</f>
        <v>0</v>
      </c>
      <c r="AR290" s="116" t="s">
        <v>83</v>
      </c>
      <c r="AT290" s="123" t="s">
        <v>75</v>
      </c>
      <c r="AU290" s="123" t="s">
        <v>83</v>
      </c>
      <c r="AY290" s="116" t="s">
        <v>135</v>
      </c>
      <c r="BK290" s="124">
        <f>SUM(BK291:BK293)</f>
        <v>0</v>
      </c>
    </row>
    <row r="291" spans="2:65" s="1" customFormat="1" ht="55.5" customHeight="1">
      <c r="B291" s="32"/>
      <c r="C291" s="127" t="s">
        <v>14</v>
      </c>
      <c r="D291" s="127" t="s">
        <v>138</v>
      </c>
      <c r="E291" s="128" t="s">
        <v>342</v>
      </c>
      <c r="F291" s="129" t="s">
        <v>343</v>
      </c>
      <c r="G291" s="130" t="s">
        <v>312</v>
      </c>
      <c r="H291" s="131">
        <v>9.9729999999999999E-2</v>
      </c>
      <c r="I291" s="132"/>
      <c r="J291" s="133">
        <f>ROUND(I291*H291,2)</f>
        <v>0</v>
      </c>
      <c r="K291" s="129" t="s">
        <v>142</v>
      </c>
      <c r="L291" s="32"/>
      <c r="M291" s="134" t="s">
        <v>19</v>
      </c>
      <c r="N291" s="135" t="s">
        <v>47</v>
      </c>
      <c r="P291" s="136">
        <f>O291*H291</f>
        <v>0</v>
      </c>
      <c r="Q291" s="136">
        <v>0</v>
      </c>
      <c r="R291" s="136">
        <f>Q291*H291</f>
        <v>0</v>
      </c>
      <c r="S291" s="136">
        <v>0</v>
      </c>
      <c r="T291" s="137">
        <f>S291*H291</f>
        <v>0</v>
      </c>
      <c r="AR291" s="138" t="s">
        <v>143</v>
      </c>
      <c r="AT291" s="138" t="s">
        <v>138</v>
      </c>
      <c r="AU291" s="138" t="s">
        <v>85</v>
      </c>
      <c r="AY291" s="17" t="s">
        <v>135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83</v>
      </c>
      <c r="BK291" s="139">
        <f>ROUND(I291*H291,2)</f>
        <v>0</v>
      </c>
      <c r="BL291" s="17" t="s">
        <v>143</v>
      </c>
      <c r="BM291" s="138" t="s">
        <v>344</v>
      </c>
    </row>
    <row r="292" spans="2:65" s="1" customFormat="1" ht="27">
      <c r="B292" s="32"/>
      <c r="D292" s="140" t="s">
        <v>144</v>
      </c>
      <c r="F292" s="141" t="s">
        <v>343</v>
      </c>
      <c r="I292" s="142"/>
      <c r="L292" s="32"/>
      <c r="M292" s="143"/>
      <c r="T292" s="53"/>
      <c r="AT292" s="17" t="s">
        <v>144</v>
      </c>
      <c r="AU292" s="17" t="s">
        <v>85</v>
      </c>
    </row>
    <row r="293" spans="2:65" s="1" customFormat="1" ht="10">
      <c r="B293" s="32"/>
      <c r="D293" s="144" t="s">
        <v>145</v>
      </c>
      <c r="F293" s="145" t="s">
        <v>345</v>
      </c>
      <c r="I293" s="142"/>
      <c r="L293" s="32"/>
      <c r="M293" s="143"/>
      <c r="T293" s="53"/>
      <c r="AT293" s="17" t="s">
        <v>145</v>
      </c>
      <c r="AU293" s="17" t="s">
        <v>85</v>
      </c>
    </row>
    <row r="294" spans="2:65" s="11" customFormat="1" ht="25.9" customHeight="1">
      <c r="B294" s="115"/>
      <c r="D294" s="116" t="s">
        <v>75</v>
      </c>
      <c r="E294" s="117" t="s">
        <v>346</v>
      </c>
      <c r="F294" s="117" t="s">
        <v>347</v>
      </c>
      <c r="I294" s="118"/>
      <c r="J294" s="119">
        <f>BK294</f>
        <v>0</v>
      </c>
      <c r="L294" s="115"/>
      <c r="M294" s="120"/>
      <c r="P294" s="121">
        <f>P295+P300+P313+P324+P337</f>
        <v>0</v>
      </c>
      <c r="R294" s="121">
        <f>R295+R300+R313+R324+R337</f>
        <v>0</v>
      </c>
      <c r="T294" s="122">
        <f>T295+T300+T313+T324+T337</f>
        <v>0</v>
      </c>
      <c r="AR294" s="116" t="s">
        <v>85</v>
      </c>
      <c r="AT294" s="123" t="s">
        <v>75</v>
      </c>
      <c r="AU294" s="123" t="s">
        <v>12</v>
      </c>
      <c r="AY294" s="116" t="s">
        <v>135</v>
      </c>
      <c r="BK294" s="124">
        <f>BK295+BK300+BK313+BK324+BK337</f>
        <v>0</v>
      </c>
    </row>
    <row r="295" spans="2:65" s="11" customFormat="1" ht="22.75" customHeight="1">
      <c r="B295" s="115"/>
      <c r="D295" s="116" t="s">
        <v>75</v>
      </c>
      <c r="E295" s="125" t="s">
        <v>348</v>
      </c>
      <c r="F295" s="125" t="s">
        <v>349</v>
      </c>
      <c r="I295" s="118"/>
      <c r="J295" s="126">
        <f>BK295</f>
        <v>0</v>
      </c>
      <c r="L295" s="115"/>
      <c r="M295" s="120"/>
      <c r="P295" s="121">
        <f>SUM(P296:P299)</f>
        <v>0</v>
      </c>
      <c r="R295" s="121">
        <f>SUM(R296:R299)</f>
        <v>0</v>
      </c>
      <c r="T295" s="122">
        <f>SUM(T296:T299)</f>
        <v>0</v>
      </c>
      <c r="AR295" s="116" t="s">
        <v>85</v>
      </c>
      <c r="AT295" s="123" t="s">
        <v>75</v>
      </c>
      <c r="AU295" s="123" t="s">
        <v>83</v>
      </c>
      <c r="AY295" s="116" t="s">
        <v>135</v>
      </c>
      <c r="BK295" s="124">
        <f>SUM(BK296:BK299)</f>
        <v>0</v>
      </c>
    </row>
    <row r="296" spans="2:65" s="1" customFormat="1" ht="16.5" customHeight="1">
      <c r="B296" s="32"/>
      <c r="C296" s="127" t="s">
        <v>262</v>
      </c>
      <c r="D296" s="127" t="s">
        <v>138</v>
      </c>
      <c r="E296" s="128" t="s">
        <v>350</v>
      </c>
      <c r="F296" s="129" t="s">
        <v>351</v>
      </c>
      <c r="G296" s="130" t="s">
        <v>237</v>
      </c>
      <c r="H296" s="131">
        <v>5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47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197</v>
      </c>
      <c r="AT296" s="138" t="s">
        <v>138</v>
      </c>
      <c r="AU296" s="138" t="s">
        <v>85</v>
      </c>
      <c r="AY296" s="17" t="s">
        <v>135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83</v>
      </c>
      <c r="BK296" s="139">
        <f>ROUND(I296*H296,2)</f>
        <v>0</v>
      </c>
      <c r="BL296" s="17" t="s">
        <v>197</v>
      </c>
      <c r="BM296" s="138" t="s">
        <v>352</v>
      </c>
    </row>
    <row r="297" spans="2:65" s="1" customFormat="1" ht="10">
      <c r="B297" s="32"/>
      <c r="D297" s="140" t="s">
        <v>144</v>
      </c>
      <c r="F297" s="141" t="s">
        <v>351</v>
      </c>
      <c r="I297" s="142"/>
      <c r="L297" s="32"/>
      <c r="M297" s="143"/>
      <c r="T297" s="53"/>
      <c r="AT297" s="17" t="s">
        <v>144</v>
      </c>
      <c r="AU297" s="17" t="s">
        <v>85</v>
      </c>
    </row>
    <row r="298" spans="2:65" s="13" customFormat="1" ht="10">
      <c r="B298" s="152"/>
      <c r="D298" s="140" t="s">
        <v>147</v>
      </c>
      <c r="E298" s="153" t="s">
        <v>19</v>
      </c>
      <c r="F298" s="154" t="s">
        <v>175</v>
      </c>
      <c r="H298" s="155">
        <v>5</v>
      </c>
      <c r="I298" s="156"/>
      <c r="L298" s="152"/>
      <c r="M298" s="157"/>
      <c r="T298" s="158"/>
      <c r="AT298" s="153" t="s">
        <v>147</v>
      </c>
      <c r="AU298" s="153" t="s">
        <v>85</v>
      </c>
      <c r="AV298" s="13" t="s">
        <v>85</v>
      </c>
      <c r="AW298" s="13" t="s">
        <v>39</v>
      </c>
      <c r="AX298" s="13" t="s">
        <v>12</v>
      </c>
      <c r="AY298" s="153" t="s">
        <v>135</v>
      </c>
    </row>
    <row r="299" spans="2:65" s="14" customFormat="1" ht="10">
      <c r="B299" s="159"/>
      <c r="D299" s="140" t="s">
        <v>147</v>
      </c>
      <c r="E299" s="160" t="s">
        <v>19</v>
      </c>
      <c r="F299" s="161" t="s">
        <v>154</v>
      </c>
      <c r="H299" s="162">
        <v>5</v>
      </c>
      <c r="I299" s="163"/>
      <c r="L299" s="159"/>
      <c r="M299" s="164"/>
      <c r="T299" s="165"/>
      <c r="AT299" s="160" t="s">
        <v>147</v>
      </c>
      <c r="AU299" s="160" t="s">
        <v>85</v>
      </c>
      <c r="AV299" s="14" t="s">
        <v>143</v>
      </c>
      <c r="AW299" s="14" t="s">
        <v>39</v>
      </c>
      <c r="AX299" s="14" t="s">
        <v>83</v>
      </c>
      <c r="AY299" s="160" t="s">
        <v>135</v>
      </c>
    </row>
    <row r="300" spans="2:65" s="11" customFormat="1" ht="22.75" customHeight="1">
      <c r="B300" s="115"/>
      <c r="D300" s="116" t="s">
        <v>75</v>
      </c>
      <c r="E300" s="125" t="s">
        <v>353</v>
      </c>
      <c r="F300" s="125" t="s">
        <v>354</v>
      </c>
      <c r="I300" s="118"/>
      <c r="J300" s="126">
        <f>BK300</f>
        <v>0</v>
      </c>
      <c r="L300" s="115"/>
      <c r="M300" s="120"/>
      <c r="P300" s="121">
        <f>SUM(P301:P312)</f>
        <v>0</v>
      </c>
      <c r="R300" s="121">
        <f>SUM(R301:R312)</f>
        <v>0</v>
      </c>
      <c r="T300" s="122">
        <f>SUM(T301:T312)</f>
        <v>0</v>
      </c>
      <c r="AR300" s="116" t="s">
        <v>85</v>
      </c>
      <c r="AT300" s="123" t="s">
        <v>75</v>
      </c>
      <c r="AU300" s="123" t="s">
        <v>83</v>
      </c>
      <c r="AY300" s="116" t="s">
        <v>135</v>
      </c>
      <c r="BK300" s="124">
        <f>SUM(BK301:BK312)</f>
        <v>0</v>
      </c>
    </row>
    <row r="301" spans="2:65" s="1" customFormat="1" ht="37.75" customHeight="1">
      <c r="B301" s="32"/>
      <c r="C301" s="127" t="s">
        <v>355</v>
      </c>
      <c r="D301" s="127" t="s">
        <v>138</v>
      </c>
      <c r="E301" s="128" t="s">
        <v>356</v>
      </c>
      <c r="F301" s="129" t="s">
        <v>357</v>
      </c>
      <c r="G301" s="130" t="s">
        <v>141</v>
      </c>
      <c r="H301" s="131">
        <v>39.270000000000003</v>
      </c>
      <c r="I301" s="132"/>
      <c r="J301" s="133">
        <f>ROUND(I301*H301,2)</f>
        <v>0</v>
      </c>
      <c r="K301" s="129" t="s">
        <v>142</v>
      </c>
      <c r="L301" s="32"/>
      <c r="M301" s="134" t="s">
        <v>19</v>
      </c>
      <c r="N301" s="135" t="s">
        <v>47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197</v>
      </c>
      <c r="AT301" s="138" t="s">
        <v>138</v>
      </c>
      <c r="AU301" s="138" t="s">
        <v>85</v>
      </c>
      <c r="AY301" s="17" t="s">
        <v>135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83</v>
      </c>
      <c r="BK301" s="139">
        <f>ROUND(I301*H301,2)</f>
        <v>0</v>
      </c>
      <c r="BL301" s="17" t="s">
        <v>197</v>
      </c>
      <c r="BM301" s="138" t="s">
        <v>358</v>
      </c>
    </row>
    <row r="302" spans="2:65" s="1" customFormat="1" ht="18">
      <c r="B302" s="32"/>
      <c r="D302" s="140" t="s">
        <v>144</v>
      </c>
      <c r="F302" s="141" t="s">
        <v>357</v>
      </c>
      <c r="I302" s="142"/>
      <c r="L302" s="32"/>
      <c r="M302" s="143"/>
      <c r="T302" s="53"/>
      <c r="AT302" s="17" t="s">
        <v>144</v>
      </c>
      <c r="AU302" s="17" t="s">
        <v>85</v>
      </c>
    </row>
    <row r="303" spans="2:65" s="1" customFormat="1" ht="10">
      <c r="B303" s="32"/>
      <c r="D303" s="144" t="s">
        <v>145</v>
      </c>
      <c r="F303" s="145" t="s">
        <v>359</v>
      </c>
      <c r="I303" s="142"/>
      <c r="L303" s="32"/>
      <c r="M303" s="143"/>
      <c r="T303" s="53"/>
      <c r="AT303" s="17" t="s">
        <v>145</v>
      </c>
      <c r="AU303" s="17" t="s">
        <v>85</v>
      </c>
    </row>
    <row r="304" spans="2:65" s="12" customFormat="1" ht="10">
      <c r="B304" s="146"/>
      <c r="D304" s="140" t="s">
        <v>147</v>
      </c>
      <c r="E304" s="147" t="s">
        <v>19</v>
      </c>
      <c r="F304" s="148" t="s">
        <v>360</v>
      </c>
      <c r="H304" s="147" t="s">
        <v>19</v>
      </c>
      <c r="I304" s="149"/>
      <c r="L304" s="146"/>
      <c r="M304" s="150"/>
      <c r="T304" s="151"/>
      <c r="AT304" s="147" t="s">
        <v>147</v>
      </c>
      <c r="AU304" s="147" t="s">
        <v>85</v>
      </c>
      <c r="AV304" s="12" t="s">
        <v>83</v>
      </c>
      <c r="AW304" s="12" t="s">
        <v>39</v>
      </c>
      <c r="AX304" s="12" t="s">
        <v>12</v>
      </c>
      <c r="AY304" s="147" t="s">
        <v>135</v>
      </c>
    </row>
    <row r="305" spans="2:65" s="13" customFormat="1" ht="10">
      <c r="B305" s="152"/>
      <c r="D305" s="140" t="s">
        <v>147</v>
      </c>
      <c r="E305" s="153" t="s">
        <v>19</v>
      </c>
      <c r="F305" s="154" t="s">
        <v>361</v>
      </c>
      <c r="H305" s="155">
        <v>39.269999999999996</v>
      </c>
      <c r="I305" s="156"/>
      <c r="L305" s="152"/>
      <c r="M305" s="157"/>
      <c r="T305" s="158"/>
      <c r="AT305" s="153" t="s">
        <v>147</v>
      </c>
      <c r="AU305" s="153" t="s">
        <v>85</v>
      </c>
      <c r="AV305" s="13" t="s">
        <v>85</v>
      </c>
      <c r="AW305" s="13" t="s">
        <v>39</v>
      </c>
      <c r="AX305" s="13" t="s">
        <v>12</v>
      </c>
      <c r="AY305" s="153" t="s">
        <v>135</v>
      </c>
    </row>
    <row r="306" spans="2:65" s="14" customFormat="1" ht="10">
      <c r="B306" s="159"/>
      <c r="D306" s="140" t="s">
        <v>147</v>
      </c>
      <c r="E306" s="160" t="s">
        <v>19</v>
      </c>
      <c r="F306" s="161" t="s">
        <v>154</v>
      </c>
      <c r="H306" s="162">
        <v>39.269999999999996</v>
      </c>
      <c r="I306" s="163"/>
      <c r="L306" s="159"/>
      <c r="M306" s="164"/>
      <c r="T306" s="165"/>
      <c r="AT306" s="160" t="s">
        <v>147</v>
      </c>
      <c r="AU306" s="160" t="s">
        <v>85</v>
      </c>
      <c r="AV306" s="14" t="s">
        <v>143</v>
      </c>
      <c r="AW306" s="14" t="s">
        <v>39</v>
      </c>
      <c r="AX306" s="14" t="s">
        <v>83</v>
      </c>
      <c r="AY306" s="160" t="s">
        <v>135</v>
      </c>
    </row>
    <row r="307" spans="2:65" s="1" customFormat="1" ht="49" customHeight="1">
      <c r="B307" s="32"/>
      <c r="C307" s="127" t="s">
        <v>267</v>
      </c>
      <c r="D307" s="127" t="s">
        <v>138</v>
      </c>
      <c r="E307" s="128" t="s">
        <v>362</v>
      </c>
      <c r="F307" s="129" t="s">
        <v>363</v>
      </c>
      <c r="G307" s="130" t="s">
        <v>141</v>
      </c>
      <c r="H307" s="131">
        <v>8.08</v>
      </c>
      <c r="I307" s="132"/>
      <c r="J307" s="133">
        <f>ROUND(I307*H307,2)</f>
        <v>0</v>
      </c>
      <c r="K307" s="129" t="s">
        <v>142</v>
      </c>
      <c r="L307" s="32"/>
      <c r="M307" s="134" t="s">
        <v>19</v>
      </c>
      <c r="N307" s="135" t="s">
        <v>47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197</v>
      </c>
      <c r="AT307" s="138" t="s">
        <v>138</v>
      </c>
      <c r="AU307" s="138" t="s">
        <v>85</v>
      </c>
      <c r="AY307" s="17" t="s">
        <v>135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83</v>
      </c>
      <c r="BK307" s="139">
        <f>ROUND(I307*H307,2)</f>
        <v>0</v>
      </c>
      <c r="BL307" s="17" t="s">
        <v>197</v>
      </c>
      <c r="BM307" s="138" t="s">
        <v>364</v>
      </c>
    </row>
    <row r="308" spans="2:65" s="1" customFormat="1" ht="27">
      <c r="B308" s="32"/>
      <c r="D308" s="140" t="s">
        <v>144</v>
      </c>
      <c r="F308" s="141" t="s">
        <v>363</v>
      </c>
      <c r="I308" s="142"/>
      <c r="L308" s="32"/>
      <c r="M308" s="143"/>
      <c r="T308" s="53"/>
      <c r="AT308" s="17" t="s">
        <v>144</v>
      </c>
      <c r="AU308" s="17" t="s">
        <v>85</v>
      </c>
    </row>
    <row r="309" spans="2:65" s="1" customFormat="1" ht="10">
      <c r="B309" s="32"/>
      <c r="D309" s="144" t="s">
        <v>145</v>
      </c>
      <c r="F309" s="145" t="s">
        <v>365</v>
      </c>
      <c r="I309" s="142"/>
      <c r="L309" s="32"/>
      <c r="M309" s="143"/>
      <c r="T309" s="53"/>
      <c r="AT309" s="17" t="s">
        <v>145</v>
      </c>
      <c r="AU309" s="17" t="s">
        <v>85</v>
      </c>
    </row>
    <row r="310" spans="2:65" s="12" customFormat="1" ht="10">
      <c r="B310" s="146"/>
      <c r="D310" s="140" t="s">
        <v>147</v>
      </c>
      <c r="E310" s="147" t="s">
        <v>19</v>
      </c>
      <c r="F310" s="148" t="s">
        <v>366</v>
      </c>
      <c r="H310" s="147" t="s">
        <v>19</v>
      </c>
      <c r="I310" s="149"/>
      <c r="L310" s="146"/>
      <c r="M310" s="150"/>
      <c r="T310" s="151"/>
      <c r="AT310" s="147" t="s">
        <v>147</v>
      </c>
      <c r="AU310" s="147" t="s">
        <v>85</v>
      </c>
      <c r="AV310" s="12" t="s">
        <v>83</v>
      </c>
      <c r="AW310" s="12" t="s">
        <v>39</v>
      </c>
      <c r="AX310" s="12" t="s">
        <v>12</v>
      </c>
      <c r="AY310" s="147" t="s">
        <v>135</v>
      </c>
    </row>
    <row r="311" spans="2:65" s="13" customFormat="1" ht="10">
      <c r="B311" s="152"/>
      <c r="D311" s="140" t="s">
        <v>147</v>
      </c>
      <c r="E311" s="153" t="s">
        <v>19</v>
      </c>
      <c r="F311" s="154" t="s">
        <v>367</v>
      </c>
      <c r="H311" s="155">
        <v>8.08</v>
      </c>
      <c r="I311" s="156"/>
      <c r="L311" s="152"/>
      <c r="M311" s="157"/>
      <c r="T311" s="158"/>
      <c r="AT311" s="153" t="s">
        <v>147</v>
      </c>
      <c r="AU311" s="153" t="s">
        <v>85</v>
      </c>
      <c r="AV311" s="13" t="s">
        <v>85</v>
      </c>
      <c r="AW311" s="13" t="s">
        <v>39</v>
      </c>
      <c r="AX311" s="13" t="s">
        <v>12</v>
      </c>
      <c r="AY311" s="153" t="s">
        <v>135</v>
      </c>
    </row>
    <row r="312" spans="2:65" s="14" customFormat="1" ht="10">
      <c r="B312" s="159"/>
      <c r="D312" s="140" t="s">
        <v>147</v>
      </c>
      <c r="E312" s="160" t="s">
        <v>19</v>
      </c>
      <c r="F312" s="161" t="s">
        <v>154</v>
      </c>
      <c r="H312" s="162">
        <v>8.08</v>
      </c>
      <c r="I312" s="163"/>
      <c r="L312" s="159"/>
      <c r="M312" s="164"/>
      <c r="T312" s="165"/>
      <c r="AT312" s="160" t="s">
        <v>147</v>
      </c>
      <c r="AU312" s="160" t="s">
        <v>85</v>
      </c>
      <c r="AV312" s="14" t="s">
        <v>143</v>
      </c>
      <c r="AW312" s="14" t="s">
        <v>39</v>
      </c>
      <c r="AX312" s="14" t="s">
        <v>83</v>
      </c>
      <c r="AY312" s="160" t="s">
        <v>135</v>
      </c>
    </row>
    <row r="313" spans="2:65" s="11" customFormat="1" ht="22.75" customHeight="1">
      <c r="B313" s="115"/>
      <c r="D313" s="116" t="s">
        <v>75</v>
      </c>
      <c r="E313" s="125" t="s">
        <v>368</v>
      </c>
      <c r="F313" s="125" t="s">
        <v>369</v>
      </c>
      <c r="I313" s="118"/>
      <c r="J313" s="126">
        <f>BK313</f>
        <v>0</v>
      </c>
      <c r="L313" s="115"/>
      <c r="M313" s="120"/>
      <c r="P313" s="121">
        <f>SUM(P314:P323)</f>
        <v>0</v>
      </c>
      <c r="R313" s="121">
        <f>SUM(R314:R323)</f>
        <v>0</v>
      </c>
      <c r="T313" s="122">
        <f>SUM(T314:T323)</f>
        <v>0</v>
      </c>
      <c r="AR313" s="116" t="s">
        <v>85</v>
      </c>
      <c r="AT313" s="123" t="s">
        <v>75</v>
      </c>
      <c r="AU313" s="123" t="s">
        <v>83</v>
      </c>
      <c r="AY313" s="116" t="s">
        <v>135</v>
      </c>
      <c r="BK313" s="124">
        <f>SUM(BK314:BK323)</f>
        <v>0</v>
      </c>
    </row>
    <row r="314" spans="2:65" s="1" customFormat="1" ht="24.15" customHeight="1">
      <c r="B314" s="32"/>
      <c r="C314" s="127" t="s">
        <v>370</v>
      </c>
      <c r="D314" s="127" t="s">
        <v>138</v>
      </c>
      <c r="E314" s="128" t="s">
        <v>371</v>
      </c>
      <c r="F314" s="129" t="s">
        <v>372</v>
      </c>
      <c r="G314" s="130" t="s">
        <v>237</v>
      </c>
      <c r="H314" s="131">
        <v>14</v>
      </c>
      <c r="I314" s="132"/>
      <c r="J314" s="133">
        <f>ROUND(I314*H314,2)</f>
        <v>0</v>
      </c>
      <c r="K314" s="129" t="s">
        <v>142</v>
      </c>
      <c r="L314" s="32"/>
      <c r="M314" s="134" t="s">
        <v>19</v>
      </c>
      <c r="N314" s="135" t="s">
        <v>47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197</v>
      </c>
      <c r="AT314" s="138" t="s">
        <v>138</v>
      </c>
      <c r="AU314" s="138" t="s">
        <v>85</v>
      </c>
      <c r="AY314" s="17" t="s">
        <v>135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83</v>
      </c>
      <c r="BK314" s="139">
        <f>ROUND(I314*H314,2)</f>
        <v>0</v>
      </c>
      <c r="BL314" s="17" t="s">
        <v>197</v>
      </c>
      <c r="BM314" s="138" t="s">
        <v>373</v>
      </c>
    </row>
    <row r="315" spans="2:65" s="1" customFormat="1" ht="18">
      <c r="B315" s="32"/>
      <c r="D315" s="140" t="s">
        <v>144</v>
      </c>
      <c r="F315" s="141" t="s">
        <v>372</v>
      </c>
      <c r="I315" s="142"/>
      <c r="L315" s="32"/>
      <c r="M315" s="143"/>
      <c r="T315" s="53"/>
      <c r="AT315" s="17" t="s">
        <v>144</v>
      </c>
      <c r="AU315" s="17" t="s">
        <v>85</v>
      </c>
    </row>
    <row r="316" spans="2:65" s="1" customFormat="1" ht="10">
      <c r="B316" s="32"/>
      <c r="D316" s="144" t="s">
        <v>145</v>
      </c>
      <c r="F316" s="145" t="s">
        <v>374</v>
      </c>
      <c r="I316" s="142"/>
      <c r="L316" s="32"/>
      <c r="M316" s="143"/>
      <c r="T316" s="53"/>
      <c r="AT316" s="17" t="s">
        <v>145</v>
      </c>
      <c r="AU316" s="17" t="s">
        <v>85</v>
      </c>
    </row>
    <row r="317" spans="2:65" s="13" customFormat="1" ht="10">
      <c r="B317" s="152"/>
      <c r="D317" s="140" t="s">
        <v>147</v>
      </c>
      <c r="E317" s="153" t="s">
        <v>19</v>
      </c>
      <c r="F317" s="154" t="s">
        <v>191</v>
      </c>
      <c r="H317" s="155">
        <v>14</v>
      </c>
      <c r="I317" s="156"/>
      <c r="L317" s="152"/>
      <c r="M317" s="157"/>
      <c r="T317" s="158"/>
      <c r="AT317" s="153" t="s">
        <v>147</v>
      </c>
      <c r="AU317" s="153" t="s">
        <v>85</v>
      </c>
      <c r="AV317" s="13" t="s">
        <v>85</v>
      </c>
      <c r="AW317" s="13" t="s">
        <v>39</v>
      </c>
      <c r="AX317" s="13" t="s">
        <v>12</v>
      </c>
      <c r="AY317" s="153" t="s">
        <v>135</v>
      </c>
    </row>
    <row r="318" spans="2:65" s="14" customFormat="1" ht="10">
      <c r="B318" s="159"/>
      <c r="D318" s="140" t="s">
        <v>147</v>
      </c>
      <c r="E318" s="160" t="s">
        <v>19</v>
      </c>
      <c r="F318" s="161" t="s">
        <v>154</v>
      </c>
      <c r="H318" s="162">
        <v>14</v>
      </c>
      <c r="I318" s="163"/>
      <c r="L318" s="159"/>
      <c r="M318" s="164"/>
      <c r="T318" s="165"/>
      <c r="AT318" s="160" t="s">
        <v>147</v>
      </c>
      <c r="AU318" s="160" t="s">
        <v>85</v>
      </c>
      <c r="AV318" s="14" t="s">
        <v>143</v>
      </c>
      <c r="AW318" s="14" t="s">
        <v>39</v>
      </c>
      <c r="AX318" s="14" t="s">
        <v>83</v>
      </c>
      <c r="AY318" s="160" t="s">
        <v>135</v>
      </c>
    </row>
    <row r="319" spans="2:65" s="1" customFormat="1" ht="24.15" customHeight="1">
      <c r="B319" s="32"/>
      <c r="C319" s="127" t="s">
        <v>274</v>
      </c>
      <c r="D319" s="127" t="s">
        <v>138</v>
      </c>
      <c r="E319" s="128" t="s">
        <v>375</v>
      </c>
      <c r="F319" s="129" t="s">
        <v>376</v>
      </c>
      <c r="G319" s="130" t="s">
        <v>237</v>
      </c>
      <c r="H319" s="131">
        <v>4</v>
      </c>
      <c r="I319" s="132"/>
      <c r="J319" s="133">
        <f>ROUND(I319*H319,2)</f>
        <v>0</v>
      </c>
      <c r="K319" s="129" t="s">
        <v>142</v>
      </c>
      <c r="L319" s="32"/>
      <c r="M319" s="134" t="s">
        <v>19</v>
      </c>
      <c r="N319" s="135" t="s">
        <v>47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197</v>
      </c>
      <c r="AT319" s="138" t="s">
        <v>138</v>
      </c>
      <c r="AU319" s="138" t="s">
        <v>85</v>
      </c>
      <c r="AY319" s="17" t="s">
        <v>135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83</v>
      </c>
      <c r="BK319" s="139">
        <f>ROUND(I319*H319,2)</f>
        <v>0</v>
      </c>
      <c r="BL319" s="17" t="s">
        <v>197</v>
      </c>
      <c r="BM319" s="138" t="s">
        <v>377</v>
      </c>
    </row>
    <row r="320" spans="2:65" s="1" customFormat="1" ht="18">
      <c r="B320" s="32"/>
      <c r="D320" s="140" t="s">
        <v>144</v>
      </c>
      <c r="F320" s="141" t="s">
        <v>376</v>
      </c>
      <c r="I320" s="142"/>
      <c r="L320" s="32"/>
      <c r="M320" s="143"/>
      <c r="T320" s="53"/>
      <c r="AT320" s="17" t="s">
        <v>144</v>
      </c>
      <c r="AU320" s="17" t="s">
        <v>85</v>
      </c>
    </row>
    <row r="321" spans="2:65" s="1" customFormat="1" ht="10">
      <c r="B321" s="32"/>
      <c r="D321" s="144" t="s">
        <v>145</v>
      </c>
      <c r="F321" s="145" t="s">
        <v>378</v>
      </c>
      <c r="I321" s="142"/>
      <c r="L321" s="32"/>
      <c r="M321" s="143"/>
      <c r="T321" s="53"/>
      <c r="AT321" s="17" t="s">
        <v>145</v>
      </c>
      <c r="AU321" s="17" t="s">
        <v>85</v>
      </c>
    </row>
    <row r="322" spans="2:65" s="13" customFormat="1" ht="10">
      <c r="B322" s="152"/>
      <c r="D322" s="140" t="s">
        <v>147</v>
      </c>
      <c r="E322" s="153" t="s">
        <v>19</v>
      </c>
      <c r="F322" s="154" t="s">
        <v>143</v>
      </c>
      <c r="H322" s="155">
        <v>4</v>
      </c>
      <c r="I322" s="156"/>
      <c r="L322" s="152"/>
      <c r="M322" s="157"/>
      <c r="T322" s="158"/>
      <c r="AT322" s="153" t="s">
        <v>147</v>
      </c>
      <c r="AU322" s="153" t="s">
        <v>85</v>
      </c>
      <c r="AV322" s="13" t="s">
        <v>85</v>
      </c>
      <c r="AW322" s="13" t="s">
        <v>39</v>
      </c>
      <c r="AX322" s="13" t="s">
        <v>12</v>
      </c>
      <c r="AY322" s="153" t="s">
        <v>135</v>
      </c>
    </row>
    <row r="323" spans="2:65" s="14" customFormat="1" ht="10">
      <c r="B323" s="159"/>
      <c r="D323" s="140" t="s">
        <v>147</v>
      </c>
      <c r="E323" s="160" t="s">
        <v>19</v>
      </c>
      <c r="F323" s="161" t="s">
        <v>154</v>
      </c>
      <c r="H323" s="162">
        <v>4</v>
      </c>
      <c r="I323" s="163"/>
      <c r="L323" s="159"/>
      <c r="M323" s="164"/>
      <c r="T323" s="165"/>
      <c r="AT323" s="160" t="s">
        <v>147</v>
      </c>
      <c r="AU323" s="160" t="s">
        <v>85</v>
      </c>
      <c r="AV323" s="14" t="s">
        <v>143</v>
      </c>
      <c r="AW323" s="14" t="s">
        <v>39</v>
      </c>
      <c r="AX323" s="14" t="s">
        <v>83</v>
      </c>
      <c r="AY323" s="160" t="s">
        <v>135</v>
      </c>
    </row>
    <row r="324" spans="2:65" s="11" customFormat="1" ht="22.75" customHeight="1">
      <c r="B324" s="115"/>
      <c r="D324" s="116" t="s">
        <v>75</v>
      </c>
      <c r="E324" s="125" t="s">
        <v>379</v>
      </c>
      <c r="F324" s="125" t="s">
        <v>380</v>
      </c>
      <c r="I324" s="118"/>
      <c r="J324" s="126">
        <f>BK324</f>
        <v>0</v>
      </c>
      <c r="L324" s="115"/>
      <c r="M324" s="120"/>
      <c r="P324" s="121">
        <f>SUM(P325:P336)</f>
        <v>0</v>
      </c>
      <c r="R324" s="121">
        <f>SUM(R325:R336)</f>
        <v>0</v>
      </c>
      <c r="T324" s="122">
        <f>SUM(T325:T336)</f>
        <v>0</v>
      </c>
      <c r="AR324" s="116" t="s">
        <v>85</v>
      </c>
      <c r="AT324" s="123" t="s">
        <v>75</v>
      </c>
      <c r="AU324" s="123" t="s">
        <v>83</v>
      </c>
      <c r="AY324" s="116" t="s">
        <v>135</v>
      </c>
      <c r="BK324" s="124">
        <f>SUM(BK325:BK336)</f>
        <v>0</v>
      </c>
    </row>
    <row r="325" spans="2:65" s="1" customFormat="1" ht="24.15" customHeight="1">
      <c r="B325" s="32"/>
      <c r="C325" s="127" t="s">
        <v>381</v>
      </c>
      <c r="D325" s="127" t="s">
        <v>138</v>
      </c>
      <c r="E325" s="128" t="s">
        <v>382</v>
      </c>
      <c r="F325" s="129" t="s">
        <v>383</v>
      </c>
      <c r="G325" s="130" t="s">
        <v>237</v>
      </c>
      <c r="H325" s="131">
        <v>18</v>
      </c>
      <c r="I325" s="132"/>
      <c r="J325" s="133">
        <f>ROUND(I325*H325,2)</f>
        <v>0</v>
      </c>
      <c r="K325" s="129" t="s">
        <v>142</v>
      </c>
      <c r="L325" s="32"/>
      <c r="M325" s="134" t="s">
        <v>19</v>
      </c>
      <c r="N325" s="135" t="s">
        <v>47</v>
      </c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AR325" s="138" t="s">
        <v>197</v>
      </c>
      <c r="AT325" s="138" t="s">
        <v>138</v>
      </c>
      <c r="AU325" s="138" t="s">
        <v>85</v>
      </c>
      <c r="AY325" s="17" t="s">
        <v>135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83</v>
      </c>
      <c r="BK325" s="139">
        <f>ROUND(I325*H325,2)</f>
        <v>0</v>
      </c>
      <c r="BL325" s="17" t="s">
        <v>197</v>
      </c>
      <c r="BM325" s="138" t="s">
        <v>384</v>
      </c>
    </row>
    <row r="326" spans="2:65" s="1" customFormat="1" ht="18">
      <c r="B326" s="32"/>
      <c r="D326" s="140" t="s">
        <v>144</v>
      </c>
      <c r="F326" s="141" t="s">
        <v>383</v>
      </c>
      <c r="I326" s="142"/>
      <c r="L326" s="32"/>
      <c r="M326" s="143"/>
      <c r="T326" s="53"/>
      <c r="AT326" s="17" t="s">
        <v>144</v>
      </c>
      <c r="AU326" s="17" t="s">
        <v>85</v>
      </c>
    </row>
    <row r="327" spans="2:65" s="1" customFormat="1" ht="10">
      <c r="B327" s="32"/>
      <c r="D327" s="144" t="s">
        <v>145</v>
      </c>
      <c r="F327" s="145" t="s">
        <v>385</v>
      </c>
      <c r="I327" s="142"/>
      <c r="L327" s="32"/>
      <c r="M327" s="143"/>
      <c r="T327" s="53"/>
      <c r="AT327" s="17" t="s">
        <v>145</v>
      </c>
      <c r="AU327" s="17" t="s">
        <v>85</v>
      </c>
    </row>
    <row r="328" spans="2:65" s="12" customFormat="1" ht="10">
      <c r="B328" s="146"/>
      <c r="D328" s="140" t="s">
        <v>147</v>
      </c>
      <c r="E328" s="147" t="s">
        <v>19</v>
      </c>
      <c r="F328" s="148" t="s">
        <v>386</v>
      </c>
      <c r="H328" s="147" t="s">
        <v>19</v>
      </c>
      <c r="I328" s="149"/>
      <c r="L328" s="146"/>
      <c r="M328" s="150"/>
      <c r="T328" s="151"/>
      <c r="AT328" s="147" t="s">
        <v>147</v>
      </c>
      <c r="AU328" s="147" t="s">
        <v>85</v>
      </c>
      <c r="AV328" s="12" t="s">
        <v>83</v>
      </c>
      <c r="AW328" s="12" t="s">
        <v>39</v>
      </c>
      <c r="AX328" s="12" t="s">
        <v>12</v>
      </c>
      <c r="AY328" s="147" t="s">
        <v>135</v>
      </c>
    </row>
    <row r="329" spans="2:65" s="13" customFormat="1" ht="10">
      <c r="B329" s="152"/>
      <c r="D329" s="140" t="s">
        <v>147</v>
      </c>
      <c r="E329" s="153" t="s">
        <v>19</v>
      </c>
      <c r="F329" s="154" t="s">
        <v>211</v>
      </c>
      <c r="H329" s="155">
        <v>18</v>
      </c>
      <c r="I329" s="156"/>
      <c r="L329" s="152"/>
      <c r="M329" s="157"/>
      <c r="T329" s="158"/>
      <c r="AT329" s="153" t="s">
        <v>147</v>
      </c>
      <c r="AU329" s="153" t="s">
        <v>85</v>
      </c>
      <c r="AV329" s="13" t="s">
        <v>85</v>
      </c>
      <c r="AW329" s="13" t="s">
        <v>39</v>
      </c>
      <c r="AX329" s="13" t="s">
        <v>12</v>
      </c>
      <c r="AY329" s="153" t="s">
        <v>135</v>
      </c>
    </row>
    <row r="330" spans="2:65" s="14" customFormat="1" ht="10">
      <c r="B330" s="159"/>
      <c r="D330" s="140" t="s">
        <v>147</v>
      </c>
      <c r="E330" s="160" t="s">
        <v>19</v>
      </c>
      <c r="F330" s="161" t="s">
        <v>154</v>
      </c>
      <c r="H330" s="162">
        <v>18</v>
      </c>
      <c r="I330" s="163"/>
      <c r="L330" s="159"/>
      <c r="M330" s="164"/>
      <c r="T330" s="165"/>
      <c r="AT330" s="160" t="s">
        <v>147</v>
      </c>
      <c r="AU330" s="160" t="s">
        <v>85</v>
      </c>
      <c r="AV330" s="14" t="s">
        <v>143</v>
      </c>
      <c r="AW330" s="14" t="s">
        <v>39</v>
      </c>
      <c r="AX330" s="14" t="s">
        <v>83</v>
      </c>
      <c r="AY330" s="160" t="s">
        <v>135</v>
      </c>
    </row>
    <row r="331" spans="2:65" s="1" customFormat="1" ht="37.75" customHeight="1">
      <c r="B331" s="32"/>
      <c r="C331" s="127" t="s">
        <v>281</v>
      </c>
      <c r="D331" s="127" t="s">
        <v>138</v>
      </c>
      <c r="E331" s="128" t="s">
        <v>387</v>
      </c>
      <c r="F331" s="129" t="s">
        <v>388</v>
      </c>
      <c r="G331" s="130" t="s">
        <v>389</v>
      </c>
      <c r="H331" s="131">
        <v>1</v>
      </c>
      <c r="I331" s="132"/>
      <c r="J331" s="133">
        <f>ROUND(I331*H331,2)</f>
        <v>0</v>
      </c>
      <c r="K331" s="129" t="s">
        <v>19</v>
      </c>
      <c r="L331" s="32"/>
      <c r="M331" s="134" t="s">
        <v>19</v>
      </c>
      <c r="N331" s="135" t="s">
        <v>47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197</v>
      </c>
      <c r="AT331" s="138" t="s">
        <v>138</v>
      </c>
      <c r="AU331" s="138" t="s">
        <v>85</v>
      </c>
      <c r="AY331" s="17" t="s">
        <v>135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83</v>
      </c>
      <c r="BK331" s="139">
        <f>ROUND(I331*H331,2)</f>
        <v>0</v>
      </c>
      <c r="BL331" s="17" t="s">
        <v>197</v>
      </c>
      <c r="BM331" s="138" t="s">
        <v>390</v>
      </c>
    </row>
    <row r="332" spans="2:65" s="1" customFormat="1" ht="18">
      <c r="B332" s="32"/>
      <c r="D332" s="140" t="s">
        <v>144</v>
      </c>
      <c r="F332" s="141" t="s">
        <v>388</v>
      </c>
      <c r="I332" s="142"/>
      <c r="L332" s="32"/>
      <c r="M332" s="143"/>
      <c r="T332" s="53"/>
      <c r="AT332" s="17" t="s">
        <v>144</v>
      </c>
      <c r="AU332" s="17" t="s">
        <v>85</v>
      </c>
    </row>
    <row r="333" spans="2:65" s="13" customFormat="1" ht="10">
      <c r="B333" s="152"/>
      <c r="D333" s="140" t="s">
        <v>147</v>
      </c>
      <c r="E333" s="153" t="s">
        <v>19</v>
      </c>
      <c r="F333" s="154" t="s">
        <v>83</v>
      </c>
      <c r="H333" s="155">
        <v>1</v>
      </c>
      <c r="I333" s="156"/>
      <c r="L333" s="152"/>
      <c r="M333" s="157"/>
      <c r="T333" s="158"/>
      <c r="AT333" s="153" t="s">
        <v>147</v>
      </c>
      <c r="AU333" s="153" t="s">
        <v>85</v>
      </c>
      <c r="AV333" s="13" t="s">
        <v>85</v>
      </c>
      <c r="AW333" s="13" t="s">
        <v>39</v>
      </c>
      <c r="AX333" s="13" t="s">
        <v>12</v>
      </c>
      <c r="AY333" s="153" t="s">
        <v>135</v>
      </c>
    </row>
    <row r="334" spans="2:65" s="14" customFormat="1" ht="10">
      <c r="B334" s="159"/>
      <c r="D334" s="140" t="s">
        <v>147</v>
      </c>
      <c r="E334" s="160" t="s">
        <v>19</v>
      </c>
      <c r="F334" s="161" t="s">
        <v>154</v>
      </c>
      <c r="H334" s="162">
        <v>1</v>
      </c>
      <c r="I334" s="163"/>
      <c r="L334" s="159"/>
      <c r="M334" s="164"/>
      <c r="T334" s="165"/>
      <c r="AT334" s="160" t="s">
        <v>147</v>
      </c>
      <c r="AU334" s="160" t="s">
        <v>85</v>
      </c>
      <c r="AV334" s="14" t="s">
        <v>143</v>
      </c>
      <c r="AW334" s="14" t="s">
        <v>39</v>
      </c>
      <c r="AX334" s="14" t="s">
        <v>83</v>
      </c>
      <c r="AY334" s="160" t="s">
        <v>135</v>
      </c>
    </row>
    <row r="335" spans="2:65" s="1" customFormat="1" ht="16.5" customHeight="1">
      <c r="B335" s="32"/>
      <c r="C335" s="127" t="s">
        <v>391</v>
      </c>
      <c r="D335" s="127" t="s">
        <v>138</v>
      </c>
      <c r="E335" s="128" t="s">
        <v>392</v>
      </c>
      <c r="F335" s="129" t="s">
        <v>393</v>
      </c>
      <c r="G335" s="130" t="s">
        <v>389</v>
      </c>
      <c r="H335" s="131">
        <v>1</v>
      </c>
      <c r="I335" s="132"/>
      <c r="J335" s="133">
        <f>ROUND(I335*H335,2)</f>
        <v>0</v>
      </c>
      <c r="K335" s="129" t="s">
        <v>19</v>
      </c>
      <c r="L335" s="32"/>
      <c r="M335" s="134" t="s">
        <v>19</v>
      </c>
      <c r="N335" s="135" t="s">
        <v>47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197</v>
      </c>
      <c r="AT335" s="138" t="s">
        <v>138</v>
      </c>
      <c r="AU335" s="138" t="s">
        <v>85</v>
      </c>
      <c r="AY335" s="17" t="s">
        <v>135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83</v>
      </c>
      <c r="BK335" s="139">
        <f>ROUND(I335*H335,2)</f>
        <v>0</v>
      </c>
      <c r="BL335" s="17" t="s">
        <v>197</v>
      </c>
      <c r="BM335" s="138" t="s">
        <v>394</v>
      </c>
    </row>
    <row r="336" spans="2:65" s="1" customFormat="1" ht="10">
      <c r="B336" s="32"/>
      <c r="D336" s="140" t="s">
        <v>144</v>
      </c>
      <c r="F336" s="141" t="s">
        <v>393</v>
      </c>
      <c r="I336" s="142"/>
      <c r="L336" s="32"/>
      <c r="M336" s="143"/>
      <c r="T336" s="53"/>
      <c r="AT336" s="17" t="s">
        <v>144</v>
      </c>
      <c r="AU336" s="17" t="s">
        <v>85</v>
      </c>
    </row>
    <row r="337" spans="2:65" s="11" customFormat="1" ht="22.75" customHeight="1">
      <c r="B337" s="115"/>
      <c r="D337" s="116" t="s">
        <v>75</v>
      </c>
      <c r="E337" s="125" t="s">
        <v>395</v>
      </c>
      <c r="F337" s="125" t="s">
        <v>396</v>
      </c>
      <c r="I337" s="118"/>
      <c r="J337" s="126">
        <f>BK337</f>
        <v>0</v>
      </c>
      <c r="L337" s="115"/>
      <c r="M337" s="120"/>
      <c r="P337" s="121">
        <f>SUM(P338:P367)</f>
        <v>0</v>
      </c>
      <c r="R337" s="121">
        <f>SUM(R338:R367)</f>
        <v>0</v>
      </c>
      <c r="T337" s="122">
        <f>SUM(T338:T367)</f>
        <v>0</v>
      </c>
      <c r="AR337" s="116" t="s">
        <v>85</v>
      </c>
      <c r="AT337" s="123" t="s">
        <v>75</v>
      </c>
      <c r="AU337" s="123" t="s">
        <v>83</v>
      </c>
      <c r="AY337" s="116" t="s">
        <v>135</v>
      </c>
      <c r="BK337" s="124">
        <f>SUM(BK338:BK367)</f>
        <v>0</v>
      </c>
    </row>
    <row r="338" spans="2:65" s="1" customFormat="1" ht="24.15" customHeight="1">
      <c r="B338" s="32"/>
      <c r="C338" s="127" t="s">
        <v>288</v>
      </c>
      <c r="D338" s="127" t="s">
        <v>138</v>
      </c>
      <c r="E338" s="128" t="s">
        <v>397</v>
      </c>
      <c r="F338" s="129" t="s">
        <v>398</v>
      </c>
      <c r="G338" s="130" t="s">
        <v>141</v>
      </c>
      <c r="H338" s="131">
        <v>326.47701000000001</v>
      </c>
      <c r="I338" s="132"/>
      <c r="J338" s="133">
        <f>ROUND(I338*H338,2)</f>
        <v>0</v>
      </c>
      <c r="K338" s="129" t="s">
        <v>142</v>
      </c>
      <c r="L338" s="32"/>
      <c r="M338" s="134" t="s">
        <v>19</v>
      </c>
      <c r="N338" s="135" t="s">
        <v>47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197</v>
      </c>
      <c r="AT338" s="138" t="s">
        <v>138</v>
      </c>
      <c r="AU338" s="138" t="s">
        <v>85</v>
      </c>
      <c r="AY338" s="17" t="s">
        <v>135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83</v>
      </c>
      <c r="BK338" s="139">
        <f>ROUND(I338*H338,2)</f>
        <v>0</v>
      </c>
      <c r="BL338" s="17" t="s">
        <v>197</v>
      </c>
      <c r="BM338" s="138" t="s">
        <v>399</v>
      </c>
    </row>
    <row r="339" spans="2:65" s="1" customFormat="1" ht="10">
      <c r="B339" s="32"/>
      <c r="D339" s="140" t="s">
        <v>144</v>
      </c>
      <c r="F339" s="141" t="s">
        <v>398</v>
      </c>
      <c r="I339" s="142"/>
      <c r="L339" s="32"/>
      <c r="M339" s="143"/>
      <c r="T339" s="53"/>
      <c r="AT339" s="17" t="s">
        <v>144</v>
      </c>
      <c r="AU339" s="17" t="s">
        <v>85</v>
      </c>
    </row>
    <row r="340" spans="2:65" s="1" customFormat="1" ht="10">
      <c r="B340" s="32"/>
      <c r="D340" s="144" t="s">
        <v>145</v>
      </c>
      <c r="F340" s="145" t="s">
        <v>400</v>
      </c>
      <c r="I340" s="142"/>
      <c r="L340" s="32"/>
      <c r="M340" s="143"/>
      <c r="T340" s="53"/>
      <c r="AT340" s="17" t="s">
        <v>145</v>
      </c>
      <c r="AU340" s="17" t="s">
        <v>85</v>
      </c>
    </row>
    <row r="341" spans="2:65" s="12" customFormat="1" ht="10">
      <c r="B341" s="146"/>
      <c r="D341" s="140" t="s">
        <v>147</v>
      </c>
      <c r="E341" s="147" t="s">
        <v>19</v>
      </c>
      <c r="F341" s="148" t="s">
        <v>401</v>
      </c>
      <c r="H341" s="147" t="s">
        <v>19</v>
      </c>
      <c r="I341" s="149"/>
      <c r="L341" s="146"/>
      <c r="M341" s="150"/>
      <c r="T341" s="151"/>
      <c r="AT341" s="147" t="s">
        <v>147</v>
      </c>
      <c r="AU341" s="147" t="s">
        <v>85</v>
      </c>
      <c r="AV341" s="12" t="s">
        <v>83</v>
      </c>
      <c r="AW341" s="12" t="s">
        <v>39</v>
      </c>
      <c r="AX341" s="12" t="s">
        <v>12</v>
      </c>
      <c r="AY341" s="147" t="s">
        <v>135</v>
      </c>
    </row>
    <row r="342" spans="2:65" s="12" customFormat="1" ht="10">
      <c r="B342" s="146"/>
      <c r="D342" s="140" t="s">
        <v>147</v>
      </c>
      <c r="E342" s="147" t="s">
        <v>19</v>
      </c>
      <c r="F342" s="148" t="s">
        <v>402</v>
      </c>
      <c r="H342" s="147" t="s">
        <v>19</v>
      </c>
      <c r="I342" s="149"/>
      <c r="L342" s="146"/>
      <c r="M342" s="150"/>
      <c r="T342" s="151"/>
      <c r="AT342" s="147" t="s">
        <v>147</v>
      </c>
      <c r="AU342" s="147" t="s">
        <v>85</v>
      </c>
      <c r="AV342" s="12" t="s">
        <v>83</v>
      </c>
      <c r="AW342" s="12" t="s">
        <v>39</v>
      </c>
      <c r="AX342" s="12" t="s">
        <v>12</v>
      </c>
      <c r="AY342" s="147" t="s">
        <v>135</v>
      </c>
    </row>
    <row r="343" spans="2:65" s="13" customFormat="1" ht="10">
      <c r="B343" s="152"/>
      <c r="D343" s="140" t="s">
        <v>147</v>
      </c>
      <c r="E343" s="153" t="s">
        <v>19</v>
      </c>
      <c r="F343" s="154" t="s">
        <v>403</v>
      </c>
      <c r="H343" s="155">
        <v>1.5</v>
      </c>
      <c r="I343" s="156"/>
      <c r="L343" s="152"/>
      <c r="M343" s="157"/>
      <c r="T343" s="158"/>
      <c r="AT343" s="153" t="s">
        <v>147</v>
      </c>
      <c r="AU343" s="153" t="s">
        <v>85</v>
      </c>
      <c r="AV343" s="13" t="s">
        <v>85</v>
      </c>
      <c r="AW343" s="13" t="s">
        <v>39</v>
      </c>
      <c r="AX343" s="13" t="s">
        <v>12</v>
      </c>
      <c r="AY343" s="153" t="s">
        <v>135</v>
      </c>
    </row>
    <row r="344" spans="2:65" s="13" customFormat="1" ht="10">
      <c r="B344" s="152"/>
      <c r="D344" s="140" t="s">
        <v>147</v>
      </c>
      <c r="E344" s="153" t="s">
        <v>19</v>
      </c>
      <c r="F344" s="154" t="s">
        <v>404</v>
      </c>
      <c r="H344" s="155">
        <v>8.3999999999999986</v>
      </c>
      <c r="I344" s="156"/>
      <c r="L344" s="152"/>
      <c r="M344" s="157"/>
      <c r="T344" s="158"/>
      <c r="AT344" s="153" t="s">
        <v>147</v>
      </c>
      <c r="AU344" s="153" t="s">
        <v>85</v>
      </c>
      <c r="AV344" s="13" t="s">
        <v>85</v>
      </c>
      <c r="AW344" s="13" t="s">
        <v>39</v>
      </c>
      <c r="AX344" s="13" t="s">
        <v>12</v>
      </c>
      <c r="AY344" s="153" t="s">
        <v>135</v>
      </c>
    </row>
    <row r="345" spans="2:65" s="12" customFormat="1" ht="10">
      <c r="B345" s="146"/>
      <c r="D345" s="140" t="s">
        <v>147</v>
      </c>
      <c r="E345" s="147" t="s">
        <v>19</v>
      </c>
      <c r="F345" s="148" t="s">
        <v>405</v>
      </c>
      <c r="H345" s="147" t="s">
        <v>19</v>
      </c>
      <c r="I345" s="149"/>
      <c r="L345" s="146"/>
      <c r="M345" s="150"/>
      <c r="T345" s="151"/>
      <c r="AT345" s="147" t="s">
        <v>147</v>
      </c>
      <c r="AU345" s="147" t="s">
        <v>85</v>
      </c>
      <c r="AV345" s="12" t="s">
        <v>83</v>
      </c>
      <c r="AW345" s="12" t="s">
        <v>39</v>
      </c>
      <c r="AX345" s="12" t="s">
        <v>12</v>
      </c>
      <c r="AY345" s="147" t="s">
        <v>135</v>
      </c>
    </row>
    <row r="346" spans="2:65" s="13" customFormat="1" ht="10">
      <c r="B346" s="152"/>
      <c r="D346" s="140" t="s">
        <v>147</v>
      </c>
      <c r="E346" s="153" t="s">
        <v>19</v>
      </c>
      <c r="F346" s="154" t="s">
        <v>406</v>
      </c>
      <c r="H346" s="155">
        <v>29.590200000000003</v>
      </c>
      <c r="I346" s="156"/>
      <c r="L346" s="152"/>
      <c r="M346" s="157"/>
      <c r="T346" s="158"/>
      <c r="AT346" s="153" t="s">
        <v>147</v>
      </c>
      <c r="AU346" s="153" t="s">
        <v>85</v>
      </c>
      <c r="AV346" s="13" t="s">
        <v>85</v>
      </c>
      <c r="AW346" s="13" t="s">
        <v>39</v>
      </c>
      <c r="AX346" s="13" t="s">
        <v>12</v>
      </c>
      <c r="AY346" s="153" t="s">
        <v>135</v>
      </c>
    </row>
    <row r="347" spans="2:65" s="12" customFormat="1" ht="10">
      <c r="B347" s="146"/>
      <c r="D347" s="140" t="s">
        <v>147</v>
      </c>
      <c r="E347" s="147" t="s">
        <v>19</v>
      </c>
      <c r="F347" s="148" t="s">
        <v>407</v>
      </c>
      <c r="H347" s="147" t="s">
        <v>19</v>
      </c>
      <c r="I347" s="149"/>
      <c r="L347" s="146"/>
      <c r="M347" s="150"/>
      <c r="T347" s="151"/>
      <c r="AT347" s="147" t="s">
        <v>147</v>
      </c>
      <c r="AU347" s="147" t="s">
        <v>85</v>
      </c>
      <c r="AV347" s="12" t="s">
        <v>83</v>
      </c>
      <c r="AW347" s="12" t="s">
        <v>39</v>
      </c>
      <c r="AX347" s="12" t="s">
        <v>12</v>
      </c>
      <c r="AY347" s="147" t="s">
        <v>135</v>
      </c>
    </row>
    <row r="348" spans="2:65" s="13" customFormat="1" ht="10">
      <c r="B348" s="152"/>
      <c r="D348" s="140" t="s">
        <v>147</v>
      </c>
      <c r="E348" s="153" t="s">
        <v>19</v>
      </c>
      <c r="F348" s="154" t="s">
        <v>408</v>
      </c>
      <c r="H348" s="155">
        <v>26.3874</v>
      </c>
      <c r="I348" s="156"/>
      <c r="L348" s="152"/>
      <c r="M348" s="157"/>
      <c r="T348" s="158"/>
      <c r="AT348" s="153" t="s">
        <v>147</v>
      </c>
      <c r="AU348" s="153" t="s">
        <v>85</v>
      </c>
      <c r="AV348" s="13" t="s">
        <v>85</v>
      </c>
      <c r="AW348" s="13" t="s">
        <v>39</v>
      </c>
      <c r="AX348" s="13" t="s">
        <v>12</v>
      </c>
      <c r="AY348" s="153" t="s">
        <v>135</v>
      </c>
    </row>
    <row r="349" spans="2:65" s="13" customFormat="1" ht="10">
      <c r="B349" s="152"/>
      <c r="D349" s="140" t="s">
        <v>147</v>
      </c>
      <c r="E349" s="153" t="s">
        <v>19</v>
      </c>
      <c r="F349" s="154" t="s">
        <v>409</v>
      </c>
      <c r="H349" s="155">
        <v>4.8</v>
      </c>
      <c r="I349" s="156"/>
      <c r="L349" s="152"/>
      <c r="M349" s="157"/>
      <c r="T349" s="158"/>
      <c r="AT349" s="153" t="s">
        <v>147</v>
      </c>
      <c r="AU349" s="153" t="s">
        <v>85</v>
      </c>
      <c r="AV349" s="13" t="s">
        <v>85</v>
      </c>
      <c r="AW349" s="13" t="s">
        <v>39</v>
      </c>
      <c r="AX349" s="13" t="s">
        <v>12</v>
      </c>
      <c r="AY349" s="153" t="s">
        <v>135</v>
      </c>
    </row>
    <row r="350" spans="2:65" s="13" customFormat="1" ht="10">
      <c r="B350" s="152"/>
      <c r="D350" s="140" t="s">
        <v>147</v>
      </c>
      <c r="E350" s="153" t="s">
        <v>19</v>
      </c>
      <c r="F350" s="154" t="s">
        <v>410</v>
      </c>
      <c r="H350" s="155">
        <v>10.0548</v>
      </c>
      <c r="I350" s="156"/>
      <c r="L350" s="152"/>
      <c r="M350" s="157"/>
      <c r="T350" s="158"/>
      <c r="AT350" s="153" t="s">
        <v>147</v>
      </c>
      <c r="AU350" s="153" t="s">
        <v>85</v>
      </c>
      <c r="AV350" s="13" t="s">
        <v>85</v>
      </c>
      <c r="AW350" s="13" t="s">
        <v>39</v>
      </c>
      <c r="AX350" s="13" t="s">
        <v>12</v>
      </c>
      <c r="AY350" s="153" t="s">
        <v>135</v>
      </c>
    </row>
    <row r="351" spans="2:65" s="13" customFormat="1" ht="10">
      <c r="B351" s="152"/>
      <c r="D351" s="140" t="s">
        <v>147</v>
      </c>
      <c r="E351" s="153" t="s">
        <v>19</v>
      </c>
      <c r="F351" s="154" t="s">
        <v>411</v>
      </c>
      <c r="H351" s="155">
        <v>6.3224</v>
      </c>
      <c r="I351" s="156"/>
      <c r="L351" s="152"/>
      <c r="M351" s="157"/>
      <c r="T351" s="158"/>
      <c r="AT351" s="153" t="s">
        <v>147</v>
      </c>
      <c r="AU351" s="153" t="s">
        <v>85</v>
      </c>
      <c r="AV351" s="13" t="s">
        <v>85</v>
      </c>
      <c r="AW351" s="13" t="s">
        <v>39</v>
      </c>
      <c r="AX351" s="13" t="s">
        <v>12</v>
      </c>
      <c r="AY351" s="153" t="s">
        <v>135</v>
      </c>
    </row>
    <row r="352" spans="2:65" s="12" customFormat="1" ht="10">
      <c r="B352" s="146"/>
      <c r="D352" s="140" t="s">
        <v>147</v>
      </c>
      <c r="E352" s="147" t="s">
        <v>19</v>
      </c>
      <c r="F352" s="148" t="s">
        <v>412</v>
      </c>
      <c r="H352" s="147" t="s">
        <v>19</v>
      </c>
      <c r="I352" s="149"/>
      <c r="L352" s="146"/>
      <c r="M352" s="150"/>
      <c r="T352" s="151"/>
      <c r="AT352" s="147" t="s">
        <v>147</v>
      </c>
      <c r="AU352" s="147" t="s">
        <v>85</v>
      </c>
      <c r="AV352" s="12" t="s">
        <v>83</v>
      </c>
      <c r="AW352" s="12" t="s">
        <v>39</v>
      </c>
      <c r="AX352" s="12" t="s">
        <v>12</v>
      </c>
      <c r="AY352" s="147" t="s">
        <v>135</v>
      </c>
    </row>
    <row r="353" spans="2:63" s="13" customFormat="1" ht="10">
      <c r="B353" s="152"/>
      <c r="D353" s="140" t="s">
        <v>147</v>
      </c>
      <c r="E353" s="153" t="s">
        <v>19</v>
      </c>
      <c r="F353" s="154" t="s">
        <v>413</v>
      </c>
      <c r="H353" s="155">
        <v>88.853099999999998</v>
      </c>
      <c r="I353" s="156"/>
      <c r="L353" s="152"/>
      <c r="M353" s="157"/>
      <c r="T353" s="158"/>
      <c r="AT353" s="153" t="s">
        <v>147</v>
      </c>
      <c r="AU353" s="153" t="s">
        <v>85</v>
      </c>
      <c r="AV353" s="13" t="s">
        <v>85</v>
      </c>
      <c r="AW353" s="13" t="s">
        <v>39</v>
      </c>
      <c r="AX353" s="13" t="s">
        <v>12</v>
      </c>
      <c r="AY353" s="153" t="s">
        <v>135</v>
      </c>
    </row>
    <row r="354" spans="2:63" s="13" customFormat="1" ht="10">
      <c r="B354" s="152"/>
      <c r="D354" s="140" t="s">
        <v>147</v>
      </c>
      <c r="E354" s="153" t="s">
        <v>19</v>
      </c>
      <c r="F354" s="154" t="s">
        <v>414</v>
      </c>
      <c r="H354" s="155">
        <v>10.836</v>
      </c>
      <c r="I354" s="156"/>
      <c r="L354" s="152"/>
      <c r="M354" s="157"/>
      <c r="T354" s="158"/>
      <c r="AT354" s="153" t="s">
        <v>147</v>
      </c>
      <c r="AU354" s="153" t="s">
        <v>85</v>
      </c>
      <c r="AV354" s="13" t="s">
        <v>85</v>
      </c>
      <c r="AW354" s="13" t="s">
        <v>39</v>
      </c>
      <c r="AX354" s="13" t="s">
        <v>12</v>
      </c>
      <c r="AY354" s="153" t="s">
        <v>135</v>
      </c>
    </row>
    <row r="355" spans="2:63" s="13" customFormat="1" ht="10">
      <c r="B355" s="152"/>
      <c r="D355" s="140" t="s">
        <v>147</v>
      </c>
      <c r="E355" s="153" t="s">
        <v>19</v>
      </c>
      <c r="F355" s="154" t="s">
        <v>415</v>
      </c>
      <c r="H355" s="155">
        <v>-10.36</v>
      </c>
      <c r="I355" s="156"/>
      <c r="L355" s="152"/>
      <c r="M355" s="157"/>
      <c r="T355" s="158"/>
      <c r="AT355" s="153" t="s">
        <v>147</v>
      </c>
      <c r="AU355" s="153" t="s">
        <v>85</v>
      </c>
      <c r="AV355" s="13" t="s">
        <v>85</v>
      </c>
      <c r="AW355" s="13" t="s">
        <v>39</v>
      </c>
      <c r="AX355" s="13" t="s">
        <v>12</v>
      </c>
      <c r="AY355" s="153" t="s">
        <v>135</v>
      </c>
    </row>
    <row r="356" spans="2:63" s="13" customFormat="1" ht="10">
      <c r="B356" s="152"/>
      <c r="D356" s="140" t="s">
        <v>147</v>
      </c>
      <c r="E356" s="153" t="s">
        <v>19</v>
      </c>
      <c r="F356" s="154" t="s">
        <v>416</v>
      </c>
      <c r="H356" s="155">
        <v>6.72</v>
      </c>
      <c r="I356" s="156"/>
      <c r="L356" s="152"/>
      <c r="M356" s="157"/>
      <c r="T356" s="158"/>
      <c r="AT356" s="153" t="s">
        <v>147</v>
      </c>
      <c r="AU356" s="153" t="s">
        <v>85</v>
      </c>
      <c r="AV356" s="13" t="s">
        <v>85</v>
      </c>
      <c r="AW356" s="13" t="s">
        <v>39</v>
      </c>
      <c r="AX356" s="13" t="s">
        <v>12</v>
      </c>
      <c r="AY356" s="153" t="s">
        <v>135</v>
      </c>
    </row>
    <row r="357" spans="2:63" s="12" customFormat="1" ht="10">
      <c r="B357" s="146"/>
      <c r="D357" s="140" t="s">
        <v>147</v>
      </c>
      <c r="E357" s="147" t="s">
        <v>19</v>
      </c>
      <c r="F357" s="148" t="s">
        <v>417</v>
      </c>
      <c r="H357" s="147" t="s">
        <v>19</v>
      </c>
      <c r="I357" s="149"/>
      <c r="L357" s="146"/>
      <c r="M357" s="150"/>
      <c r="T357" s="151"/>
      <c r="AT357" s="147" t="s">
        <v>147</v>
      </c>
      <c r="AU357" s="147" t="s">
        <v>85</v>
      </c>
      <c r="AV357" s="12" t="s">
        <v>83</v>
      </c>
      <c r="AW357" s="12" t="s">
        <v>39</v>
      </c>
      <c r="AX357" s="12" t="s">
        <v>12</v>
      </c>
      <c r="AY357" s="147" t="s">
        <v>135</v>
      </c>
    </row>
    <row r="358" spans="2:63" s="13" customFormat="1" ht="10">
      <c r="B358" s="152"/>
      <c r="D358" s="140" t="s">
        <v>147</v>
      </c>
      <c r="E358" s="153" t="s">
        <v>19</v>
      </c>
      <c r="F358" s="154" t="s">
        <v>418</v>
      </c>
      <c r="H358" s="155">
        <v>46.143299999999996</v>
      </c>
      <c r="I358" s="156"/>
      <c r="L358" s="152"/>
      <c r="M358" s="157"/>
      <c r="T358" s="158"/>
      <c r="AT358" s="153" t="s">
        <v>147</v>
      </c>
      <c r="AU358" s="153" t="s">
        <v>85</v>
      </c>
      <c r="AV358" s="13" t="s">
        <v>85</v>
      </c>
      <c r="AW358" s="13" t="s">
        <v>39</v>
      </c>
      <c r="AX358" s="13" t="s">
        <v>12</v>
      </c>
      <c r="AY358" s="153" t="s">
        <v>135</v>
      </c>
    </row>
    <row r="359" spans="2:63" s="12" customFormat="1" ht="10">
      <c r="B359" s="146"/>
      <c r="D359" s="140" t="s">
        <v>147</v>
      </c>
      <c r="E359" s="147" t="s">
        <v>19</v>
      </c>
      <c r="F359" s="148" t="s">
        <v>419</v>
      </c>
      <c r="H359" s="147" t="s">
        <v>19</v>
      </c>
      <c r="I359" s="149"/>
      <c r="L359" s="146"/>
      <c r="M359" s="150"/>
      <c r="T359" s="151"/>
      <c r="AT359" s="147" t="s">
        <v>147</v>
      </c>
      <c r="AU359" s="147" t="s">
        <v>85</v>
      </c>
      <c r="AV359" s="12" t="s">
        <v>83</v>
      </c>
      <c r="AW359" s="12" t="s">
        <v>39</v>
      </c>
      <c r="AX359" s="12" t="s">
        <v>12</v>
      </c>
      <c r="AY359" s="147" t="s">
        <v>135</v>
      </c>
    </row>
    <row r="360" spans="2:63" s="13" customFormat="1" ht="20">
      <c r="B360" s="152"/>
      <c r="D360" s="140" t="s">
        <v>147</v>
      </c>
      <c r="E360" s="153" t="s">
        <v>19</v>
      </c>
      <c r="F360" s="154" t="s">
        <v>420</v>
      </c>
      <c r="H360" s="155">
        <v>77.966000000000008</v>
      </c>
      <c r="I360" s="156"/>
      <c r="L360" s="152"/>
      <c r="M360" s="157"/>
      <c r="T360" s="158"/>
      <c r="AT360" s="153" t="s">
        <v>147</v>
      </c>
      <c r="AU360" s="153" t="s">
        <v>85</v>
      </c>
      <c r="AV360" s="13" t="s">
        <v>85</v>
      </c>
      <c r="AW360" s="13" t="s">
        <v>39</v>
      </c>
      <c r="AX360" s="13" t="s">
        <v>12</v>
      </c>
      <c r="AY360" s="153" t="s">
        <v>135</v>
      </c>
    </row>
    <row r="361" spans="2:63" s="12" customFormat="1" ht="10">
      <c r="B361" s="146"/>
      <c r="D361" s="140" t="s">
        <v>147</v>
      </c>
      <c r="E361" s="147" t="s">
        <v>19</v>
      </c>
      <c r="F361" s="148" t="s">
        <v>421</v>
      </c>
      <c r="H361" s="147" t="s">
        <v>19</v>
      </c>
      <c r="I361" s="149"/>
      <c r="L361" s="146"/>
      <c r="M361" s="150"/>
      <c r="T361" s="151"/>
      <c r="AT361" s="147" t="s">
        <v>147</v>
      </c>
      <c r="AU361" s="147" t="s">
        <v>85</v>
      </c>
      <c r="AV361" s="12" t="s">
        <v>83</v>
      </c>
      <c r="AW361" s="12" t="s">
        <v>39</v>
      </c>
      <c r="AX361" s="12" t="s">
        <v>12</v>
      </c>
      <c r="AY361" s="147" t="s">
        <v>135</v>
      </c>
    </row>
    <row r="362" spans="2:63" s="13" customFormat="1" ht="10">
      <c r="B362" s="152"/>
      <c r="D362" s="140" t="s">
        <v>147</v>
      </c>
      <c r="E362" s="153" t="s">
        <v>19</v>
      </c>
      <c r="F362" s="154" t="s">
        <v>422</v>
      </c>
      <c r="H362" s="155">
        <v>11.216799999999999</v>
      </c>
      <c r="I362" s="156"/>
      <c r="L362" s="152"/>
      <c r="M362" s="157"/>
      <c r="T362" s="158"/>
      <c r="AT362" s="153" t="s">
        <v>147</v>
      </c>
      <c r="AU362" s="153" t="s">
        <v>85</v>
      </c>
      <c r="AV362" s="13" t="s">
        <v>85</v>
      </c>
      <c r="AW362" s="13" t="s">
        <v>39</v>
      </c>
      <c r="AX362" s="13" t="s">
        <v>12</v>
      </c>
      <c r="AY362" s="153" t="s">
        <v>135</v>
      </c>
    </row>
    <row r="363" spans="2:63" s="13" customFormat="1" ht="10">
      <c r="B363" s="152"/>
      <c r="D363" s="140" t="s">
        <v>147</v>
      </c>
      <c r="E363" s="153" t="s">
        <v>19</v>
      </c>
      <c r="F363" s="154" t="s">
        <v>423</v>
      </c>
      <c r="H363" s="155">
        <v>-1.26</v>
      </c>
      <c r="I363" s="156"/>
      <c r="L363" s="152"/>
      <c r="M363" s="157"/>
      <c r="T363" s="158"/>
      <c r="AT363" s="153" t="s">
        <v>147</v>
      </c>
      <c r="AU363" s="153" t="s">
        <v>85</v>
      </c>
      <c r="AV363" s="13" t="s">
        <v>85</v>
      </c>
      <c r="AW363" s="13" t="s">
        <v>39</v>
      </c>
      <c r="AX363" s="13" t="s">
        <v>12</v>
      </c>
      <c r="AY363" s="153" t="s">
        <v>135</v>
      </c>
    </row>
    <row r="364" spans="2:63" s="12" customFormat="1" ht="10">
      <c r="B364" s="146"/>
      <c r="D364" s="140" t="s">
        <v>147</v>
      </c>
      <c r="E364" s="147" t="s">
        <v>19</v>
      </c>
      <c r="F364" s="148" t="s">
        <v>424</v>
      </c>
      <c r="H364" s="147" t="s">
        <v>19</v>
      </c>
      <c r="I364" s="149"/>
      <c r="L364" s="146"/>
      <c r="M364" s="150"/>
      <c r="T364" s="151"/>
      <c r="AT364" s="147" t="s">
        <v>147</v>
      </c>
      <c r="AU364" s="147" t="s">
        <v>85</v>
      </c>
      <c r="AV364" s="12" t="s">
        <v>83</v>
      </c>
      <c r="AW364" s="12" t="s">
        <v>39</v>
      </c>
      <c r="AX364" s="12" t="s">
        <v>12</v>
      </c>
      <c r="AY364" s="147" t="s">
        <v>135</v>
      </c>
    </row>
    <row r="365" spans="2:63" s="13" customFormat="1" ht="10">
      <c r="B365" s="152"/>
      <c r="D365" s="140" t="s">
        <v>147</v>
      </c>
      <c r="E365" s="153" t="s">
        <v>19</v>
      </c>
      <c r="F365" s="154" t="s">
        <v>425</v>
      </c>
      <c r="H365" s="155">
        <v>6.089999999999999</v>
      </c>
      <c r="I365" s="156"/>
      <c r="L365" s="152"/>
      <c r="M365" s="157"/>
      <c r="T365" s="158"/>
      <c r="AT365" s="153" t="s">
        <v>147</v>
      </c>
      <c r="AU365" s="153" t="s">
        <v>85</v>
      </c>
      <c r="AV365" s="13" t="s">
        <v>85</v>
      </c>
      <c r="AW365" s="13" t="s">
        <v>39</v>
      </c>
      <c r="AX365" s="13" t="s">
        <v>12</v>
      </c>
      <c r="AY365" s="153" t="s">
        <v>135</v>
      </c>
    </row>
    <row r="366" spans="2:63" s="13" customFormat="1" ht="10">
      <c r="B366" s="152"/>
      <c r="D366" s="140" t="s">
        <v>147</v>
      </c>
      <c r="E366" s="153" t="s">
        <v>19</v>
      </c>
      <c r="F366" s="154" t="s">
        <v>426</v>
      </c>
      <c r="H366" s="155">
        <v>3.2170100000000001</v>
      </c>
      <c r="I366" s="156"/>
      <c r="L366" s="152"/>
      <c r="M366" s="157"/>
      <c r="T366" s="158"/>
      <c r="AT366" s="153" t="s">
        <v>147</v>
      </c>
      <c r="AU366" s="153" t="s">
        <v>85</v>
      </c>
      <c r="AV366" s="13" t="s">
        <v>85</v>
      </c>
      <c r="AW366" s="13" t="s">
        <v>39</v>
      </c>
      <c r="AX366" s="13" t="s">
        <v>12</v>
      </c>
      <c r="AY366" s="153" t="s">
        <v>135</v>
      </c>
    </row>
    <row r="367" spans="2:63" s="14" customFormat="1" ht="10">
      <c r="B367" s="159"/>
      <c r="D367" s="140" t="s">
        <v>147</v>
      </c>
      <c r="E367" s="160" t="s">
        <v>19</v>
      </c>
      <c r="F367" s="161" t="s">
        <v>154</v>
      </c>
      <c r="H367" s="162">
        <v>326.47700999999995</v>
      </c>
      <c r="I367" s="163"/>
      <c r="L367" s="159"/>
      <c r="M367" s="164"/>
      <c r="T367" s="165"/>
      <c r="AT367" s="160" t="s">
        <v>147</v>
      </c>
      <c r="AU367" s="160" t="s">
        <v>85</v>
      </c>
      <c r="AV367" s="14" t="s">
        <v>143</v>
      </c>
      <c r="AW367" s="14" t="s">
        <v>39</v>
      </c>
      <c r="AX367" s="14" t="s">
        <v>83</v>
      </c>
      <c r="AY367" s="160" t="s">
        <v>135</v>
      </c>
    </row>
    <row r="368" spans="2:63" s="11" customFormat="1" ht="25.9" customHeight="1">
      <c r="B368" s="115"/>
      <c r="D368" s="116" t="s">
        <v>75</v>
      </c>
      <c r="E368" s="117" t="s">
        <v>427</v>
      </c>
      <c r="F368" s="117" t="s">
        <v>428</v>
      </c>
      <c r="I368" s="118"/>
      <c r="J368" s="119">
        <f>BK368</f>
        <v>0</v>
      </c>
      <c r="L368" s="115"/>
      <c r="M368" s="120"/>
      <c r="P368" s="121">
        <f>SUM(P369:P374)</f>
        <v>0</v>
      </c>
      <c r="R368" s="121">
        <f>SUM(R369:R374)</f>
        <v>0</v>
      </c>
      <c r="T368" s="122">
        <f>SUM(T369:T374)</f>
        <v>0</v>
      </c>
      <c r="AR368" s="116" t="s">
        <v>143</v>
      </c>
      <c r="AT368" s="123" t="s">
        <v>75</v>
      </c>
      <c r="AU368" s="123" t="s">
        <v>12</v>
      </c>
      <c r="AY368" s="116" t="s">
        <v>135</v>
      </c>
      <c r="BK368" s="124">
        <f>SUM(BK369:BK374)</f>
        <v>0</v>
      </c>
    </row>
    <row r="369" spans="2:65" s="1" customFormat="1" ht="24.15" customHeight="1">
      <c r="B369" s="32"/>
      <c r="C369" s="127" t="s">
        <v>429</v>
      </c>
      <c r="D369" s="127" t="s">
        <v>138</v>
      </c>
      <c r="E369" s="128" t="s">
        <v>430</v>
      </c>
      <c r="F369" s="129" t="s">
        <v>431</v>
      </c>
      <c r="G369" s="130" t="s">
        <v>432</v>
      </c>
      <c r="H369" s="131">
        <v>219</v>
      </c>
      <c r="I369" s="132"/>
      <c r="J369" s="133">
        <f>ROUND(I369*H369,2)</f>
        <v>0</v>
      </c>
      <c r="K369" s="129" t="s">
        <v>142</v>
      </c>
      <c r="L369" s="32"/>
      <c r="M369" s="134" t="s">
        <v>19</v>
      </c>
      <c r="N369" s="135" t="s">
        <v>47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7">
        <f>S369*H369</f>
        <v>0</v>
      </c>
      <c r="AR369" s="138" t="s">
        <v>433</v>
      </c>
      <c r="AT369" s="138" t="s">
        <v>138</v>
      </c>
      <c r="AU369" s="138" t="s">
        <v>83</v>
      </c>
      <c r="AY369" s="17" t="s">
        <v>135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83</v>
      </c>
      <c r="BK369" s="139">
        <f>ROUND(I369*H369,2)</f>
        <v>0</v>
      </c>
      <c r="BL369" s="17" t="s">
        <v>433</v>
      </c>
      <c r="BM369" s="138" t="s">
        <v>434</v>
      </c>
    </row>
    <row r="370" spans="2:65" s="1" customFormat="1" ht="18">
      <c r="B370" s="32"/>
      <c r="D370" s="140" t="s">
        <v>144</v>
      </c>
      <c r="F370" s="141" t="s">
        <v>431</v>
      </c>
      <c r="I370" s="142"/>
      <c r="L370" s="32"/>
      <c r="M370" s="143"/>
      <c r="T370" s="53"/>
      <c r="AT370" s="17" t="s">
        <v>144</v>
      </c>
      <c r="AU370" s="17" t="s">
        <v>83</v>
      </c>
    </row>
    <row r="371" spans="2:65" s="1" customFormat="1" ht="10">
      <c r="B371" s="32"/>
      <c r="D371" s="144" t="s">
        <v>145</v>
      </c>
      <c r="F371" s="145" t="s">
        <v>435</v>
      </c>
      <c r="I371" s="142"/>
      <c r="L371" s="32"/>
      <c r="M371" s="143"/>
      <c r="T371" s="53"/>
      <c r="AT371" s="17" t="s">
        <v>145</v>
      </c>
      <c r="AU371" s="17" t="s">
        <v>83</v>
      </c>
    </row>
    <row r="372" spans="2:65" s="12" customFormat="1" ht="10">
      <c r="B372" s="146"/>
      <c r="D372" s="140" t="s">
        <v>147</v>
      </c>
      <c r="E372" s="147" t="s">
        <v>19</v>
      </c>
      <c r="F372" s="148" t="s">
        <v>436</v>
      </c>
      <c r="H372" s="147" t="s">
        <v>19</v>
      </c>
      <c r="I372" s="149"/>
      <c r="L372" s="146"/>
      <c r="M372" s="150"/>
      <c r="T372" s="151"/>
      <c r="AT372" s="147" t="s">
        <v>147</v>
      </c>
      <c r="AU372" s="147" t="s">
        <v>83</v>
      </c>
      <c r="AV372" s="12" t="s">
        <v>83</v>
      </c>
      <c r="AW372" s="12" t="s">
        <v>39</v>
      </c>
      <c r="AX372" s="12" t="s">
        <v>12</v>
      </c>
      <c r="AY372" s="147" t="s">
        <v>135</v>
      </c>
    </row>
    <row r="373" spans="2:65" s="13" customFormat="1" ht="10">
      <c r="B373" s="152"/>
      <c r="D373" s="140" t="s">
        <v>147</v>
      </c>
      <c r="E373" s="153" t="s">
        <v>19</v>
      </c>
      <c r="F373" s="154" t="s">
        <v>437</v>
      </c>
      <c r="H373" s="155">
        <v>219</v>
      </c>
      <c r="I373" s="156"/>
      <c r="L373" s="152"/>
      <c r="M373" s="157"/>
      <c r="T373" s="158"/>
      <c r="AT373" s="153" t="s">
        <v>147</v>
      </c>
      <c r="AU373" s="153" t="s">
        <v>83</v>
      </c>
      <c r="AV373" s="13" t="s">
        <v>85</v>
      </c>
      <c r="AW373" s="13" t="s">
        <v>39</v>
      </c>
      <c r="AX373" s="13" t="s">
        <v>12</v>
      </c>
      <c r="AY373" s="153" t="s">
        <v>135</v>
      </c>
    </row>
    <row r="374" spans="2:65" s="14" customFormat="1" ht="10">
      <c r="B374" s="159"/>
      <c r="D374" s="140" t="s">
        <v>147</v>
      </c>
      <c r="E374" s="160" t="s">
        <v>19</v>
      </c>
      <c r="F374" s="161" t="s">
        <v>154</v>
      </c>
      <c r="H374" s="162">
        <v>219</v>
      </c>
      <c r="I374" s="163"/>
      <c r="L374" s="159"/>
      <c r="M374" s="166"/>
      <c r="N374" s="167"/>
      <c r="O374" s="167"/>
      <c r="P374" s="167"/>
      <c r="Q374" s="167"/>
      <c r="R374" s="167"/>
      <c r="S374" s="167"/>
      <c r="T374" s="168"/>
      <c r="AT374" s="160" t="s">
        <v>147</v>
      </c>
      <c r="AU374" s="160" t="s">
        <v>83</v>
      </c>
      <c r="AV374" s="14" t="s">
        <v>143</v>
      </c>
      <c r="AW374" s="14" t="s">
        <v>39</v>
      </c>
      <c r="AX374" s="14" t="s">
        <v>83</v>
      </c>
      <c r="AY374" s="160" t="s">
        <v>135</v>
      </c>
    </row>
    <row r="375" spans="2:65" s="1" customFormat="1" ht="7" customHeight="1">
      <c r="B375" s="41"/>
      <c r="C375" s="42"/>
      <c r="D375" s="42"/>
      <c r="E375" s="42"/>
      <c r="F375" s="42"/>
      <c r="G375" s="42"/>
      <c r="H375" s="42"/>
      <c r="I375" s="42"/>
      <c r="J375" s="42"/>
      <c r="K375" s="42"/>
      <c r="L375" s="32"/>
    </row>
  </sheetData>
  <sheetProtection algorithmName="SHA-512" hashValue="PNxqPgukAHN0EZdi/y6rMMNb43EdxnJM1Y/vy61E69q8zYFm09OiZj9xvSdZoloNZBOpGWx/M1QSjH2bRiKJtg==" saltValue="ZC0yRFd67bvukPMP7HezOe6zXK5L9EbeHCHB8BK6qOi7f//IMr72sXqjDnZbgRe/r9ih3WCWWu67kcXMeFUBmg==" spinCount="100000" sheet="1" objects="1" scenarios="1" formatColumns="0" formatRows="0" autoFilter="0"/>
  <autoFilter ref="C90:K374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7" r:id="rId2" xr:uid="{00000000-0004-0000-0100-000001000000}"/>
    <hyperlink ref="F113" r:id="rId3" xr:uid="{00000000-0004-0000-0100-000002000000}"/>
    <hyperlink ref="F119" r:id="rId4" xr:uid="{00000000-0004-0000-0100-000003000000}"/>
    <hyperlink ref="F127" r:id="rId5" xr:uid="{00000000-0004-0000-0100-000004000000}"/>
    <hyperlink ref="F135" r:id="rId6" xr:uid="{00000000-0004-0000-0100-000005000000}"/>
    <hyperlink ref="F138" r:id="rId7" xr:uid="{00000000-0004-0000-0100-000006000000}"/>
    <hyperlink ref="F144" r:id="rId8" xr:uid="{00000000-0004-0000-0100-000007000000}"/>
    <hyperlink ref="F158" r:id="rId9" xr:uid="{00000000-0004-0000-0100-000008000000}"/>
    <hyperlink ref="F177" r:id="rId10" xr:uid="{00000000-0004-0000-0100-000009000000}"/>
    <hyperlink ref="F183" r:id="rId11" xr:uid="{00000000-0004-0000-0100-00000A000000}"/>
    <hyperlink ref="F189" r:id="rId12" xr:uid="{00000000-0004-0000-0100-00000B000000}"/>
    <hyperlink ref="F195" r:id="rId13" xr:uid="{00000000-0004-0000-0100-00000C000000}"/>
    <hyperlink ref="F201" r:id="rId14" xr:uid="{00000000-0004-0000-0100-00000D000000}"/>
    <hyperlink ref="F207" r:id="rId15" xr:uid="{00000000-0004-0000-0100-00000E000000}"/>
    <hyperlink ref="F212" r:id="rId16" xr:uid="{00000000-0004-0000-0100-00000F000000}"/>
    <hyperlink ref="F218" r:id="rId17" xr:uid="{00000000-0004-0000-0100-000010000000}"/>
    <hyperlink ref="F226" r:id="rId18" xr:uid="{00000000-0004-0000-0100-000011000000}"/>
    <hyperlink ref="F232" r:id="rId19" xr:uid="{00000000-0004-0000-0100-000012000000}"/>
    <hyperlink ref="F238" r:id="rId20" xr:uid="{00000000-0004-0000-0100-000013000000}"/>
    <hyperlink ref="F243" r:id="rId21" xr:uid="{00000000-0004-0000-0100-000014000000}"/>
    <hyperlink ref="F262" r:id="rId22" xr:uid="{00000000-0004-0000-0100-000015000000}"/>
    <hyperlink ref="F266" r:id="rId23" xr:uid="{00000000-0004-0000-0100-000016000000}"/>
    <hyperlink ref="F269" r:id="rId24" xr:uid="{00000000-0004-0000-0100-000017000000}"/>
    <hyperlink ref="F274" r:id="rId25" xr:uid="{00000000-0004-0000-0100-000018000000}"/>
    <hyperlink ref="F277" r:id="rId26" xr:uid="{00000000-0004-0000-0100-000019000000}"/>
    <hyperlink ref="F282" r:id="rId27" xr:uid="{00000000-0004-0000-0100-00001A000000}"/>
    <hyperlink ref="F287" r:id="rId28" xr:uid="{00000000-0004-0000-0100-00001B000000}"/>
    <hyperlink ref="F293" r:id="rId29" xr:uid="{00000000-0004-0000-0100-00001C000000}"/>
    <hyperlink ref="F303" r:id="rId30" xr:uid="{00000000-0004-0000-0100-00001D000000}"/>
    <hyperlink ref="F309" r:id="rId31" xr:uid="{00000000-0004-0000-0100-00001E000000}"/>
    <hyperlink ref="F316" r:id="rId32" xr:uid="{00000000-0004-0000-0100-00001F000000}"/>
    <hyperlink ref="F321" r:id="rId33" xr:uid="{00000000-0004-0000-0100-000020000000}"/>
    <hyperlink ref="F327" r:id="rId34" xr:uid="{00000000-0004-0000-0100-000021000000}"/>
    <hyperlink ref="F340" r:id="rId35" xr:uid="{00000000-0004-0000-0100-000022000000}"/>
    <hyperlink ref="F371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438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ROUND(J98,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ROUND((SUM(BE98:BE1902)),  2)</f>
        <v>0</v>
      </c>
      <c r="I33" s="89">
        <v>0.21</v>
      </c>
      <c r="J33" s="88">
        <f>ROUND(((SUM(BE98:BE1902))*I33),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ROUND((SUM(BF98:BF1902)),  2)</f>
        <v>0</v>
      </c>
      <c r="I34" s="89">
        <v>0.12</v>
      </c>
      <c r="J34" s="88">
        <f>ROUND(((SUM(BF98:BF1902))*I34),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ROUND((SUM(BG98:BG1902)),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ROUND((SUM(BH98:BH1902)),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ROUND((SUM(BI98:BI1902)),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D.2. - Architektonické a stavební řešení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J98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108</v>
      </c>
      <c r="E60" s="101"/>
      <c r="F60" s="101"/>
      <c r="G60" s="101"/>
      <c r="H60" s="101"/>
      <c r="I60" s="101"/>
      <c r="J60" s="102">
        <f>J99</f>
        <v>0</v>
      </c>
      <c r="L60" s="99"/>
    </row>
    <row r="61" spans="2:47" s="9" customFormat="1" ht="19.899999999999999" hidden="1" customHeight="1">
      <c r="B61" s="103"/>
      <c r="D61" s="104" t="s">
        <v>439</v>
      </c>
      <c r="E61" s="105"/>
      <c r="F61" s="105"/>
      <c r="G61" s="105"/>
      <c r="H61" s="105"/>
      <c r="I61" s="105"/>
      <c r="J61" s="106">
        <f>J100</f>
        <v>0</v>
      </c>
      <c r="L61" s="103"/>
    </row>
    <row r="62" spans="2:47" s="9" customFormat="1" ht="19.899999999999999" hidden="1" customHeight="1">
      <c r="B62" s="103"/>
      <c r="D62" s="104" t="s">
        <v>109</v>
      </c>
      <c r="E62" s="105"/>
      <c r="F62" s="105"/>
      <c r="G62" s="105"/>
      <c r="H62" s="105"/>
      <c r="I62" s="105"/>
      <c r="J62" s="106">
        <f>J250</f>
        <v>0</v>
      </c>
      <c r="L62" s="103"/>
    </row>
    <row r="63" spans="2:47" s="9" customFormat="1" ht="19.899999999999999" hidden="1" customHeight="1">
      <c r="B63" s="103"/>
      <c r="D63" s="104" t="s">
        <v>110</v>
      </c>
      <c r="E63" s="105"/>
      <c r="F63" s="105"/>
      <c r="G63" s="105"/>
      <c r="H63" s="105"/>
      <c r="I63" s="105"/>
      <c r="J63" s="106">
        <f>J550</f>
        <v>0</v>
      </c>
      <c r="L63" s="103"/>
    </row>
    <row r="64" spans="2:47" s="9" customFormat="1" ht="19.899999999999999" hidden="1" customHeight="1">
      <c r="B64" s="103"/>
      <c r="D64" s="104" t="s">
        <v>112</v>
      </c>
      <c r="E64" s="105"/>
      <c r="F64" s="105"/>
      <c r="G64" s="105"/>
      <c r="H64" s="105"/>
      <c r="I64" s="105"/>
      <c r="J64" s="106">
        <f>J590</f>
        <v>0</v>
      </c>
      <c r="L64" s="103"/>
    </row>
    <row r="65" spans="2:12" s="8" customFormat="1" ht="25" hidden="1" customHeight="1">
      <c r="B65" s="99"/>
      <c r="D65" s="100" t="s">
        <v>113</v>
      </c>
      <c r="E65" s="101"/>
      <c r="F65" s="101"/>
      <c r="G65" s="101"/>
      <c r="H65" s="101"/>
      <c r="I65" s="101"/>
      <c r="J65" s="102">
        <f>J597</f>
        <v>0</v>
      </c>
      <c r="L65" s="99"/>
    </row>
    <row r="66" spans="2:12" s="9" customFormat="1" ht="19.899999999999999" hidden="1" customHeight="1">
      <c r="B66" s="103"/>
      <c r="D66" s="104" t="s">
        <v>440</v>
      </c>
      <c r="E66" s="105"/>
      <c r="F66" s="105"/>
      <c r="G66" s="105"/>
      <c r="H66" s="105"/>
      <c r="I66" s="105"/>
      <c r="J66" s="106">
        <f>J598</f>
        <v>0</v>
      </c>
      <c r="L66" s="103"/>
    </row>
    <row r="67" spans="2:12" s="9" customFormat="1" ht="19.899999999999999" hidden="1" customHeight="1">
      <c r="B67" s="103"/>
      <c r="D67" s="104" t="s">
        <v>441</v>
      </c>
      <c r="E67" s="105"/>
      <c r="F67" s="105"/>
      <c r="G67" s="105"/>
      <c r="H67" s="105"/>
      <c r="I67" s="105"/>
      <c r="J67" s="106">
        <f>J615</f>
        <v>0</v>
      </c>
      <c r="L67" s="103"/>
    </row>
    <row r="68" spans="2:12" s="9" customFormat="1" ht="19.899999999999999" hidden="1" customHeight="1">
      <c r="B68" s="103"/>
      <c r="D68" s="104" t="s">
        <v>115</v>
      </c>
      <c r="E68" s="105"/>
      <c r="F68" s="105"/>
      <c r="G68" s="105"/>
      <c r="H68" s="105"/>
      <c r="I68" s="105"/>
      <c r="J68" s="106">
        <f>J644</f>
        <v>0</v>
      </c>
      <c r="L68" s="103"/>
    </row>
    <row r="69" spans="2:12" s="9" customFormat="1" ht="19.899999999999999" hidden="1" customHeight="1">
      <c r="B69" s="103"/>
      <c r="D69" s="104" t="s">
        <v>116</v>
      </c>
      <c r="E69" s="105"/>
      <c r="F69" s="105"/>
      <c r="G69" s="105"/>
      <c r="H69" s="105"/>
      <c r="I69" s="105"/>
      <c r="J69" s="106">
        <f>J872</f>
        <v>0</v>
      </c>
      <c r="L69" s="103"/>
    </row>
    <row r="70" spans="2:12" s="9" customFormat="1" ht="19.899999999999999" hidden="1" customHeight="1">
      <c r="B70" s="103"/>
      <c r="D70" s="104" t="s">
        <v>117</v>
      </c>
      <c r="E70" s="105"/>
      <c r="F70" s="105"/>
      <c r="G70" s="105"/>
      <c r="H70" s="105"/>
      <c r="I70" s="105"/>
      <c r="J70" s="106">
        <f>J1184</f>
        <v>0</v>
      </c>
      <c r="L70" s="103"/>
    </row>
    <row r="71" spans="2:12" s="9" customFormat="1" ht="19.899999999999999" hidden="1" customHeight="1">
      <c r="B71" s="103"/>
      <c r="D71" s="104" t="s">
        <v>442</v>
      </c>
      <c r="E71" s="105"/>
      <c r="F71" s="105"/>
      <c r="G71" s="105"/>
      <c r="H71" s="105"/>
      <c r="I71" s="105"/>
      <c r="J71" s="106">
        <f>J1218</f>
        <v>0</v>
      </c>
      <c r="L71" s="103"/>
    </row>
    <row r="72" spans="2:12" s="9" customFormat="1" ht="19.899999999999999" hidden="1" customHeight="1">
      <c r="B72" s="103"/>
      <c r="D72" s="104" t="s">
        <v>443</v>
      </c>
      <c r="E72" s="105"/>
      <c r="F72" s="105"/>
      <c r="G72" s="105"/>
      <c r="H72" s="105"/>
      <c r="I72" s="105"/>
      <c r="J72" s="106">
        <f>J1363</f>
        <v>0</v>
      </c>
      <c r="L72" s="103"/>
    </row>
    <row r="73" spans="2:12" s="9" customFormat="1" ht="19.899999999999999" hidden="1" customHeight="1">
      <c r="B73" s="103"/>
      <c r="D73" s="104" t="s">
        <v>444</v>
      </c>
      <c r="E73" s="105"/>
      <c r="F73" s="105"/>
      <c r="G73" s="105"/>
      <c r="H73" s="105"/>
      <c r="I73" s="105"/>
      <c r="J73" s="106">
        <f>J1437</f>
        <v>0</v>
      </c>
      <c r="L73" s="103"/>
    </row>
    <row r="74" spans="2:12" s="9" customFormat="1" ht="19.899999999999999" hidden="1" customHeight="1">
      <c r="B74" s="103"/>
      <c r="D74" s="104" t="s">
        <v>118</v>
      </c>
      <c r="E74" s="105"/>
      <c r="F74" s="105"/>
      <c r="G74" s="105"/>
      <c r="H74" s="105"/>
      <c r="I74" s="105"/>
      <c r="J74" s="106">
        <f>J1558</f>
        <v>0</v>
      </c>
      <c r="L74" s="103"/>
    </row>
    <row r="75" spans="2:12" s="9" customFormat="1" ht="19.899999999999999" hidden="1" customHeight="1">
      <c r="B75" s="103"/>
      <c r="D75" s="104" t="s">
        <v>445</v>
      </c>
      <c r="E75" s="105"/>
      <c r="F75" s="105"/>
      <c r="G75" s="105"/>
      <c r="H75" s="105"/>
      <c r="I75" s="105"/>
      <c r="J75" s="106">
        <f>J1761</f>
        <v>0</v>
      </c>
      <c r="L75" s="103"/>
    </row>
    <row r="76" spans="2:12" s="9" customFormat="1" ht="19.899999999999999" hidden="1" customHeight="1">
      <c r="B76" s="103"/>
      <c r="D76" s="104" t="s">
        <v>446</v>
      </c>
      <c r="E76" s="105"/>
      <c r="F76" s="105"/>
      <c r="G76" s="105"/>
      <c r="H76" s="105"/>
      <c r="I76" s="105"/>
      <c r="J76" s="106">
        <f>J1849</f>
        <v>0</v>
      </c>
      <c r="L76" s="103"/>
    </row>
    <row r="77" spans="2:12" s="9" customFormat="1" ht="19.899999999999999" hidden="1" customHeight="1">
      <c r="B77" s="103"/>
      <c r="D77" s="104" t="s">
        <v>447</v>
      </c>
      <c r="E77" s="105"/>
      <c r="F77" s="105"/>
      <c r="G77" s="105"/>
      <c r="H77" s="105"/>
      <c r="I77" s="105"/>
      <c r="J77" s="106">
        <f>J1887</f>
        <v>0</v>
      </c>
      <c r="L77" s="103"/>
    </row>
    <row r="78" spans="2:12" s="8" customFormat="1" ht="25" hidden="1" customHeight="1">
      <c r="B78" s="99"/>
      <c r="D78" s="100" t="s">
        <v>119</v>
      </c>
      <c r="E78" s="101"/>
      <c r="F78" s="101"/>
      <c r="G78" s="101"/>
      <c r="H78" s="101"/>
      <c r="I78" s="101"/>
      <c r="J78" s="102">
        <f>J1896</f>
        <v>0</v>
      </c>
      <c r="L78" s="99"/>
    </row>
    <row r="79" spans="2:12" s="1" customFormat="1" ht="21.75" hidden="1" customHeight="1">
      <c r="B79" s="32"/>
      <c r="L79" s="32"/>
    </row>
    <row r="80" spans="2:12" s="1" customFormat="1" ht="7" hidden="1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2"/>
    </row>
    <row r="81" spans="2:12" ht="10" hidden="1"/>
    <row r="82" spans="2:12" ht="10" hidden="1"/>
    <row r="83" spans="2:12" ht="10" hidden="1"/>
    <row r="84" spans="2:12" s="1" customFormat="1" ht="7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2"/>
    </row>
    <row r="85" spans="2:12" s="1" customFormat="1" ht="25" customHeight="1">
      <c r="B85" s="32"/>
      <c r="C85" s="21" t="s">
        <v>120</v>
      </c>
      <c r="L85" s="32"/>
    </row>
    <row r="86" spans="2:12" s="1" customFormat="1" ht="7" customHeight="1">
      <c r="B86" s="32"/>
      <c r="L86" s="32"/>
    </row>
    <row r="87" spans="2:12" s="1" customFormat="1" ht="12" customHeight="1">
      <c r="B87" s="32"/>
      <c r="C87" s="27" t="s">
        <v>16</v>
      </c>
      <c r="L87" s="32"/>
    </row>
    <row r="88" spans="2:12" s="1" customFormat="1" ht="16.5" customHeight="1">
      <c r="B88" s="32"/>
      <c r="E88" s="228" t="str">
        <f>E7</f>
        <v>Změna užívání se stavebními úpravami prostor - Kollárova ulice</v>
      </c>
      <c r="F88" s="229"/>
      <c r="G88" s="229"/>
      <c r="H88" s="229"/>
      <c r="L88" s="32"/>
    </row>
    <row r="89" spans="2:12" s="1" customFormat="1" ht="12" customHeight="1">
      <c r="B89" s="32"/>
      <c r="C89" s="27" t="s">
        <v>102</v>
      </c>
      <c r="L89" s="32"/>
    </row>
    <row r="90" spans="2:12" s="1" customFormat="1" ht="16.5" customHeight="1">
      <c r="B90" s="32"/>
      <c r="E90" s="191" t="str">
        <f>E9</f>
        <v>D.2. - Architektonické a stavební řešení</v>
      </c>
      <c r="F90" s="230"/>
      <c r="G90" s="230"/>
      <c r="H90" s="230"/>
      <c r="L90" s="32"/>
    </row>
    <row r="91" spans="2:12" s="1" customFormat="1" ht="7" customHeight="1">
      <c r="B91" s="32"/>
      <c r="L91" s="32"/>
    </row>
    <row r="92" spans="2:12" s="1" customFormat="1" ht="12" customHeight="1">
      <c r="B92" s="32"/>
      <c r="C92" s="27" t="s">
        <v>21</v>
      </c>
      <c r="F92" s="25" t="str">
        <f>F12</f>
        <v>ul. Kollárova 1239/19</v>
      </c>
      <c r="I92" s="27" t="s">
        <v>23</v>
      </c>
      <c r="J92" s="49" t="str">
        <f>IF(J12="","",J12)</f>
        <v>12. 4. 2024</v>
      </c>
      <c r="L92" s="32"/>
    </row>
    <row r="93" spans="2:12" s="1" customFormat="1" ht="7" customHeight="1">
      <c r="B93" s="32"/>
      <c r="L93" s="32"/>
    </row>
    <row r="94" spans="2:12" s="1" customFormat="1" ht="15.15" customHeight="1">
      <c r="B94" s="32"/>
      <c r="C94" s="27" t="s">
        <v>25</v>
      </c>
      <c r="F94" s="25" t="str">
        <f>E15</f>
        <v>Západočeská univerzita v Plzni, Univerzitní 2732/8</v>
      </c>
      <c r="I94" s="27" t="s">
        <v>33</v>
      </c>
      <c r="J94" s="30" t="str">
        <f>E21</f>
        <v>Arterias s.r.o.</v>
      </c>
      <c r="L94" s="32"/>
    </row>
    <row r="95" spans="2:12" s="1" customFormat="1" ht="15.15" customHeight="1">
      <c r="B95" s="32"/>
      <c r="C95" s="27" t="s">
        <v>31</v>
      </c>
      <c r="F95" s="25" t="str">
        <f>IF(E18="","",E18)</f>
        <v>Vyplň údaj</v>
      </c>
      <c r="I95" s="27" t="s">
        <v>37</v>
      </c>
      <c r="J95" s="30" t="str">
        <f>E24</f>
        <v xml:space="preserve"> </v>
      </c>
      <c r="L95" s="32"/>
    </row>
    <row r="96" spans="2:12" s="1" customFormat="1" ht="10.25" customHeight="1">
      <c r="B96" s="32"/>
      <c r="L96" s="32"/>
    </row>
    <row r="97" spans="2:65" s="10" customFormat="1" ht="29.25" customHeight="1">
      <c r="B97" s="107"/>
      <c r="C97" s="108" t="s">
        <v>121</v>
      </c>
      <c r="D97" s="109" t="s">
        <v>61</v>
      </c>
      <c r="E97" s="109" t="s">
        <v>57</v>
      </c>
      <c r="F97" s="109" t="s">
        <v>58</v>
      </c>
      <c r="G97" s="109" t="s">
        <v>122</v>
      </c>
      <c r="H97" s="109" t="s">
        <v>123</v>
      </c>
      <c r="I97" s="109" t="s">
        <v>124</v>
      </c>
      <c r="J97" s="109" t="s">
        <v>106</v>
      </c>
      <c r="K97" s="110" t="s">
        <v>125</v>
      </c>
      <c r="L97" s="107"/>
      <c r="M97" s="56" t="s">
        <v>19</v>
      </c>
      <c r="N97" s="57" t="s">
        <v>46</v>
      </c>
      <c r="O97" s="57" t="s">
        <v>126</v>
      </c>
      <c r="P97" s="57" t="s">
        <v>127</v>
      </c>
      <c r="Q97" s="57" t="s">
        <v>128</v>
      </c>
      <c r="R97" s="57" t="s">
        <v>129</v>
      </c>
      <c r="S97" s="57" t="s">
        <v>130</v>
      </c>
      <c r="T97" s="58" t="s">
        <v>131</v>
      </c>
    </row>
    <row r="98" spans="2:65" s="1" customFormat="1" ht="22.75" customHeight="1">
      <c r="B98" s="32"/>
      <c r="C98" s="61" t="s">
        <v>132</v>
      </c>
      <c r="J98" s="111">
        <f>BK98</f>
        <v>0</v>
      </c>
      <c r="L98" s="32"/>
      <c r="M98" s="59"/>
      <c r="N98" s="50"/>
      <c r="O98" s="50"/>
      <c r="P98" s="112">
        <f>P99+P597+P1896</f>
        <v>0</v>
      </c>
      <c r="Q98" s="50"/>
      <c r="R98" s="112">
        <f>R99+R597+R1896</f>
        <v>0</v>
      </c>
      <c r="S98" s="50"/>
      <c r="T98" s="113">
        <f>T99+T597+T1896</f>
        <v>0</v>
      </c>
      <c r="AT98" s="17" t="s">
        <v>75</v>
      </c>
      <c r="AU98" s="17" t="s">
        <v>107</v>
      </c>
      <c r="BK98" s="114">
        <f>BK99+BK597+BK1896</f>
        <v>0</v>
      </c>
    </row>
    <row r="99" spans="2:65" s="11" customFormat="1" ht="25.9" customHeight="1">
      <c r="B99" s="115"/>
      <c r="D99" s="116" t="s">
        <v>75</v>
      </c>
      <c r="E99" s="117" t="s">
        <v>133</v>
      </c>
      <c r="F99" s="117" t="s">
        <v>134</v>
      </c>
      <c r="I99" s="118"/>
      <c r="J99" s="119">
        <f>BK99</f>
        <v>0</v>
      </c>
      <c r="L99" s="115"/>
      <c r="M99" s="120"/>
      <c r="P99" s="121">
        <f>P100+P250+P550+P590</f>
        <v>0</v>
      </c>
      <c r="R99" s="121">
        <f>R100+R250+R550+R590</f>
        <v>0</v>
      </c>
      <c r="T99" s="122">
        <f>T100+T250+T550+T590</f>
        <v>0</v>
      </c>
      <c r="AR99" s="116" t="s">
        <v>83</v>
      </c>
      <c r="AT99" s="123" t="s">
        <v>75</v>
      </c>
      <c r="AU99" s="123" t="s">
        <v>12</v>
      </c>
      <c r="AY99" s="116" t="s">
        <v>135</v>
      </c>
      <c r="BK99" s="124">
        <f>BK100+BK250+BK550+BK590</f>
        <v>0</v>
      </c>
    </row>
    <row r="100" spans="2:65" s="11" customFormat="1" ht="22.75" customHeight="1">
      <c r="B100" s="115"/>
      <c r="D100" s="116" t="s">
        <v>75</v>
      </c>
      <c r="E100" s="125" t="s">
        <v>162</v>
      </c>
      <c r="F100" s="125" t="s">
        <v>448</v>
      </c>
      <c r="I100" s="118"/>
      <c r="J100" s="126">
        <f>BK100</f>
        <v>0</v>
      </c>
      <c r="L100" s="115"/>
      <c r="M100" s="120"/>
      <c r="P100" s="121">
        <f>SUM(P101:P249)</f>
        <v>0</v>
      </c>
      <c r="R100" s="121">
        <f>SUM(R101:R249)</f>
        <v>0</v>
      </c>
      <c r="T100" s="122">
        <f>SUM(T101:T249)</f>
        <v>0</v>
      </c>
      <c r="AR100" s="116" t="s">
        <v>83</v>
      </c>
      <c r="AT100" s="123" t="s">
        <v>75</v>
      </c>
      <c r="AU100" s="123" t="s">
        <v>83</v>
      </c>
      <c r="AY100" s="116" t="s">
        <v>135</v>
      </c>
      <c r="BK100" s="124">
        <f>SUM(BK101:BK249)</f>
        <v>0</v>
      </c>
    </row>
    <row r="101" spans="2:65" s="1" customFormat="1" ht="37.75" customHeight="1">
      <c r="B101" s="32"/>
      <c r="C101" s="127" t="s">
        <v>83</v>
      </c>
      <c r="D101" s="127" t="s">
        <v>138</v>
      </c>
      <c r="E101" s="128" t="s">
        <v>449</v>
      </c>
      <c r="F101" s="129" t="s">
        <v>450</v>
      </c>
      <c r="G101" s="130" t="s">
        <v>186</v>
      </c>
      <c r="H101" s="131">
        <v>3.5</v>
      </c>
      <c r="I101" s="132"/>
      <c r="J101" s="133">
        <f>ROUND(I101*H101,2)</f>
        <v>0</v>
      </c>
      <c r="K101" s="129" t="s">
        <v>142</v>
      </c>
      <c r="L101" s="32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143</v>
      </c>
      <c r="AT101" s="138" t="s">
        <v>138</v>
      </c>
      <c r="AU101" s="138" t="s">
        <v>85</v>
      </c>
      <c r="AY101" s="17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143</v>
      </c>
      <c r="BM101" s="138" t="s">
        <v>85</v>
      </c>
    </row>
    <row r="102" spans="2:65" s="1" customFormat="1" ht="18">
      <c r="B102" s="32"/>
      <c r="D102" s="140" t="s">
        <v>144</v>
      </c>
      <c r="F102" s="141" t="s">
        <v>450</v>
      </c>
      <c r="I102" s="142"/>
      <c r="L102" s="32"/>
      <c r="M102" s="143"/>
      <c r="T102" s="53"/>
      <c r="AT102" s="17" t="s">
        <v>144</v>
      </c>
      <c r="AU102" s="17" t="s">
        <v>85</v>
      </c>
    </row>
    <row r="103" spans="2:65" s="1" customFormat="1" ht="10">
      <c r="B103" s="32"/>
      <c r="D103" s="144" t="s">
        <v>145</v>
      </c>
      <c r="F103" s="145" t="s">
        <v>451</v>
      </c>
      <c r="I103" s="142"/>
      <c r="L103" s="32"/>
      <c r="M103" s="143"/>
      <c r="T103" s="53"/>
      <c r="AT103" s="17" t="s">
        <v>145</v>
      </c>
      <c r="AU103" s="17" t="s">
        <v>85</v>
      </c>
    </row>
    <row r="104" spans="2:65" s="12" customFormat="1" ht="10">
      <c r="B104" s="146"/>
      <c r="D104" s="140" t="s">
        <v>147</v>
      </c>
      <c r="E104" s="147" t="s">
        <v>19</v>
      </c>
      <c r="F104" s="148" t="s">
        <v>452</v>
      </c>
      <c r="H104" s="147" t="s">
        <v>19</v>
      </c>
      <c r="I104" s="149"/>
      <c r="L104" s="146"/>
      <c r="M104" s="150"/>
      <c r="T104" s="151"/>
      <c r="AT104" s="147" t="s">
        <v>147</v>
      </c>
      <c r="AU104" s="147" t="s">
        <v>85</v>
      </c>
      <c r="AV104" s="12" t="s">
        <v>83</v>
      </c>
      <c r="AW104" s="12" t="s">
        <v>39</v>
      </c>
      <c r="AX104" s="12" t="s">
        <v>12</v>
      </c>
      <c r="AY104" s="147" t="s">
        <v>135</v>
      </c>
    </row>
    <row r="105" spans="2:65" s="13" customFormat="1" ht="10">
      <c r="B105" s="152"/>
      <c r="D105" s="140" t="s">
        <v>147</v>
      </c>
      <c r="E105" s="153" t="s">
        <v>19</v>
      </c>
      <c r="F105" s="154" t="s">
        <v>453</v>
      </c>
      <c r="H105" s="155">
        <v>3.5</v>
      </c>
      <c r="I105" s="156"/>
      <c r="L105" s="152"/>
      <c r="M105" s="157"/>
      <c r="T105" s="158"/>
      <c r="AT105" s="153" t="s">
        <v>147</v>
      </c>
      <c r="AU105" s="153" t="s">
        <v>85</v>
      </c>
      <c r="AV105" s="13" t="s">
        <v>85</v>
      </c>
      <c r="AW105" s="13" t="s">
        <v>39</v>
      </c>
      <c r="AX105" s="13" t="s">
        <v>12</v>
      </c>
      <c r="AY105" s="153" t="s">
        <v>135</v>
      </c>
    </row>
    <row r="106" spans="2:65" s="14" customFormat="1" ht="10">
      <c r="B106" s="159"/>
      <c r="D106" s="140" t="s">
        <v>147</v>
      </c>
      <c r="E106" s="160" t="s">
        <v>19</v>
      </c>
      <c r="F106" s="161" t="s">
        <v>154</v>
      </c>
      <c r="H106" s="162">
        <v>3.5</v>
      </c>
      <c r="I106" s="163"/>
      <c r="L106" s="159"/>
      <c r="M106" s="164"/>
      <c r="T106" s="165"/>
      <c r="AT106" s="160" t="s">
        <v>147</v>
      </c>
      <c r="AU106" s="160" t="s">
        <v>85</v>
      </c>
      <c r="AV106" s="14" t="s">
        <v>143</v>
      </c>
      <c r="AW106" s="14" t="s">
        <v>39</v>
      </c>
      <c r="AX106" s="14" t="s">
        <v>83</v>
      </c>
      <c r="AY106" s="160" t="s">
        <v>135</v>
      </c>
    </row>
    <row r="107" spans="2:65" s="1" customFormat="1" ht="37.75" customHeight="1">
      <c r="B107" s="32"/>
      <c r="C107" s="127" t="s">
        <v>85</v>
      </c>
      <c r="D107" s="127" t="s">
        <v>138</v>
      </c>
      <c r="E107" s="128" t="s">
        <v>454</v>
      </c>
      <c r="F107" s="129" t="s">
        <v>455</v>
      </c>
      <c r="G107" s="130" t="s">
        <v>186</v>
      </c>
      <c r="H107" s="131">
        <v>2.52</v>
      </c>
      <c r="I107" s="132"/>
      <c r="J107" s="133">
        <f>ROUND(I107*H107,2)</f>
        <v>0</v>
      </c>
      <c r="K107" s="129" t="s">
        <v>142</v>
      </c>
      <c r="L107" s="32"/>
      <c r="M107" s="134" t="s">
        <v>19</v>
      </c>
      <c r="N107" s="135" t="s">
        <v>47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143</v>
      </c>
      <c r="AT107" s="138" t="s">
        <v>138</v>
      </c>
      <c r="AU107" s="138" t="s">
        <v>85</v>
      </c>
      <c r="AY107" s="17" t="s">
        <v>135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83</v>
      </c>
      <c r="BK107" s="139">
        <f>ROUND(I107*H107,2)</f>
        <v>0</v>
      </c>
      <c r="BL107" s="17" t="s">
        <v>143</v>
      </c>
      <c r="BM107" s="138" t="s">
        <v>143</v>
      </c>
    </row>
    <row r="108" spans="2:65" s="1" customFormat="1" ht="18">
      <c r="B108" s="32"/>
      <c r="D108" s="140" t="s">
        <v>144</v>
      </c>
      <c r="F108" s="141" t="s">
        <v>455</v>
      </c>
      <c r="I108" s="142"/>
      <c r="L108" s="32"/>
      <c r="M108" s="143"/>
      <c r="T108" s="53"/>
      <c r="AT108" s="17" t="s">
        <v>144</v>
      </c>
      <c r="AU108" s="17" t="s">
        <v>85</v>
      </c>
    </row>
    <row r="109" spans="2:65" s="1" customFormat="1" ht="10">
      <c r="B109" s="32"/>
      <c r="D109" s="144" t="s">
        <v>145</v>
      </c>
      <c r="F109" s="145" t="s">
        <v>456</v>
      </c>
      <c r="I109" s="142"/>
      <c r="L109" s="32"/>
      <c r="M109" s="143"/>
      <c r="T109" s="53"/>
      <c r="AT109" s="17" t="s">
        <v>145</v>
      </c>
      <c r="AU109" s="17" t="s">
        <v>85</v>
      </c>
    </row>
    <row r="110" spans="2:65" s="12" customFormat="1" ht="10">
      <c r="B110" s="146"/>
      <c r="D110" s="140" t="s">
        <v>147</v>
      </c>
      <c r="E110" s="147" t="s">
        <v>19</v>
      </c>
      <c r="F110" s="148" t="s">
        <v>457</v>
      </c>
      <c r="H110" s="147" t="s">
        <v>19</v>
      </c>
      <c r="I110" s="149"/>
      <c r="L110" s="146"/>
      <c r="M110" s="150"/>
      <c r="T110" s="151"/>
      <c r="AT110" s="147" t="s">
        <v>147</v>
      </c>
      <c r="AU110" s="147" t="s">
        <v>85</v>
      </c>
      <c r="AV110" s="12" t="s">
        <v>83</v>
      </c>
      <c r="AW110" s="12" t="s">
        <v>39</v>
      </c>
      <c r="AX110" s="12" t="s">
        <v>12</v>
      </c>
      <c r="AY110" s="147" t="s">
        <v>135</v>
      </c>
    </row>
    <row r="111" spans="2:65" s="13" customFormat="1" ht="10">
      <c r="B111" s="152"/>
      <c r="D111" s="140" t="s">
        <v>147</v>
      </c>
      <c r="E111" s="153" t="s">
        <v>19</v>
      </c>
      <c r="F111" s="154" t="s">
        <v>458</v>
      </c>
      <c r="H111" s="155">
        <v>2.5199999999999996</v>
      </c>
      <c r="I111" s="156"/>
      <c r="L111" s="152"/>
      <c r="M111" s="157"/>
      <c r="T111" s="158"/>
      <c r="AT111" s="153" t="s">
        <v>147</v>
      </c>
      <c r="AU111" s="153" t="s">
        <v>85</v>
      </c>
      <c r="AV111" s="13" t="s">
        <v>85</v>
      </c>
      <c r="AW111" s="13" t="s">
        <v>39</v>
      </c>
      <c r="AX111" s="13" t="s">
        <v>12</v>
      </c>
      <c r="AY111" s="153" t="s">
        <v>135</v>
      </c>
    </row>
    <row r="112" spans="2:65" s="14" customFormat="1" ht="10">
      <c r="B112" s="159"/>
      <c r="D112" s="140" t="s">
        <v>147</v>
      </c>
      <c r="E112" s="160" t="s">
        <v>19</v>
      </c>
      <c r="F112" s="161" t="s">
        <v>154</v>
      </c>
      <c r="H112" s="162">
        <v>2.5199999999999996</v>
      </c>
      <c r="I112" s="163"/>
      <c r="L112" s="159"/>
      <c r="M112" s="164"/>
      <c r="T112" s="165"/>
      <c r="AT112" s="160" t="s">
        <v>147</v>
      </c>
      <c r="AU112" s="160" t="s">
        <v>85</v>
      </c>
      <c r="AV112" s="14" t="s">
        <v>143</v>
      </c>
      <c r="AW112" s="14" t="s">
        <v>39</v>
      </c>
      <c r="AX112" s="14" t="s">
        <v>83</v>
      </c>
      <c r="AY112" s="160" t="s">
        <v>135</v>
      </c>
    </row>
    <row r="113" spans="2:65" s="1" customFormat="1" ht="37.75" customHeight="1">
      <c r="B113" s="32"/>
      <c r="C113" s="127" t="s">
        <v>162</v>
      </c>
      <c r="D113" s="127" t="s">
        <v>138</v>
      </c>
      <c r="E113" s="128" t="s">
        <v>459</v>
      </c>
      <c r="F113" s="129" t="s">
        <v>460</v>
      </c>
      <c r="G113" s="130" t="s">
        <v>141</v>
      </c>
      <c r="H113" s="131">
        <v>0.32</v>
      </c>
      <c r="I113" s="132"/>
      <c r="J113" s="133">
        <f>ROUND(I113*H113,2)</f>
        <v>0</v>
      </c>
      <c r="K113" s="129" t="s">
        <v>142</v>
      </c>
      <c r="L113" s="32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143</v>
      </c>
      <c r="AT113" s="138" t="s">
        <v>138</v>
      </c>
      <c r="AU113" s="138" t="s">
        <v>85</v>
      </c>
      <c r="AY113" s="17" t="s">
        <v>135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83</v>
      </c>
      <c r="BK113" s="139">
        <f>ROUND(I113*H113,2)</f>
        <v>0</v>
      </c>
      <c r="BL113" s="17" t="s">
        <v>143</v>
      </c>
      <c r="BM113" s="138" t="s">
        <v>136</v>
      </c>
    </row>
    <row r="114" spans="2:65" s="1" customFormat="1" ht="18">
      <c r="B114" s="32"/>
      <c r="D114" s="140" t="s">
        <v>144</v>
      </c>
      <c r="F114" s="141" t="s">
        <v>460</v>
      </c>
      <c r="I114" s="142"/>
      <c r="L114" s="32"/>
      <c r="M114" s="143"/>
      <c r="T114" s="53"/>
      <c r="AT114" s="17" t="s">
        <v>144</v>
      </c>
      <c r="AU114" s="17" t="s">
        <v>85</v>
      </c>
    </row>
    <row r="115" spans="2:65" s="1" customFormat="1" ht="10">
      <c r="B115" s="32"/>
      <c r="D115" s="144" t="s">
        <v>145</v>
      </c>
      <c r="F115" s="145" t="s">
        <v>461</v>
      </c>
      <c r="I115" s="142"/>
      <c r="L115" s="32"/>
      <c r="M115" s="143"/>
      <c r="T115" s="53"/>
      <c r="AT115" s="17" t="s">
        <v>145</v>
      </c>
      <c r="AU115" s="17" t="s">
        <v>85</v>
      </c>
    </row>
    <row r="116" spans="2:65" s="12" customFormat="1" ht="10">
      <c r="B116" s="146"/>
      <c r="D116" s="140" t="s">
        <v>147</v>
      </c>
      <c r="E116" s="147" t="s">
        <v>19</v>
      </c>
      <c r="F116" s="148" t="s">
        <v>462</v>
      </c>
      <c r="H116" s="147" t="s">
        <v>19</v>
      </c>
      <c r="I116" s="149"/>
      <c r="L116" s="146"/>
      <c r="M116" s="150"/>
      <c r="T116" s="151"/>
      <c r="AT116" s="147" t="s">
        <v>147</v>
      </c>
      <c r="AU116" s="147" t="s">
        <v>85</v>
      </c>
      <c r="AV116" s="12" t="s">
        <v>83</v>
      </c>
      <c r="AW116" s="12" t="s">
        <v>39</v>
      </c>
      <c r="AX116" s="12" t="s">
        <v>12</v>
      </c>
      <c r="AY116" s="147" t="s">
        <v>135</v>
      </c>
    </row>
    <row r="117" spans="2:65" s="13" customFormat="1" ht="10">
      <c r="B117" s="152"/>
      <c r="D117" s="140" t="s">
        <v>147</v>
      </c>
      <c r="E117" s="153" t="s">
        <v>19</v>
      </c>
      <c r="F117" s="154" t="s">
        <v>463</v>
      </c>
      <c r="H117" s="155">
        <v>0.32</v>
      </c>
      <c r="I117" s="156"/>
      <c r="L117" s="152"/>
      <c r="M117" s="157"/>
      <c r="T117" s="158"/>
      <c r="AT117" s="153" t="s">
        <v>147</v>
      </c>
      <c r="AU117" s="153" t="s">
        <v>85</v>
      </c>
      <c r="AV117" s="13" t="s">
        <v>85</v>
      </c>
      <c r="AW117" s="13" t="s">
        <v>39</v>
      </c>
      <c r="AX117" s="13" t="s">
        <v>12</v>
      </c>
      <c r="AY117" s="153" t="s">
        <v>135</v>
      </c>
    </row>
    <row r="118" spans="2:65" s="14" customFormat="1" ht="10">
      <c r="B118" s="159"/>
      <c r="D118" s="140" t="s">
        <v>147</v>
      </c>
      <c r="E118" s="160" t="s">
        <v>19</v>
      </c>
      <c r="F118" s="161" t="s">
        <v>154</v>
      </c>
      <c r="H118" s="162">
        <v>0.32</v>
      </c>
      <c r="I118" s="163"/>
      <c r="L118" s="159"/>
      <c r="M118" s="164"/>
      <c r="T118" s="165"/>
      <c r="AT118" s="160" t="s">
        <v>147</v>
      </c>
      <c r="AU118" s="160" t="s">
        <v>85</v>
      </c>
      <c r="AV118" s="14" t="s">
        <v>143</v>
      </c>
      <c r="AW118" s="14" t="s">
        <v>39</v>
      </c>
      <c r="AX118" s="14" t="s">
        <v>83</v>
      </c>
      <c r="AY118" s="160" t="s">
        <v>135</v>
      </c>
    </row>
    <row r="119" spans="2:65" s="1" customFormat="1" ht="44.25" customHeight="1">
      <c r="B119" s="32"/>
      <c r="C119" s="127" t="s">
        <v>143</v>
      </c>
      <c r="D119" s="127" t="s">
        <v>138</v>
      </c>
      <c r="E119" s="128" t="s">
        <v>464</v>
      </c>
      <c r="F119" s="129" t="s">
        <v>465</v>
      </c>
      <c r="G119" s="130" t="s">
        <v>237</v>
      </c>
      <c r="H119" s="131">
        <v>3</v>
      </c>
      <c r="I119" s="132"/>
      <c r="J119" s="133">
        <f>ROUND(I119*H119,2)</f>
        <v>0</v>
      </c>
      <c r="K119" s="129" t="s">
        <v>142</v>
      </c>
      <c r="L119" s="32"/>
      <c r="M119" s="134" t="s">
        <v>19</v>
      </c>
      <c r="N119" s="135" t="s">
        <v>47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143</v>
      </c>
      <c r="AT119" s="138" t="s">
        <v>138</v>
      </c>
      <c r="AU119" s="138" t="s">
        <v>85</v>
      </c>
      <c r="AY119" s="17" t="s">
        <v>135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83</v>
      </c>
      <c r="BK119" s="139">
        <f>ROUND(I119*H119,2)</f>
        <v>0</v>
      </c>
      <c r="BL119" s="17" t="s">
        <v>143</v>
      </c>
      <c r="BM119" s="138" t="s">
        <v>169</v>
      </c>
    </row>
    <row r="120" spans="2:65" s="1" customFormat="1" ht="27">
      <c r="B120" s="32"/>
      <c r="D120" s="140" t="s">
        <v>144</v>
      </c>
      <c r="F120" s="141" t="s">
        <v>465</v>
      </c>
      <c r="I120" s="142"/>
      <c r="L120" s="32"/>
      <c r="M120" s="143"/>
      <c r="T120" s="53"/>
      <c r="AT120" s="17" t="s">
        <v>144</v>
      </c>
      <c r="AU120" s="17" t="s">
        <v>85</v>
      </c>
    </row>
    <row r="121" spans="2:65" s="1" customFormat="1" ht="10">
      <c r="B121" s="32"/>
      <c r="D121" s="144" t="s">
        <v>145</v>
      </c>
      <c r="F121" s="145" t="s">
        <v>466</v>
      </c>
      <c r="I121" s="142"/>
      <c r="L121" s="32"/>
      <c r="M121" s="143"/>
      <c r="T121" s="53"/>
      <c r="AT121" s="17" t="s">
        <v>145</v>
      </c>
      <c r="AU121" s="17" t="s">
        <v>85</v>
      </c>
    </row>
    <row r="122" spans="2:65" s="13" customFormat="1" ht="10">
      <c r="B122" s="152"/>
      <c r="D122" s="140" t="s">
        <v>147</v>
      </c>
      <c r="E122" s="153" t="s">
        <v>19</v>
      </c>
      <c r="F122" s="154" t="s">
        <v>162</v>
      </c>
      <c r="H122" s="155">
        <v>3</v>
      </c>
      <c r="I122" s="156"/>
      <c r="L122" s="152"/>
      <c r="M122" s="157"/>
      <c r="T122" s="158"/>
      <c r="AT122" s="153" t="s">
        <v>147</v>
      </c>
      <c r="AU122" s="153" t="s">
        <v>85</v>
      </c>
      <c r="AV122" s="13" t="s">
        <v>85</v>
      </c>
      <c r="AW122" s="13" t="s">
        <v>39</v>
      </c>
      <c r="AX122" s="13" t="s">
        <v>12</v>
      </c>
      <c r="AY122" s="153" t="s">
        <v>135</v>
      </c>
    </row>
    <row r="123" spans="2:65" s="14" customFormat="1" ht="10">
      <c r="B123" s="159"/>
      <c r="D123" s="140" t="s">
        <v>147</v>
      </c>
      <c r="E123" s="160" t="s">
        <v>19</v>
      </c>
      <c r="F123" s="161" t="s">
        <v>154</v>
      </c>
      <c r="H123" s="162">
        <v>3</v>
      </c>
      <c r="I123" s="163"/>
      <c r="L123" s="159"/>
      <c r="M123" s="164"/>
      <c r="T123" s="165"/>
      <c r="AT123" s="160" t="s">
        <v>147</v>
      </c>
      <c r="AU123" s="160" t="s">
        <v>85</v>
      </c>
      <c r="AV123" s="14" t="s">
        <v>143</v>
      </c>
      <c r="AW123" s="14" t="s">
        <v>39</v>
      </c>
      <c r="AX123" s="14" t="s">
        <v>83</v>
      </c>
      <c r="AY123" s="160" t="s">
        <v>135</v>
      </c>
    </row>
    <row r="124" spans="2:65" s="1" customFormat="1" ht="44.25" customHeight="1">
      <c r="B124" s="32"/>
      <c r="C124" s="127" t="s">
        <v>175</v>
      </c>
      <c r="D124" s="127" t="s">
        <v>138</v>
      </c>
      <c r="E124" s="128" t="s">
        <v>467</v>
      </c>
      <c r="F124" s="129" t="s">
        <v>468</v>
      </c>
      <c r="G124" s="130" t="s">
        <v>237</v>
      </c>
      <c r="H124" s="131">
        <v>2</v>
      </c>
      <c r="I124" s="132"/>
      <c r="J124" s="133">
        <f>ROUND(I124*H124,2)</f>
        <v>0</v>
      </c>
      <c r="K124" s="129" t="s">
        <v>142</v>
      </c>
      <c r="L124" s="32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143</v>
      </c>
      <c r="AT124" s="138" t="s">
        <v>138</v>
      </c>
      <c r="AU124" s="138" t="s">
        <v>85</v>
      </c>
      <c r="AY124" s="17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83</v>
      </c>
      <c r="BK124" s="139">
        <f>ROUND(I124*H124,2)</f>
        <v>0</v>
      </c>
      <c r="BL124" s="17" t="s">
        <v>143</v>
      </c>
      <c r="BM124" s="138" t="s">
        <v>178</v>
      </c>
    </row>
    <row r="125" spans="2:65" s="1" customFormat="1" ht="27">
      <c r="B125" s="32"/>
      <c r="D125" s="140" t="s">
        <v>144</v>
      </c>
      <c r="F125" s="141" t="s">
        <v>468</v>
      </c>
      <c r="I125" s="142"/>
      <c r="L125" s="32"/>
      <c r="M125" s="143"/>
      <c r="T125" s="53"/>
      <c r="AT125" s="17" t="s">
        <v>144</v>
      </c>
      <c r="AU125" s="17" t="s">
        <v>85</v>
      </c>
    </row>
    <row r="126" spans="2:65" s="1" customFormat="1" ht="10">
      <c r="B126" s="32"/>
      <c r="D126" s="144" t="s">
        <v>145</v>
      </c>
      <c r="F126" s="145" t="s">
        <v>469</v>
      </c>
      <c r="I126" s="142"/>
      <c r="L126" s="32"/>
      <c r="M126" s="143"/>
      <c r="T126" s="53"/>
      <c r="AT126" s="17" t="s">
        <v>145</v>
      </c>
      <c r="AU126" s="17" t="s">
        <v>85</v>
      </c>
    </row>
    <row r="127" spans="2:65" s="13" customFormat="1" ht="10">
      <c r="B127" s="152"/>
      <c r="D127" s="140" t="s">
        <v>147</v>
      </c>
      <c r="E127" s="153" t="s">
        <v>19</v>
      </c>
      <c r="F127" s="154" t="s">
        <v>85</v>
      </c>
      <c r="H127" s="155">
        <v>2</v>
      </c>
      <c r="I127" s="156"/>
      <c r="L127" s="152"/>
      <c r="M127" s="157"/>
      <c r="T127" s="158"/>
      <c r="AT127" s="153" t="s">
        <v>147</v>
      </c>
      <c r="AU127" s="153" t="s">
        <v>85</v>
      </c>
      <c r="AV127" s="13" t="s">
        <v>85</v>
      </c>
      <c r="AW127" s="13" t="s">
        <v>39</v>
      </c>
      <c r="AX127" s="13" t="s">
        <v>12</v>
      </c>
      <c r="AY127" s="153" t="s">
        <v>135</v>
      </c>
    </row>
    <row r="128" spans="2:65" s="14" customFormat="1" ht="10">
      <c r="B128" s="159"/>
      <c r="D128" s="140" t="s">
        <v>147</v>
      </c>
      <c r="E128" s="160" t="s">
        <v>19</v>
      </c>
      <c r="F128" s="161" t="s">
        <v>154</v>
      </c>
      <c r="H128" s="162">
        <v>2</v>
      </c>
      <c r="I128" s="163"/>
      <c r="L128" s="159"/>
      <c r="M128" s="164"/>
      <c r="T128" s="165"/>
      <c r="AT128" s="160" t="s">
        <v>147</v>
      </c>
      <c r="AU128" s="160" t="s">
        <v>85</v>
      </c>
      <c r="AV128" s="14" t="s">
        <v>143</v>
      </c>
      <c r="AW128" s="14" t="s">
        <v>39</v>
      </c>
      <c r="AX128" s="14" t="s">
        <v>83</v>
      </c>
      <c r="AY128" s="160" t="s">
        <v>135</v>
      </c>
    </row>
    <row r="129" spans="2:65" s="1" customFormat="1" ht="24.15" customHeight="1">
      <c r="B129" s="32"/>
      <c r="C129" s="127" t="s">
        <v>136</v>
      </c>
      <c r="D129" s="127" t="s">
        <v>138</v>
      </c>
      <c r="E129" s="128" t="s">
        <v>470</v>
      </c>
      <c r="F129" s="129" t="s">
        <v>471</v>
      </c>
      <c r="G129" s="130" t="s">
        <v>186</v>
      </c>
      <c r="H129" s="131">
        <v>0.1215</v>
      </c>
      <c r="I129" s="132"/>
      <c r="J129" s="133">
        <f>ROUND(I129*H129,2)</f>
        <v>0</v>
      </c>
      <c r="K129" s="129" t="s">
        <v>142</v>
      </c>
      <c r="L129" s="32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143</v>
      </c>
      <c r="AT129" s="138" t="s">
        <v>138</v>
      </c>
      <c r="AU129" s="138" t="s">
        <v>85</v>
      </c>
      <c r="AY129" s="17" t="s">
        <v>135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83</v>
      </c>
      <c r="BK129" s="139">
        <f>ROUND(I129*H129,2)</f>
        <v>0</v>
      </c>
      <c r="BL129" s="17" t="s">
        <v>143</v>
      </c>
      <c r="BM129" s="138" t="s">
        <v>8</v>
      </c>
    </row>
    <row r="130" spans="2:65" s="1" customFormat="1" ht="10">
      <c r="B130" s="32"/>
      <c r="D130" s="140" t="s">
        <v>144</v>
      </c>
      <c r="F130" s="141" t="s">
        <v>471</v>
      </c>
      <c r="I130" s="142"/>
      <c r="L130" s="32"/>
      <c r="M130" s="143"/>
      <c r="T130" s="53"/>
      <c r="AT130" s="17" t="s">
        <v>144</v>
      </c>
      <c r="AU130" s="17" t="s">
        <v>85</v>
      </c>
    </row>
    <row r="131" spans="2:65" s="1" customFormat="1" ht="10">
      <c r="B131" s="32"/>
      <c r="D131" s="144" t="s">
        <v>145</v>
      </c>
      <c r="F131" s="145" t="s">
        <v>472</v>
      </c>
      <c r="I131" s="142"/>
      <c r="L131" s="32"/>
      <c r="M131" s="143"/>
      <c r="T131" s="53"/>
      <c r="AT131" s="17" t="s">
        <v>145</v>
      </c>
      <c r="AU131" s="17" t="s">
        <v>85</v>
      </c>
    </row>
    <row r="132" spans="2:65" s="12" customFormat="1" ht="10">
      <c r="B132" s="146"/>
      <c r="D132" s="140" t="s">
        <v>147</v>
      </c>
      <c r="E132" s="147" t="s">
        <v>19</v>
      </c>
      <c r="F132" s="148" t="s">
        <v>473</v>
      </c>
      <c r="H132" s="147" t="s">
        <v>19</v>
      </c>
      <c r="I132" s="149"/>
      <c r="L132" s="146"/>
      <c r="M132" s="150"/>
      <c r="T132" s="151"/>
      <c r="AT132" s="147" t="s">
        <v>147</v>
      </c>
      <c r="AU132" s="147" t="s">
        <v>85</v>
      </c>
      <c r="AV132" s="12" t="s">
        <v>83</v>
      </c>
      <c r="AW132" s="12" t="s">
        <v>39</v>
      </c>
      <c r="AX132" s="12" t="s">
        <v>12</v>
      </c>
      <c r="AY132" s="147" t="s">
        <v>135</v>
      </c>
    </row>
    <row r="133" spans="2:65" s="13" customFormat="1" ht="10">
      <c r="B133" s="152"/>
      <c r="D133" s="140" t="s">
        <v>147</v>
      </c>
      <c r="E133" s="153" t="s">
        <v>19</v>
      </c>
      <c r="F133" s="154" t="s">
        <v>474</v>
      </c>
      <c r="H133" s="155">
        <v>0.1215</v>
      </c>
      <c r="I133" s="156"/>
      <c r="L133" s="152"/>
      <c r="M133" s="157"/>
      <c r="T133" s="158"/>
      <c r="AT133" s="153" t="s">
        <v>147</v>
      </c>
      <c r="AU133" s="153" t="s">
        <v>85</v>
      </c>
      <c r="AV133" s="13" t="s">
        <v>85</v>
      </c>
      <c r="AW133" s="13" t="s">
        <v>39</v>
      </c>
      <c r="AX133" s="13" t="s">
        <v>12</v>
      </c>
      <c r="AY133" s="153" t="s">
        <v>135</v>
      </c>
    </row>
    <row r="134" spans="2:65" s="14" customFormat="1" ht="10">
      <c r="B134" s="159"/>
      <c r="D134" s="140" t="s">
        <v>147</v>
      </c>
      <c r="E134" s="160" t="s">
        <v>19</v>
      </c>
      <c r="F134" s="161" t="s">
        <v>154</v>
      </c>
      <c r="H134" s="162">
        <v>0.1215</v>
      </c>
      <c r="I134" s="163"/>
      <c r="L134" s="159"/>
      <c r="M134" s="164"/>
      <c r="T134" s="165"/>
      <c r="AT134" s="160" t="s">
        <v>147</v>
      </c>
      <c r="AU134" s="160" t="s">
        <v>85</v>
      </c>
      <c r="AV134" s="14" t="s">
        <v>143</v>
      </c>
      <c r="AW134" s="14" t="s">
        <v>39</v>
      </c>
      <c r="AX134" s="14" t="s">
        <v>83</v>
      </c>
      <c r="AY134" s="160" t="s">
        <v>135</v>
      </c>
    </row>
    <row r="135" spans="2:65" s="1" customFormat="1" ht="24.15" customHeight="1">
      <c r="B135" s="32"/>
      <c r="C135" s="127" t="s">
        <v>188</v>
      </c>
      <c r="D135" s="127" t="s">
        <v>138</v>
      </c>
      <c r="E135" s="128" t="s">
        <v>475</v>
      </c>
      <c r="F135" s="129" t="s">
        <v>476</v>
      </c>
      <c r="G135" s="130" t="s">
        <v>312</v>
      </c>
      <c r="H135" s="131">
        <v>2.64E-2</v>
      </c>
      <c r="I135" s="132"/>
      <c r="J135" s="133">
        <f>ROUND(I135*H135,2)</f>
        <v>0</v>
      </c>
      <c r="K135" s="129" t="s">
        <v>142</v>
      </c>
      <c r="L135" s="32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143</v>
      </c>
      <c r="AT135" s="138" t="s">
        <v>138</v>
      </c>
      <c r="AU135" s="138" t="s">
        <v>85</v>
      </c>
      <c r="AY135" s="17" t="s">
        <v>135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83</v>
      </c>
      <c r="BK135" s="139">
        <f>ROUND(I135*H135,2)</f>
        <v>0</v>
      </c>
      <c r="BL135" s="17" t="s">
        <v>143</v>
      </c>
      <c r="BM135" s="138" t="s">
        <v>191</v>
      </c>
    </row>
    <row r="136" spans="2:65" s="1" customFormat="1" ht="18">
      <c r="B136" s="32"/>
      <c r="D136" s="140" t="s">
        <v>144</v>
      </c>
      <c r="F136" s="141" t="s">
        <v>476</v>
      </c>
      <c r="I136" s="142"/>
      <c r="L136" s="32"/>
      <c r="M136" s="143"/>
      <c r="T136" s="53"/>
      <c r="AT136" s="17" t="s">
        <v>144</v>
      </c>
      <c r="AU136" s="17" t="s">
        <v>85</v>
      </c>
    </row>
    <row r="137" spans="2:65" s="1" customFormat="1" ht="10">
      <c r="B137" s="32"/>
      <c r="D137" s="144" t="s">
        <v>145</v>
      </c>
      <c r="F137" s="145" t="s">
        <v>477</v>
      </c>
      <c r="I137" s="142"/>
      <c r="L137" s="32"/>
      <c r="M137" s="143"/>
      <c r="T137" s="53"/>
      <c r="AT137" s="17" t="s">
        <v>145</v>
      </c>
      <c r="AU137" s="17" t="s">
        <v>85</v>
      </c>
    </row>
    <row r="138" spans="2:65" s="12" customFormat="1" ht="10">
      <c r="B138" s="146"/>
      <c r="D138" s="140" t="s">
        <v>147</v>
      </c>
      <c r="E138" s="147" t="s">
        <v>19</v>
      </c>
      <c r="F138" s="148" t="s">
        <v>478</v>
      </c>
      <c r="H138" s="147" t="s">
        <v>19</v>
      </c>
      <c r="I138" s="149"/>
      <c r="L138" s="146"/>
      <c r="M138" s="150"/>
      <c r="T138" s="151"/>
      <c r="AT138" s="147" t="s">
        <v>147</v>
      </c>
      <c r="AU138" s="147" t="s">
        <v>85</v>
      </c>
      <c r="AV138" s="12" t="s">
        <v>83</v>
      </c>
      <c r="AW138" s="12" t="s">
        <v>39</v>
      </c>
      <c r="AX138" s="12" t="s">
        <v>12</v>
      </c>
      <c r="AY138" s="147" t="s">
        <v>135</v>
      </c>
    </row>
    <row r="139" spans="2:65" s="13" customFormat="1" ht="10">
      <c r="B139" s="152"/>
      <c r="D139" s="140" t="s">
        <v>147</v>
      </c>
      <c r="E139" s="153" t="s">
        <v>19</v>
      </c>
      <c r="F139" s="154" t="s">
        <v>479</v>
      </c>
      <c r="H139" s="155">
        <v>2.6400000000000003E-2</v>
      </c>
      <c r="I139" s="156"/>
      <c r="L139" s="152"/>
      <c r="M139" s="157"/>
      <c r="T139" s="158"/>
      <c r="AT139" s="153" t="s">
        <v>147</v>
      </c>
      <c r="AU139" s="153" t="s">
        <v>85</v>
      </c>
      <c r="AV139" s="13" t="s">
        <v>85</v>
      </c>
      <c r="AW139" s="13" t="s">
        <v>39</v>
      </c>
      <c r="AX139" s="13" t="s">
        <v>12</v>
      </c>
      <c r="AY139" s="153" t="s">
        <v>135</v>
      </c>
    </row>
    <row r="140" spans="2:65" s="14" customFormat="1" ht="10">
      <c r="B140" s="159"/>
      <c r="D140" s="140" t="s">
        <v>147</v>
      </c>
      <c r="E140" s="160" t="s">
        <v>19</v>
      </c>
      <c r="F140" s="161" t="s">
        <v>154</v>
      </c>
      <c r="H140" s="162">
        <v>2.6400000000000003E-2</v>
      </c>
      <c r="I140" s="163"/>
      <c r="L140" s="159"/>
      <c r="M140" s="164"/>
      <c r="T140" s="165"/>
      <c r="AT140" s="160" t="s">
        <v>147</v>
      </c>
      <c r="AU140" s="160" t="s">
        <v>85</v>
      </c>
      <c r="AV140" s="14" t="s">
        <v>143</v>
      </c>
      <c r="AW140" s="14" t="s">
        <v>39</v>
      </c>
      <c r="AX140" s="14" t="s">
        <v>83</v>
      </c>
      <c r="AY140" s="160" t="s">
        <v>135</v>
      </c>
    </row>
    <row r="141" spans="2:65" s="1" customFormat="1" ht="33" customHeight="1">
      <c r="B141" s="32"/>
      <c r="C141" s="127" t="s">
        <v>169</v>
      </c>
      <c r="D141" s="127" t="s">
        <v>138</v>
      </c>
      <c r="E141" s="128" t="s">
        <v>480</v>
      </c>
      <c r="F141" s="129" t="s">
        <v>481</v>
      </c>
      <c r="G141" s="130" t="s">
        <v>312</v>
      </c>
      <c r="H141" s="131">
        <v>0.1125</v>
      </c>
      <c r="I141" s="132"/>
      <c r="J141" s="133">
        <f>ROUND(I141*H141,2)</f>
        <v>0</v>
      </c>
      <c r="K141" s="129" t="s">
        <v>142</v>
      </c>
      <c r="L141" s="32"/>
      <c r="M141" s="134" t="s">
        <v>19</v>
      </c>
      <c r="N141" s="135" t="s">
        <v>47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143</v>
      </c>
      <c r="AT141" s="138" t="s">
        <v>138</v>
      </c>
      <c r="AU141" s="138" t="s">
        <v>85</v>
      </c>
      <c r="AY141" s="17" t="s">
        <v>135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83</v>
      </c>
      <c r="BK141" s="139">
        <f>ROUND(I141*H141,2)</f>
        <v>0</v>
      </c>
      <c r="BL141" s="17" t="s">
        <v>143</v>
      </c>
      <c r="BM141" s="138" t="s">
        <v>197</v>
      </c>
    </row>
    <row r="142" spans="2:65" s="1" customFormat="1" ht="18">
      <c r="B142" s="32"/>
      <c r="D142" s="140" t="s">
        <v>144</v>
      </c>
      <c r="F142" s="141" t="s">
        <v>481</v>
      </c>
      <c r="I142" s="142"/>
      <c r="L142" s="32"/>
      <c r="M142" s="143"/>
      <c r="T142" s="53"/>
      <c r="AT142" s="17" t="s">
        <v>144</v>
      </c>
      <c r="AU142" s="17" t="s">
        <v>85</v>
      </c>
    </row>
    <row r="143" spans="2:65" s="1" customFormat="1" ht="10">
      <c r="B143" s="32"/>
      <c r="D143" s="144" t="s">
        <v>145</v>
      </c>
      <c r="F143" s="145" t="s">
        <v>482</v>
      </c>
      <c r="I143" s="142"/>
      <c r="L143" s="32"/>
      <c r="M143" s="143"/>
      <c r="T143" s="53"/>
      <c r="AT143" s="17" t="s">
        <v>145</v>
      </c>
      <c r="AU143" s="17" t="s">
        <v>85</v>
      </c>
    </row>
    <row r="144" spans="2:65" s="12" customFormat="1" ht="10">
      <c r="B144" s="146"/>
      <c r="D144" s="140" t="s">
        <v>147</v>
      </c>
      <c r="E144" s="147" t="s">
        <v>19</v>
      </c>
      <c r="F144" s="148" t="s">
        <v>483</v>
      </c>
      <c r="H144" s="147" t="s">
        <v>19</v>
      </c>
      <c r="I144" s="149"/>
      <c r="L144" s="146"/>
      <c r="M144" s="150"/>
      <c r="T144" s="151"/>
      <c r="AT144" s="147" t="s">
        <v>147</v>
      </c>
      <c r="AU144" s="147" t="s">
        <v>85</v>
      </c>
      <c r="AV144" s="12" t="s">
        <v>83</v>
      </c>
      <c r="AW144" s="12" t="s">
        <v>39</v>
      </c>
      <c r="AX144" s="12" t="s">
        <v>12</v>
      </c>
      <c r="AY144" s="147" t="s">
        <v>135</v>
      </c>
    </row>
    <row r="145" spans="2:65" s="13" customFormat="1" ht="10">
      <c r="B145" s="152"/>
      <c r="D145" s="140" t="s">
        <v>147</v>
      </c>
      <c r="E145" s="153" t="s">
        <v>19</v>
      </c>
      <c r="F145" s="154" t="s">
        <v>484</v>
      </c>
      <c r="H145" s="155">
        <v>0.1125</v>
      </c>
      <c r="I145" s="156"/>
      <c r="L145" s="152"/>
      <c r="M145" s="157"/>
      <c r="T145" s="158"/>
      <c r="AT145" s="153" t="s">
        <v>147</v>
      </c>
      <c r="AU145" s="153" t="s">
        <v>85</v>
      </c>
      <c r="AV145" s="13" t="s">
        <v>85</v>
      </c>
      <c r="AW145" s="13" t="s">
        <v>39</v>
      </c>
      <c r="AX145" s="13" t="s">
        <v>12</v>
      </c>
      <c r="AY145" s="153" t="s">
        <v>135</v>
      </c>
    </row>
    <row r="146" spans="2:65" s="14" customFormat="1" ht="10">
      <c r="B146" s="159"/>
      <c r="D146" s="140" t="s">
        <v>147</v>
      </c>
      <c r="E146" s="160" t="s">
        <v>19</v>
      </c>
      <c r="F146" s="161" t="s">
        <v>154</v>
      </c>
      <c r="H146" s="162">
        <v>0.1125</v>
      </c>
      <c r="I146" s="163"/>
      <c r="L146" s="159"/>
      <c r="M146" s="164"/>
      <c r="T146" s="165"/>
      <c r="AT146" s="160" t="s">
        <v>147</v>
      </c>
      <c r="AU146" s="160" t="s">
        <v>85</v>
      </c>
      <c r="AV146" s="14" t="s">
        <v>143</v>
      </c>
      <c r="AW146" s="14" t="s">
        <v>39</v>
      </c>
      <c r="AX146" s="14" t="s">
        <v>83</v>
      </c>
      <c r="AY146" s="160" t="s">
        <v>135</v>
      </c>
    </row>
    <row r="147" spans="2:65" s="1" customFormat="1" ht="49" customHeight="1">
      <c r="B147" s="32"/>
      <c r="C147" s="127" t="s">
        <v>155</v>
      </c>
      <c r="D147" s="127" t="s">
        <v>138</v>
      </c>
      <c r="E147" s="128" t="s">
        <v>485</v>
      </c>
      <c r="F147" s="129" t="s">
        <v>486</v>
      </c>
      <c r="G147" s="130" t="s">
        <v>141</v>
      </c>
      <c r="H147" s="131">
        <v>1.6</v>
      </c>
      <c r="I147" s="132"/>
      <c r="J147" s="133">
        <f>ROUND(I147*H147,2)</f>
        <v>0</v>
      </c>
      <c r="K147" s="129" t="s">
        <v>142</v>
      </c>
      <c r="L147" s="32"/>
      <c r="M147" s="134" t="s">
        <v>19</v>
      </c>
      <c r="N147" s="135" t="s">
        <v>47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143</v>
      </c>
      <c r="AT147" s="138" t="s">
        <v>138</v>
      </c>
      <c r="AU147" s="138" t="s">
        <v>85</v>
      </c>
      <c r="AY147" s="17" t="s">
        <v>135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83</v>
      </c>
      <c r="BK147" s="139">
        <f>ROUND(I147*H147,2)</f>
        <v>0</v>
      </c>
      <c r="BL147" s="17" t="s">
        <v>143</v>
      </c>
      <c r="BM147" s="138" t="s">
        <v>211</v>
      </c>
    </row>
    <row r="148" spans="2:65" s="1" customFormat="1" ht="27">
      <c r="B148" s="32"/>
      <c r="D148" s="140" t="s">
        <v>144</v>
      </c>
      <c r="F148" s="141" t="s">
        <v>486</v>
      </c>
      <c r="I148" s="142"/>
      <c r="L148" s="32"/>
      <c r="M148" s="143"/>
      <c r="T148" s="53"/>
      <c r="AT148" s="17" t="s">
        <v>144</v>
      </c>
      <c r="AU148" s="17" t="s">
        <v>85</v>
      </c>
    </row>
    <row r="149" spans="2:65" s="1" customFormat="1" ht="10">
      <c r="B149" s="32"/>
      <c r="D149" s="144" t="s">
        <v>145</v>
      </c>
      <c r="F149" s="145" t="s">
        <v>487</v>
      </c>
      <c r="I149" s="142"/>
      <c r="L149" s="32"/>
      <c r="M149" s="143"/>
      <c r="T149" s="53"/>
      <c r="AT149" s="17" t="s">
        <v>145</v>
      </c>
      <c r="AU149" s="17" t="s">
        <v>85</v>
      </c>
    </row>
    <row r="150" spans="2:65" s="12" customFormat="1" ht="10">
      <c r="B150" s="146"/>
      <c r="D150" s="140" t="s">
        <v>147</v>
      </c>
      <c r="E150" s="147" t="s">
        <v>19</v>
      </c>
      <c r="F150" s="148" t="s">
        <v>488</v>
      </c>
      <c r="H150" s="147" t="s">
        <v>19</v>
      </c>
      <c r="I150" s="149"/>
      <c r="L150" s="146"/>
      <c r="M150" s="150"/>
      <c r="T150" s="151"/>
      <c r="AT150" s="147" t="s">
        <v>147</v>
      </c>
      <c r="AU150" s="147" t="s">
        <v>85</v>
      </c>
      <c r="AV150" s="12" t="s">
        <v>83</v>
      </c>
      <c r="AW150" s="12" t="s">
        <v>39</v>
      </c>
      <c r="AX150" s="12" t="s">
        <v>12</v>
      </c>
      <c r="AY150" s="147" t="s">
        <v>135</v>
      </c>
    </row>
    <row r="151" spans="2:65" s="13" customFormat="1" ht="10">
      <c r="B151" s="152"/>
      <c r="D151" s="140" t="s">
        <v>147</v>
      </c>
      <c r="E151" s="153" t="s">
        <v>19</v>
      </c>
      <c r="F151" s="154" t="s">
        <v>252</v>
      </c>
      <c r="H151" s="155">
        <v>1.6</v>
      </c>
      <c r="I151" s="156"/>
      <c r="L151" s="152"/>
      <c r="M151" s="157"/>
      <c r="T151" s="158"/>
      <c r="AT151" s="153" t="s">
        <v>147</v>
      </c>
      <c r="AU151" s="153" t="s">
        <v>85</v>
      </c>
      <c r="AV151" s="13" t="s">
        <v>85</v>
      </c>
      <c r="AW151" s="13" t="s">
        <v>39</v>
      </c>
      <c r="AX151" s="13" t="s">
        <v>12</v>
      </c>
      <c r="AY151" s="153" t="s">
        <v>135</v>
      </c>
    </row>
    <row r="152" spans="2:65" s="14" customFormat="1" ht="10">
      <c r="B152" s="159"/>
      <c r="D152" s="140" t="s">
        <v>147</v>
      </c>
      <c r="E152" s="160" t="s">
        <v>19</v>
      </c>
      <c r="F152" s="161" t="s">
        <v>154</v>
      </c>
      <c r="H152" s="162">
        <v>1.6</v>
      </c>
      <c r="I152" s="163"/>
      <c r="L152" s="159"/>
      <c r="M152" s="164"/>
      <c r="T152" s="165"/>
      <c r="AT152" s="160" t="s">
        <v>147</v>
      </c>
      <c r="AU152" s="160" t="s">
        <v>85</v>
      </c>
      <c r="AV152" s="14" t="s">
        <v>143</v>
      </c>
      <c r="AW152" s="14" t="s">
        <v>39</v>
      </c>
      <c r="AX152" s="14" t="s">
        <v>83</v>
      </c>
      <c r="AY152" s="160" t="s">
        <v>135</v>
      </c>
    </row>
    <row r="153" spans="2:65" s="1" customFormat="1" ht="49" customHeight="1">
      <c r="B153" s="32"/>
      <c r="C153" s="127" t="s">
        <v>178</v>
      </c>
      <c r="D153" s="127" t="s">
        <v>138</v>
      </c>
      <c r="E153" s="128" t="s">
        <v>489</v>
      </c>
      <c r="F153" s="129" t="s">
        <v>490</v>
      </c>
      <c r="G153" s="130" t="s">
        <v>141</v>
      </c>
      <c r="H153" s="131">
        <v>5.8120000000000003</v>
      </c>
      <c r="I153" s="132"/>
      <c r="J153" s="133">
        <f>ROUND(I153*H153,2)</f>
        <v>0</v>
      </c>
      <c r="K153" s="129" t="s">
        <v>142</v>
      </c>
      <c r="L153" s="32"/>
      <c r="M153" s="134" t="s">
        <v>19</v>
      </c>
      <c r="N153" s="135" t="s">
        <v>47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143</v>
      </c>
      <c r="AT153" s="138" t="s">
        <v>138</v>
      </c>
      <c r="AU153" s="138" t="s">
        <v>85</v>
      </c>
      <c r="AY153" s="17" t="s">
        <v>135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83</v>
      </c>
      <c r="BK153" s="139">
        <f>ROUND(I153*H153,2)</f>
        <v>0</v>
      </c>
      <c r="BL153" s="17" t="s">
        <v>143</v>
      </c>
      <c r="BM153" s="138" t="s">
        <v>230</v>
      </c>
    </row>
    <row r="154" spans="2:65" s="1" customFormat="1" ht="27">
      <c r="B154" s="32"/>
      <c r="D154" s="140" t="s">
        <v>144</v>
      </c>
      <c r="F154" s="141" t="s">
        <v>490</v>
      </c>
      <c r="I154" s="142"/>
      <c r="L154" s="32"/>
      <c r="M154" s="143"/>
      <c r="T154" s="53"/>
      <c r="AT154" s="17" t="s">
        <v>144</v>
      </c>
      <c r="AU154" s="17" t="s">
        <v>85</v>
      </c>
    </row>
    <row r="155" spans="2:65" s="1" customFormat="1" ht="10">
      <c r="B155" s="32"/>
      <c r="D155" s="144" t="s">
        <v>145</v>
      </c>
      <c r="F155" s="145" t="s">
        <v>491</v>
      </c>
      <c r="I155" s="142"/>
      <c r="L155" s="32"/>
      <c r="M155" s="143"/>
      <c r="T155" s="53"/>
      <c r="AT155" s="17" t="s">
        <v>145</v>
      </c>
      <c r="AU155" s="17" t="s">
        <v>85</v>
      </c>
    </row>
    <row r="156" spans="2:65" s="12" customFormat="1" ht="10">
      <c r="B156" s="146"/>
      <c r="D156" s="140" t="s">
        <v>147</v>
      </c>
      <c r="E156" s="147" t="s">
        <v>19</v>
      </c>
      <c r="F156" s="148" t="s">
        <v>492</v>
      </c>
      <c r="H156" s="147" t="s">
        <v>19</v>
      </c>
      <c r="I156" s="149"/>
      <c r="L156" s="146"/>
      <c r="M156" s="150"/>
      <c r="T156" s="151"/>
      <c r="AT156" s="147" t="s">
        <v>147</v>
      </c>
      <c r="AU156" s="147" t="s">
        <v>85</v>
      </c>
      <c r="AV156" s="12" t="s">
        <v>83</v>
      </c>
      <c r="AW156" s="12" t="s">
        <v>39</v>
      </c>
      <c r="AX156" s="12" t="s">
        <v>12</v>
      </c>
      <c r="AY156" s="147" t="s">
        <v>135</v>
      </c>
    </row>
    <row r="157" spans="2:65" s="13" customFormat="1" ht="10">
      <c r="B157" s="152"/>
      <c r="D157" s="140" t="s">
        <v>147</v>
      </c>
      <c r="E157" s="153" t="s">
        <v>19</v>
      </c>
      <c r="F157" s="154" t="s">
        <v>83</v>
      </c>
      <c r="H157" s="155">
        <v>1</v>
      </c>
      <c r="I157" s="156"/>
      <c r="L157" s="152"/>
      <c r="M157" s="157"/>
      <c r="T157" s="158"/>
      <c r="AT157" s="153" t="s">
        <v>147</v>
      </c>
      <c r="AU157" s="153" t="s">
        <v>85</v>
      </c>
      <c r="AV157" s="13" t="s">
        <v>85</v>
      </c>
      <c r="AW157" s="13" t="s">
        <v>39</v>
      </c>
      <c r="AX157" s="13" t="s">
        <v>12</v>
      </c>
      <c r="AY157" s="153" t="s">
        <v>135</v>
      </c>
    </row>
    <row r="158" spans="2:65" s="12" customFormat="1" ht="10">
      <c r="B158" s="146"/>
      <c r="D158" s="140" t="s">
        <v>147</v>
      </c>
      <c r="E158" s="147" t="s">
        <v>19</v>
      </c>
      <c r="F158" s="148" t="s">
        <v>493</v>
      </c>
      <c r="H158" s="147" t="s">
        <v>19</v>
      </c>
      <c r="I158" s="149"/>
      <c r="L158" s="146"/>
      <c r="M158" s="150"/>
      <c r="T158" s="151"/>
      <c r="AT158" s="147" t="s">
        <v>147</v>
      </c>
      <c r="AU158" s="147" t="s">
        <v>85</v>
      </c>
      <c r="AV158" s="12" t="s">
        <v>83</v>
      </c>
      <c r="AW158" s="12" t="s">
        <v>39</v>
      </c>
      <c r="AX158" s="12" t="s">
        <v>12</v>
      </c>
      <c r="AY158" s="147" t="s">
        <v>135</v>
      </c>
    </row>
    <row r="159" spans="2:65" s="13" customFormat="1" ht="10">
      <c r="B159" s="152"/>
      <c r="D159" s="140" t="s">
        <v>147</v>
      </c>
      <c r="E159" s="153" t="s">
        <v>19</v>
      </c>
      <c r="F159" s="154" t="s">
        <v>494</v>
      </c>
      <c r="H159" s="155">
        <v>0.72700000000000009</v>
      </c>
      <c r="I159" s="156"/>
      <c r="L159" s="152"/>
      <c r="M159" s="157"/>
      <c r="T159" s="158"/>
      <c r="AT159" s="153" t="s">
        <v>147</v>
      </c>
      <c r="AU159" s="153" t="s">
        <v>85</v>
      </c>
      <c r="AV159" s="13" t="s">
        <v>85</v>
      </c>
      <c r="AW159" s="13" t="s">
        <v>39</v>
      </c>
      <c r="AX159" s="13" t="s">
        <v>12</v>
      </c>
      <c r="AY159" s="153" t="s">
        <v>135</v>
      </c>
    </row>
    <row r="160" spans="2:65" s="12" customFormat="1" ht="10">
      <c r="B160" s="146"/>
      <c r="D160" s="140" t="s">
        <v>147</v>
      </c>
      <c r="E160" s="147" t="s">
        <v>19</v>
      </c>
      <c r="F160" s="148" t="s">
        <v>495</v>
      </c>
      <c r="H160" s="147" t="s">
        <v>19</v>
      </c>
      <c r="I160" s="149"/>
      <c r="L160" s="146"/>
      <c r="M160" s="150"/>
      <c r="T160" s="151"/>
      <c r="AT160" s="147" t="s">
        <v>147</v>
      </c>
      <c r="AU160" s="147" t="s">
        <v>85</v>
      </c>
      <c r="AV160" s="12" t="s">
        <v>83</v>
      </c>
      <c r="AW160" s="12" t="s">
        <v>39</v>
      </c>
      <c r="AX160" s="12" t="s">
        <v>12</v>
      </c>
      <c r="AY160" s="147" t="s">
        <v>135</v>
      </c>
    </row>
    <row r="161" spans="2:65" s="13" customFormat="1" ht="10">
      <c r="B161" s="152"/>
      <c r="D161" s="140" t="s">
        <v>147</v>
      </c>
      <c r="E161" s="153" t="s">
        <v>19</v>
      </c>
      <c r="F161" s="154" t="s">
        <v>496</v>
      </c>
      <c r="H161" s="155">
        <v>4.085</v>
      </c>
      <c r="I161" s="156"/>
      <c r="L161" s="152"/>
      <c r="M161" s="157"/>
      <c r="T161" s="158"/>
      <c r="AT161" s="153" t="s">
        <v>147</v>
      </c>
      <c r="AU161" s="153" t="s">
        <v>85</v>
      </c>
      <c r="AV161" s="13" t="s">
        <v>85</v>
      </c>
      <c r="AW161" s="13" t="s">
        <v>39</v>
      </c>
      <c r="AX161" s="13" t="s">
        <v>12</v>
      </c>
      <c r="AY161" s="153" t="s">
        <v>135</v>
      </c>
    </row>
    <row r="162" spans="2:65" s="14" customFormat="1" ht="10">
      <c r="B162" s="159"/>
      <c r="D162" s="140" t="s">
        <v>147</v>
      </c>
      <c r="E162" s="160" t="s">
        <v>19</v>
      </c>
      <c r="F162" s="161" t="s">
        <v>154</v>
      </c>
      <c r="H162" s="162">
        <v>5.8120000000000003</v>
      </c>
      <c r="I162" s="163"/>
      <c r="L162" s="159"/>
      <c r="M162" s="164"/>
      <c r="T162" s="165"/>
      <c r="AT162" s="160" t="s">
        <v>147</v>
      </c>
      <c r="AU162" s="160" t="s">
        <v>85</v>
      </c>
      <c r="AV162" s="14" t="s">
        <v>143</v>
      </c>
      <c r="AW162" s="14" t="s">
        <v>39</v>
      </c>
      <c r="AX162" s="14" t="s">
        <v>83</v>
      </c>
      <c r="AY162" s="160" t="s">
        <v>135</v>
      </c>
    </row>
    <row r="163" spans="2:65" s="1" customFormat="1" ht="49" customHeight="1">
      <c r="B163" s="32"/>
      <c r="C163" s="127" t="s">
        <v>234</v>
      </c>
      <c r="D163" s="127" t="s">
        <v>138</v>
      </c>
      <c r="E163" s="128" t="s">
        <v>497</v>
      </c>
      <c r="F163" s="129" t="s">
        <v>498</v>
      </c>
      <c r="G163" s="130" t="s">
        <v>141</v>
      </c>
      <c r="H163" s="131">
        <v>7.2249999999999996</v>
      </c>
      <c r="I163" s="132"/>
      <c r="J163" s="133">
        <f>ROUND(I163*H163,2)</f>
        <v>0</v>
      </c>
      <c r="K163" s="129" t="s">
        <v>142</v>
      </c>
      <c r="L163" s="32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143</v>
      </c>
      <c r="AT163" s="138" t="s">
        <v>138</v>
      </c>
      <c r="AU163" s="138" t="s">
        <v>85</v>
      </c>
      <c r="AY163" s="17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83</v>
      </c>
      <c r="BK163" s="139">
        <f>ROUND(I163*H163,2)</f>
        <v>0</v>
      </c>
      <c r="BL163" s="17" t="s">
        <v>143</v>
      </c>
      <c r="BM163" s="138" t="s">
        <v>238</v>
      </c>
    </row>
    <row r="164" spans="2:65" s="1" customFormat="1" ht="27">
      <c r="B164" s="32"/>
      <c r="D164" s="140" t="s">
        <v>144</v>
      </c>
      <c r="F164" s="141" t="s">
        <v>498</v>
      </c>
      <c r="I164" s="142"/>
      <c r="L164" s="32"/>
      <c r="M164" s="143"/>
      <c r="T164" s="53"/>
      <c r="AT164" s="17" t="s">
        <v>144</v>
      </c>
      <c r="AU164" s="17" t="s">
        <v>85</v>
      </c>
    </row>
    <row r="165" spans="2:65" s="1" customFormat="1" ht="10">
      <c r="B165" s="32"/>
      <c r="D165" s="144" t="s">
        <v>145</v>
      </c>
      <c r="F165" s="145" t="s">
        <v>499</v>
      </c>
      <c r="I165" s="142"/>
      <c r="L165" s="32"/>
      <c r="M165" s="143"/>
      <c r="T165" s="53"/>
      <c r="AT165" s="17" t="s">
        <v>145</v>
      </c>
      <c r="AU165" s="17" t="s">
        <v>85</v>
      </c>
    </row>
    <row r="166" spans="2:65" s="12" customFormat="1" ht="10">
      <c r="B166" s="146"/>
      <c r="D166" s="140" t="s">
        <v>147</v>
      </c>
      <c r="E166" s="147" t="s">
        <v>19</v>
      </c>
      <c r="F166" s="148" t="s">
        <v>500</v>
      </c>
      <c r="H166" s="147" t="s">
        <v>19</v>
      </c>
      <c r="I166" s="149"/>
      <c r="L166" s="146"/>
      <c r="M166" s="150"/>
      <c r="T166" s="151"/>
      <c r="AT166" s="147" t="s">
        <v>147</v>
      </c>
      <c r="AU166" s="147" t="s">
        <v>85</v>
      </c>
      <c r="AV166" s="12" t="s">
        <v>83</v>
      </c>
      <c r="AW166" s="12" t="s">
        <v>39</v>
      </c>
      <c r="AX166" s="12" t="s">
        <v>12</v>
      </c>
      <c r="AY166" s="147" t="s">
        <v>135</v>
      </c>
    </row>
    <row r="167" spans="2:65" s="13" customFormat="1" ht="10">
      <c r="B167" s="152"/>
      <c r="D167" s="140" t="s">
        <v>147</v>
      </c>
      <c r="E167" s="153" t="s">
        <v>19</v>
      </c>
      <c r="F167" s="154" t="s">
        <v>501</v>
      </c>
      <c r="H167" s="155">
        <v>3.76</v>
      </c>
      <c r="I167" s="156"/>
      <c r="L167" s="152"/>
      <c r="M167" s="157"/>
      <c r="T167" s="158"/>
      <c r="AT167" s="153" t="s">
        <v>147</v>
      </c>
      <c r="AU167" s="153" t="s">
        <v>85</v>
      </c>
      <c r="AV167" s="13" t="s">
        <v>85</v>
      </c>
      <c r="AW167" s="13" t="s">
        <v>39</v>
      </c>
      <c r="AX167" s="13" t="s">
        <v>12</v>
      </c>
      <c r="AY167" s="153" t="s">
        <v>135</v>
      </c>
    </row>
    <row r="168" spans="2:65" s="12" customFormat="1" ht="10">
      <c r="B168" s="146"/>
      <c r="D168" s="140" t="s">
        <v>147</v>
      </c>
      <c r="E168" s="147" t="s">
        <v>19</v>
      </c>
      <c r="F168" s="148" t="s">
        <v>502</v>
      </c>
      <c r="H168" s="147" t="s">
        <v>19</v>
      </c>
      <c r="I168" s="149"/>
      <c r="L168" s="146"/>
      <c r="M168" s="150"/>
      <c r="T168" s="151"/>
      <c r="AT168" s="147" t="s">
        <v>147</v>
      </c>
      <c r="AU168" s="147" t="s">
        <v>85</v>
      </c>
      <c r="AV168" s="12" t="s">
        <v>83</v>
      </c>
      <c r="AW168" s="12" t="s">
        <v>39</v>
      </c>
      <c r="AX168" s="12" t="s">
        <v>12</v>
      </c>
      <c r="AY168" s="147" t="s">
        <v>135</v>
      </c>
    </row>
    <row r="169" spans="2:65" s="13" customFormat="1" ht="10">
      <c r="B169" s="152"/>
      <c r="D169" s="140" t="s">
        <v>147</v>
      </c>
      <c r="E169" s="153" t="s">
        <v>19</v>
      </c>
      <c r="F169" s="154" t="s">
        <v>503</v>
      </c>
      <c r="H169" s="155">
        <v>3.4650000000000003</v>
      </c>
      <c r="I169" s="156"/>
      <c r="L169" s="152"/>
      <c r="M169" s="157"/>
      <c r="T169" s="158"/>
      <c r="AT169" s="153" t="s">
        <v>147</v>
      </c>
      <c r="AU169" s="153" t="s">
        <v>85</v>
      </c>
      <c r="AV169" s="13" t="s">
        <v>85</v>
      </c>
      <c r="AW169" s="13" t="s">
        <v>39</v>
      </c>
      <c r="AX169" s="13" t="s">
        <v>12</v>
      </c>
      <c r="AY169" s="153" t="s">
        <v>135</v>
      </c>
    </row>
    <row r="170" spans="2:65" s="14" customFormat="1" ht="10">
      <c r="B170" s="159"/>
      <c r="D170" s="140" t="s">
        <v>147</v>
      </c>
      <c r="E170" s="160" t="s">
        <v>19</v>
      </c>
      <c r="F170" s="161" t="s">
        <v>154</v>
      </c>
      <c r="H170" s="162">
        <v>7.2249999999999996</v>
      </c>
      <c r="I170" s="163"/>
      <c r="L170" s="159"/>
      <c r="M170" s="164"/>
      <c r="T170" s="165"/>
      <c r="AT170" s="160" t="s">
        <v>147</v>
      </c>
      <c r="AU170" s="160" t="s">
        <v>85</v>
      </c>
      <c r="AV170" s="14" t="s">
        <v>143</v>
      </c>
      <c r="AW170" s="14" t="s">
        <v>39</v>
      </c>
      <c r="AX170" s="14" t="s">
        <v>83</v>
      </c>
      <c r="AY170" s="160" t="s">
        <v>135</v>
      </c>
    </row>
    <row r="171" spans="2:65" s="1" customFormat="1" ht="37.75" customHeight="1">
      <c r="B171" s="32"/>
      <c r="C171" s="127" t="s">
        <v>8</v>
      </c>
      <c r="D171" s="127" t="s">
        <v>138</v>
      </c>
      <c r="E171" s="128" t="s">
        <v>504</v>
      </c>
      <c r="F171" s="129" t="s">
        <v>505</v>
      </c>
      <c r="G171" s="130" t="s">
        <v>141</v>
      </c>
      <c r="H171" s="131">
        <v>98.063249999999996</v>
      </c>
      <c r="I171" s="132"/>
      <c r="J171" s="133">
        <f>ROUND(I171*H171,2)</f>
        <v>0</v>
      </c>
      <c r="K171" s="129" t="s">
        <v>142</v>
      </c>
      <c r="L171" s="32"/>
      <c r="M171" s="134" t="s">
        <v>19</v>
      </c>
      <c r="N171" s="13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143</v>
      </c>
      <c r="AT171" s="138" t="s">
        <v>138</v>
      </c>
      <c r="AU171" s="138" t="s">
        <v>85</v>
      </c>
      <c r="AY171" s="17" t="s">
        <v>135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83</v>
      </c>
      <c r="BK171" s="139">
        <f>ROUND(I171*H171,2)</f>
        <v>0</v>
      </c>
      <c r="BL171" s="17" t="s">
        <v>143</v>
      </c>
      <c r="BM171" s="138" t="s">
        <v>243</v>
      </c>
    </row>
    <row r="172" spans="2:65" s="1" customFormat="1" ht="18">
      <c r="B172" s="32"/>
      <c r="D172" s="140" t="s">
        <v>144</v>
      </c>
      <c r="F172" s="141" t="s">
        <v>505</v>
      </c>
      <c r="I172" s="142"/>
      <c r="L172" s="32"/>
      <c r="M172" s="143"/>
      <c r="T172" s="53"/>
      <c r="AT172" s="17" t="s">
        <v>144</v>
      </c>
      <c r="AU172" s="17" t="s">
        <v>85</v>
      </c>
    </row>
    <row r="173" spans="2:65" s="1" customFormat="1" ht="10">
      <c r="B173" s="32"/>
      <c r="D173" s="144" t="s">
        <v>145</v>
      </c>
      <c r="F173" s="145" t="s">
        <v>506</v>
      </c>
      <c r="I173" s="142"/>
      <c r="L173" s="32"/>
      <c r="M173" s="143"/>
      <c r="T173" s="53"/>
      <c r="AT173" s="17" t="s">
        <v>145</v>
      </c>
      <c r="AU173" s="17" t="s">
        <v>85</v>
      </c>
    </row>
    <row r="174" spans="2:65" s="12" customFormat="1" ht="10">
      <c r="B174" s="146"/>
      <c r="D174" s="140" t="s">
        <v>147</v>
      </c>
      <c r="E174" s="147" t="s">
        <v>19</v>
      </c>
      <c r="F174" s="148" t="s">
        <v>507</v>
      </c>
      <c r="H174" s="147" t="s">
        <v>19</v>
      </c>
      <c r="I174" s="149"/>
      <c r="L174" s="146"/>
      <c r="M174" s="150"/>
      <c r="T174" s="151"/>
      <c r="AT174" s="147" t="s">
        <v>147</v>
      </c>
      <c r="AU174" s="147" t="s">
        <v>85</v>
      </c>
      <c r="AV174" s="12" t="s">
        <v>83</v>
      </c>
      <c r="AW174" s="12" t="s">
        <v>39</v>
      </c>
      <c r="AX174" s="12" t="s">
        <v>12</v>
      </c>
      <c r="AY174" s="147" t="s">
        <v>135</v>
      </c>
    </row>
    <row r="175" spans="2:65" s="13" customFormat="1" ht="10">
      <c r="B175" s="152"/>
      <c r="D175" s="140" t="s">
        <v>147</v>
      </c>
      <c r="E175" s="153" t="s">
        <v>19</v>
      </c>
      <c r="F175" s="154" t="s">
        <v>508</v>
      </c>
      <c r="H175" s="155">
        <v>19.399999999999999</v>
      </c>
      <c r="I175" s="156"/>
      <c r="L175" s="152"/>
      <c r="M175" s="157"/>
      <c r="T175" s="158"/>
      <c r="AT175" s="153" t="s">
        <v>147</v>
      </c>
      <c r="AU175" s="153" t="s">
        <v>85</v>
      </c>
      <c r="AV175" s="13" t="s">
        <v>85</v>
      </c>
      <c r="AW175" s="13" t="s">
        <v>39</v>
      </c>
      <c r="AX175" s="13" t="s">
        <v>12</v>
      </c>
      <c r="AY175" s="153" t="s">
        <v>135</v>
      </c>
    </row>
    <row r="176" spans="2:65" s="13" customFormat="1" ht="10">
      <c r="B176" s="152"/>
      <c r="D176" s="140" t="s">
        <v>147</v>
      </c>
      <c r="E176" s="153" t="s">
        <v>19</v>
      </c>
      <c r="F176" s="154" t="s">
        <v>509</v>
      </c>
      <c r="H176" s="155">
        <v>-1.6</v>
      </c>
      <c r="I176" s="156"/>
      <c r="L176" s="152"/>
      <c r="M176" s="157"/>
      <c r="T176" s="158"/>
      <c r="AT176" s="153" t="s">
        <v>147</v>
      </c>
      <c r="AU176" s="153" t="s">
        <v>85</v>
      </c>
      <c r="AV176" s="13" t="s">
        <v>85</v>
      </c>
      <c r="AW176" s="13" t="s">
        <v>39</v>
      </c>
      <c r="AX176" s="13" t="s">
        <v>12</v>
      </c>
      <c r="AY176" s="153" t="s">
        <v>135</v>
      </c>
    </row>
    <row r="177" spans="2:51" s="15" customFormat="1" ht="10">
      <c r="B177" s="169"/>
      <c r="D177" s="140" t="s">
        <v>147</v>
      </c>
      <c r="E177" s="170" t="s">
        <v>19</v>
      </c>
      <c r="F177" s="171" t="s">
        <v>510</v>
      </c>
      <c r="H177" s="172">
        <v>17.799999999999997</v>
      </c>
      <c r="I177" s="173"/>
      <c r="L177" s="169"/>
      <c r="M177" s="174"/>
      <c r="T177" s="175"/>
      <c r="AT177" s="170" t="s">
        <v>147</v>
      </c>
      <c r="AU177" s="170" t="s">
        <v>85</v>
      </c>
      <c r="AV177" s="15" t="s">
        <v>162</v>
      </c>
      <c r="AW177" s="15" t="s">
        <v>39</v>
      </c>
      <c r="AX177" s="15" t="s">
        <v>12</v>
      </c>
      <c r="AY177" s="170" t="s">
        <v>135</v>
      </c>
    </row>
    <row r="178" spans="2:51" s="12" customFormat="1" ht="10">
      <c r="B178" s="146"/>
      <c r="D178" s="140" t="s">
        <v>147</v>
      </c>
      <c r="E178" s="147" t="s">
        <v>19</v>
      </c>
      <c r="F178" s="148" t="s">
        <v>511</v>
      </c>
      <c r="H178" s="147" t="s">
        <v>19</v>
      </c>
      <c r="I178" s="149"/>
      <c r="L178" s="146"/>
      <c r="M178" s="150"/>
      <c r="T178" s="151"/>
      <c r="AT178" s="147" t="s">
        <v>147</v>
      </c>
      <c r="AU178" s="147" t="s">
        <v>85</v>
      </c>
      <c r="AV178" s="12" t="s">
        <v>83</v>
      </c>
      <c r="AW178" s="12" t="s">
        <v>39</v>
      </c>
      <c r="AX178" s="12" t="s">
        <v>12</v>
      </c>
      <c r="AY178" s="147" t="s">
        <v>135</v>
      </c>
    </row>
    <row r="179" spans="2:51" s="13" customFormat="1" ht="10">
      <c r="B179" s="152"/>
      <c r="D179" s="140" t="s">
        <v>147</v>
      </c>
      <c r="E179" s="153" t="s">
        <v>19</v>
      </c>
      <c r="F179" s="154" t="s">
        <v>512</v>
      </c>
      <c r="H179" s="155">
        <v>3.4650000000000003</v>
      </c>
      <c r="I179" s="156"/>
      <c r="L179" s="152"/>
      <c r="M179" s="157"/>
      <c r="T179" s="158"/>
      <c r="AT179" s="153" t="s">
        <v>147</v>
      </c>
      <c r="AU179" s="153" t="s">
        <v>85</v>
      </c>
      <c r="AV179" s="13" t="s">
        <v>85</v>
      </c>
      <c r="AW179" s="13" t="s">
        <v>39</v>
      </c>
      <c r="AX179" s="13" t="s">
        <v>12</v>
      </c>
      <c r="AY179" s="153" t="s">
        <v>135</v>
      </c>
    </row>
    <row r="180" spans="2:51" s="15" customFormat="1" ht="10">
      <c r="B180" s="169"/>
      <c r="D180" s="140" t="s">
        <v>147</v>
      </c>
      <c r="E180" s="170" t="s">
        <v>19</v>
      </c>
      <c r="F180" s="171" t="s">
        <v>510</v>
      </c>
      <c r="H180" s="172">
        <v>3.4650000000000003</v>
      </c>
      <c r="I180" s="173"/>
      <c r="L180" s="169"/>
      <c r="M180" s="174"/>
      <c r="T180" s="175"/>
      <c r="AT180" s="170" t="s">
        <v>147</v>
      </c>
      <c r="AU180" s="170" t="s">
        <v>85</v>
      </c>
      <c r="AV180" s="15" t="s">
        <v>162</v>
      </c>
      <c r="AW180" s="15" t="s">
        <v>39</v>
      </c>
      <c r="AX180" s="15" t="s">
        <v>12</v>
      </c>
      <c r="AY180" s="170" t="s">
        <v>135</v>
      </c>
    </row>
    <row r="181" spans="2:51" s="12" customFormat="1" ht="10">
      <c r="B181" s="146"/>
      <c r="D181" s="140" t="s">
        <v>147</v>
      </c>
      <c r="E181" s="147" t="s">
        <v>19</v>
      </c>
      <c r="F181" s="148" t="s">
        <v>513</v>
      </c>
      <c r="H181" s="147" t="s">
        <v>19</v>
      </c>
      <c r="I181" s="149"/>
      <c r="L181" s="146"/>
      <c r="M181" s="150"/>
      <c r="T181" s="151"/>
      <c r="AT181" s="147" t="s">
        <v>147</v>
      </c>
      <c r="AU181" s="147" t="s">
        <v>85</v>
      </c>
      <c r="AV181" s="12" t="s">
        <v>83</v>
      </c>
      <c r="AW181" s="12" t="s">
        <v>39</v>
      </c>
      <c r="AX181" s="12" t="s">
        <v>12</v>
      </c>
      <c r="AY181" s="147" t="s">
        <v>135</v>
      </c>
    </row>
    <row r="182" spans="2:51" s="13" customFormat="1" ht="10">
      <c r="B182" s="152"/>
      <c r="D182" s="140" t="s">
        <v>147</v>
      </c>
      <c r="E182" s="153" t="s">
        <v>19</v>
      </c>
      <c r="F182" s="154" t="s">
        <v>514</v>
      </c>
      <c r="H182" s="155">
        <v>58.065000000000005</v>
      </c>
      <c r="I182" s="156"/>
      <c r="L182" s="152"/>
      <c r="M182" s="157"/>
      <c r="T182" s="158"/>
      <c r="AT182" s="153" t="s">
        <v>147</v>
      </c>
      <c r="AU182" s="153" t="s">
        <v>85</v>
      </c>
      <c r="AV182" s="13" t="s">
        <v>85</v>
      </c>
      <c r="AW182" s="13" t="s">
        <v>39</v>
      </c>
      <c r="AX182" s="13" t="s">
        <v>12</v>
      </c>
      <c r="AY182" s="153" t="s">
        <v>135</v>
      </c>
    </row>
    <row r="183" spans="2:51" s="13" customFormat="1" ht="10">
      <c r="B183" s="152"/>
      <c r="D183" s="140" t="s">
        <v>147</v>
      </c>
      <c r="E183" s="153" t="s">
        <v>19</v>
      </c>
      <c r="F183" s="154" t="s">
        <v>509</v>
      </c>
      <c r="H183" s="155">
        <v>-1.6</v>
      </c>
      <c r="I183" s="156"/>
      <c r="L183" s="152"/>
      <c r="M183" s="157"/>
      <c r="T183" s="158"/>
      <c r="AT183" s="153" t="s">
        <v>147</v>
      </c>
      <c r="AU183" s="153" t="s">
        <v>85</v>
      </c>
      <c r="AV183" s="13" t="s">
        <v>85</v>
      </c>
      <c r="AW183" s="13" t="s">
        <v>39</v>
      </c>
      <c r="AX183" s="13" t="s">
        <v>12</v>
      </c>
      <c r="AY183" s="153" t="s">
        <v>135</v>
      </c>
    </row>
    <row r="184" spans="2:51" s="15" customFormat="1" ht="10">
      <c r="B184" s="169"/>
      <c r="D184" s="140" t="s">
        <v>147</v>
      </c>
      <c r="E184" s="170" t="s">
        <v>19</v>
      </c>
      <c r="F184" s="171" t="s">
        <v>510</v>
      </c>
      <c r="H184" s="172">
        <v>56.465000000000003</v>
      </c>
      <c r="I184" s="173"/>
      <c r="L184" s="169"/>
      <c r="M184" s="174"/>
      <c r="T184" s="175"/>
      <c r="AT184" s="170" t="s">
        <v>147</v>
      </c>
      <c r="AU184" s="170" t="s">
        <v>85</v>
      </c>
      <c r="AV184" s="15" t="s">
        <v>162</v>
      </c>
      <c r="AW184" s="15" t="s">
        <v>39</v>
      </c>
      <c r="AX184" s="15" t="s">
        <v>12</v>
      </c>
      <c r="AY184" s="170" t="s">
        <v>135</v>
      </c>
    </row>
    <row r="185" spans="2:51" s="12" customFormat="1" ht="10">
      <c r="B185" s="146"/>
      <c r="D185" s="140" t="s">
        <v>147</v>
      </c>
      <c r="E185" s="147" t="s">
        <v>19</v>
      </c>
      <c r="F185" s="148" t="s">
        <v>515</v>
      </c>
      <c r="H185" s="147" t="s">
        <v>19</v>
      </c>
      <c r="I185" s="149"/>
      <c r="L185" s="146"/>
      <c r="M185" s="150"/>
      <c r="T185" s="151"/>
      <c r="AT185" s="147" t="s">
        <v>147</v>
      </c>
      <c r="AU185" s="147" t="s">
        <v>85</v>
      </c>
      <c r="AV185" s="12" t="s">
        <v>83</v>
      </c>
      <c r="AW185" s="12" t="s">
        <v>39</v>
      </c>
      <c r="AX185" s="12" t="s">
        <v>12</v>
      </c>
      <c r="AY185" s="147" t="s">
        <v>135</v>
      </c>
    </row>
    <row r="186" spans="2:51" s="13" customFormat="1" ht="10">
      <c r="B186" s="152"/>
      <c r="D186" s="140" t="s">
        <v>147</v>
      </c>
      <c r="E186" s="153" t="s">
        <v>19</v>
      </c>
      <c r="F186" s="154" t="s">
        <v>516</v>
      </c>
      <c r="H186" s="155">
        <v>8.4375</v>
      </c>
      <c r="I186" s="156"/>
      <c r="L186" s="152"/>
      <c r="M186" s="157"/>
      <c r="T186" s="158"/>
      <c r="AT186" s="153" t="s">
        <v>147</v>
      </c>
      <c r="AU186" s="153" t="s">
        <v>85</v>
      </c>
      <c r="AV186" s="13" t="s">
        <v>85</v>
      </c>
      <c r="AW186" s="13" t="s">
        <v>39</v>
      </c>
      <c r="AX186" s="13" t="s">
        <v>12</v>
      </c>
      <c r="AY186" s="153" t="s">
        <v>135</v>
      </c>
    </row>
    <row r="187" spans="2:51" s="15" customFormat="1" ht="10">
      <c r="B187" s="169"/>
      <c r="D187" s="140" t="s">
        <v>147</v>
      </c>
      <c r="E187" s="170" t="s">
        <v>19</v>
      </c>
      <c r="F187" s="171" t="s">
        <v>510</v>
      </c>
      <c r="H187" s="172">
        <v>8.4375</v>
      </c>
      <c r="I187" s="173"/>
      <c r="L187" s="169"/>
      <c r="M187" s="174"/>
      <c r="T187" s="175"/>
      <c r="AT187" s="170" t="s">
        <v>147</v>
      </c>
      <c r="AU187" s="170" t="s">
        <v>85</v>
      </c>
      <c r="AV187" s="15" t="s">
        <v>162</v>
      </c>
      <c r="AW187" s="15" t="s">
        <v>39</v>
      </c>
      <c r="AX187" s="15" t="s">
        <v>12</v>
      </c>
      <c r="AY187" s="170" t="s">
        <v>135</v>
      </c>
    </row>
    <row r="188" spans="2:51" s="12" customFormat="1" ht="10">
      <c r="B188" s="146"/>
      <c r="D188" s="140" t="s">
        <v>147</v>
      </c>
      <c r="E188" s="147" t="s">
        <v>19</v>
      </c>
      <c r="F188" s="148" t="s">
        <v>517</v>
      </c>
      <c r="H188" s="147" t="s">
        <v>19</v>
      </c>
      <c r="I188" s="149"/>
      <c r="L188" s="146"/>
      <c r="M188" s="150"/>
      <c r="T188" s="151"/>
      <c r="AT188" s="147" t="s">
        <v>147</v>
      </c>
      <c r="AU188" s="147" t="s">
        <v>85</v>
      </c>
      <c r="AV188" s="12" t="s">
        <v>83</v>
      </c>
      <c r="AW188" s="12" t="s">
        <v>39</v>
      </c>
      <c r="AX188" s="12" t="s">
        <v>12</v>
      </c>
      <c r="AY188" s="147" t="s">
        <v>135</v>
      </c>
    </row>
    <row r="189" spans="2:51" s="13" customFormat="1" ht="10">
      <c r="B189" s="152"/>
      <c r="D189" s="140" t="s">
        <v>147</v>
      </c>
      <c r="E189" s="153" t="s">
        <v>19</v>
      </c>
      <c r="F189" s="154" t="s">
        <v>518</v>
      </c>
      <c r="H189" s="155">
        <v>5.4375</v>
      </c>
      <c r="I189" s="156"/>
      <c r="L189" s="152"/>
      <c r="M189" s="157"/>
      <c r="T189" s="158"/>
      <c r="AT189" s="153" t="s">
        <v>147</v>
      </c>
      <c r="AU189" s="153" t="s">
        <v>85</v>
      </c>
      <c r="AV189" s="13" t="s">
        <v>85</v>
      </c>
      <c r="AW189" s="13" t="s">
        <v>39</v>
      </c>
      <c r="AX189" s="13" t="s">
        <v>12</v>
      </c>
      <c r="AY189" s="153" t="s">
        <v>135</v>
      </c>
    </row>
    <row r="190" spans="2:51" s="13" customFormat="1" ht="10">
      <c r="B190" s="152"/>
      <c r="D190" s="140" t="s">
        <v>147</v>
      </c>
      <c r="E190" s="153" t="s">
        <v>19</v>
      </c>
      <c r="F190" s="154" t="s">
        <v>519</v>
      </c>
      <c r="H190" s="155">
        <v>-1.7729999999999999</v>
      </c>
      <c r="I190" s="156"/>
      <c r="L190" s="152"/>
      <c r="M190" s="157"/>
      <c r="T190" s="158"/>
      <c r="AT190" s="153" t="s">
        <v>147</v>
      </c>
      <c r="AU190" s="153" t="s">
        <v>85</v>
      </c>
      <c r="AV190" s="13" t="s">
        <v>85</v>
      </c>
      <c r="AW190" s="13" t="s">
        <v>39</v>
      </c>
      <c r="AX190" s="13" t="s">
        <v>12</v>
      </c>
      <c r="AY190" s="153" t="s">
        <v>135</v>
      </c>
    </row>
    <row r="191" spans="2:51" s="15" customFormat="1" ht="10">
      <c r="B191" s="169"/>
      <c r="D191" s="140" t="s">
        <v>147</v>
      </c>
      <c r="E191" s="170" t="s">
        <v>19</v>
      </c>
      <c r="F191" s="171" t="s">
        <v>510</v>
      </c>
      <c r="H191" s="172">
        <v>3.6645000000000003</v>
      </c>
      <c r="I191" s="173"/>
      <c r="L191" s="169"/>
      <c r="M191" s="174"/>
      <c r="T191" s="175"/>
      <c r="AT191" s="170" t="s">
        <v>147</v>
      </c>
      <c r="AU191" s="170" t="s">
        <v>85</v>
      </c>
      <c r="AV191" s="15" t="s">
        <v>162</v>
      </c>
      <c r="AW191" s="15" t="s">
        <v>39</v>
      </c>
      <c r="AX191" s="15" t="s">
        <v>12</v>
      </c>
      <c r="AY191" s="170" t="s">
        <v>135</v>
      </c>
    </row>
    <row r="192" spans="2:51" s="12" customFormat="1" ht="10">
      <c r="B192" s="146"/>
      <c r="D192" s="140" t="s">
        <v>147</v>
      </c>
      <c r="E192" s="147" t="s">
        <v>19</v>
      </c>
      <c r="F192" s="148" t="s">
        <v>520</v>
      </c>
      <c r="H192" s="147" t="s">
        <v>19</v>
      </c>
      <c r="I192" s="149"/>
      <c r="L192" s="146"/>
      <c r="M192" s="150"/>
      <c r="T192" s="151"/>
      <c r="AT192" s="147" t="s">
        <v>147</v>
      </c>
      <c r="AU192" s="147" t="s">
        <v>85</v>
      </c>
      <c r="AV192" s="12" t="s">
        <v>83</v>
      </c>
      <c r="AW192" s="12" t="s">
        <v>39</v>
      </c>
      <c r="AX192" s="12" t="s">
        <v>12</v>
      </c>
      <c r="AY192" s="147" t="s">
        <v>135</v>
      </c>
    </row>
    <row r="193" spans="2:65" s="13" customFormat="1" ht="10">
      <c r="B193" s="152"/>
      <c r="D193" s="140" t="s">
        <v>147</v>
      </c>
      <c r="E193" s="153" t="s">
        <v>19</v>
      </c>
      <c r="F193" s="154" t="s">
        <v>521</v>
      </c>
      <c r="H193" s="155">
        <v>5.8124999999999991</v>
      </c>
      <c r="I193" s="156"/>
      <c r="L193" s="152"/>
      <c r="M193" s="157"/>
      <c r="T193" s="158"/>
      <c r="AT193" s="153" t="s">
        <v>147</v>
      </c>
      <c r="AU193" s="153" t="s">
        <v>85</v>
      </c>
      <c r="AV193" s="13" t="s">
        <v>85</v>
      </c>
      <c r="AW193" s="13" t="s">
        <v>39</v>
      </c>
      <c r="AX193" s="13" t="s">
        <v>12</v>
      </c>
      <c r="AY193" s="153" t="s">
        <v>135</v>
      </c>
    </row>
    <row r="194" spans="2:65" s="15" customFormat="1" ht="10">
      <c r="B194" s="169"/>
      <c r="D194" s="140" t="s">
        <v>147</v>
      </c>
      <c r="E194" s="170" t="s">
        <v>19</v>
      </c>
      <c r="F194" s="171" t="s">
        <v>510</v>
      </c>
      <c r="H194" s="172">
        <v>5.8124999999999991</v>
      </c>
      <c r="I194" s="173"/>
      <c r="L194" s="169"/>
      <c r="M194" s="174"/>
      <c r="T194" s="175"/>
      <c r="AT194" s="170" t="s">
        <v>147</v>
      </c>
      <c r="AU194" s="170" t="s">
        <v>85</v>
      </c>
      <c r="AV194" s="15" t="s">
        <v>162</v>
      </c>
      <c r="AW194" s="15" t="s">
        <v>39</v>
      </c>
      <c r="AX194" s="15" t="s">
        <v>12</v>
      </c>
      <c r="AY194" s="170" t="s">
        <v>135</v>
      </c>
    </row>
    <row r="195" spans="2:65" s="12" customFormat="1" ht="10">
      <c r="B195" s="146"/>
      <c r="D195" s="140" t="s">
        <v>147</v>
      </c>
      <c r="E195" s="147" t="s">
        <v>19</v>
      </c>
      <c r="F195" s="148" t="s">
        <v>245</v>
      </c>
      <c r="H195" s="147" t="s">
        <v>19</v>
      </c>
      <c r="I195" s="149"/>
      <c r="L195" s="146"/>
      <c r="M195" s="150"/>
      <c r="T195" s="151"/>
      <c r="AT195" s="147" t="s">
        <v>147</v>
      </c>
      <c r="AU195" s="147" t="s">
        <v>85</v>
      </c>
      <c r="AV195" s="12" t="s">
        <v>83</v>
      </c>
      <c r="AW195" s="12" t="s">
        <v>39</v>
      </c>
      <c r="AX195" s="12" t="s">
        <v>12</v>
      </c>
      <c r="AY195" s="147" t="s">
        <v>135</v>
      </c>
    </row>
    <row r="196" spans="2:65" s="13" customFormat="1" ht="10">
      <c r="B196" s="152"/>
      <c r="D196" s="140" t="s">
        <v>147</v>
      </c>
      <c r="E196" s="153" t="s">
        <v>19</v>
      </c>
      <c r="F196" s="154" t="s">
        <v>522</v>
      </c>
      <c r="H196" s="155">
        <v>2.4187499999999997</v>
      </c>
      <c r="I196" s="156"/>
      <c r="L196" s="152"/>
      <c r="M196" s="157"/>
      <c r="T196" s="158"/>
      <c r="AT196" s="153" t="s">
        <v>147</v>
      </c>
      <c r="AU196" s="153" t="s">
        <v>85</v>
      </c>
      <c r="AV196" s="13" t="s">
        <v>85</v>
      </c>
      <c r="AW196" s="13" t="s">
        <v>39</v>
      </c>
      <c r="AX196" s="13" t="s">
        <v>12</v>
      </c>
      <c r="AY196" s="153" t="s">
        <v>135</v>
      </c>
    </row>
    <row r="197" spans="2:65" s="14" customFormat="1" ht="10">
      <c r="B197" s="159"/>
      <c r="D197" s="140" t="s">
        <v>147</v>
      </c>
      <c r="E197" s="160" t="s">
        <v>19</v>
      </c>
      <c r="F197" s="161" t="s">
        <v>154</v>
      </c>
      <c r="H197" s="162">
        <v>98.063250000000011</v>
      </c>
      <c r="I197" s="163"/>
      <c r="L197" s="159"/>
      <c r="M197" s="164"/>
      <c r="T197" s="165"/>
      <c r="AT197" s="160" t="s">
        <v>147</v>
      </c>
      <c r="AU197" s="160" t="s">
        <v>85</v>
      </c>
      <c r="AV197" s="14" t="s">
        <v>143</v>
      </c>
      <c r="AW197" s="14" t="s">
        <v>39</v>
      </c>
      <c r="AX197" s="14" t="s">
        <v>83</v>
      </c>
      <c r="AY197" s="160" t="s">
        <v>135</v>
      </c>
    </row>
    <row r="198" spans="2:65" s="1" customFormat="1" ht="24.15" customHeight="1">
      <c r="B198" s="32"/>
      <c r="C198" s="127" t="s">
        <v>246</v>
      </c>
      <c r="D198" s="127" t="s">
        <v>138</v>
      </c>
      <c r="E198" s="128" t="s">
        <v>523</v>
      </c>
      <c r="F198" s="129" t="s">
        <v>524</v>
      </c>
      <c r="G198" s="130" t="s">
        <v>266</v>
      </c>
      <c r="H198" s="131">
        <v>74</v>
      </c>
      <c r="I198" s="132"/>
      <c r="J198" s="133">
        <f>ROUND(I198*H198,2)</f>
        <v>0</v>
      </c>
      <c r="K198" s="129" t="s">
        <v>142</v>
      </c>
      <c r="L198" s="32"/>
      <c r="M198" s="134" t="s">
        <v>19</v>
      </c>
      <c r="N198" s="135" t="s">
        <v>47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143</v>
      </c>
      <c r="AT198" s="138" t="s">
        <v>138</v>
      </c>
      <c r="AU198" s="138" t="s">
        <v>85</v>
      </c>
      <c r="AY198" s="17" t="s">
        <v>135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83</v>
      </c>
      <c r="BK198" s="139">
        <f>ROUND(I198*H198,2)</f>
        <v>0</v>
      </c>
      <c r="BL198" s="17" t="s">
        <v>143</v>
      </c>
      <c r="BM198" s="138" t="s">
        <v>249</v>
      </c>
    </row>
    <row r="199" spans="2:65" s="1" customFormat="1" ht="10">
      <c r="B199" s="32"/>
      <c r="D199" s="140" t="s">
        <v>144</v>
      </c>
      <c r="F199" s="141" t="s">
        <v>524</v>
      </c>
      <c r="I199" s="142"/>
      <c r="L199" s="32"/>
      <c r="M199" s="143"/>
      <c r="T199" s="53"/>
      <c r="AT199" s="17" t="s">
        <v>144</v>
      </c>
      <c r="AU199" s="17" t="s">
        <v>85</v>
      </c>
    </row>
    <row r="200" spans="2:65" s="1" customFormat="1" ht="10">
      <c r="B200" s="32"/>
      <c r="D200" s="144" t="s">
        <v>145</v>
      </c>
      <c r="F200" s="145" t="s">
        <v>525</v>
      </c>
      <c r="I200" s="142"/>
      <c r="L200" s="32"/>
      <c r="M200" s="143"/>
      <c r="T200" s="53"/>
      <c r="AT200" s="17" t="s">
        <v>145</v>
      </c>
      <c r="AU200" s="17" t="s">
        <v>85</v>
      </c>
    </row>
    <row r="201" spans="2:65" s="12" customFormat="1" ht="10">
      <c r="B201" s="146"/>
      <c r="D201" s="140" t="s">
        <v>147</v>
      </c>
      <c r="E201" s="147" t="s">
        <v>19</v>
      </c>
      <c r="F201" s="148" t="s">
        <v>526</v>
      </c>
      <c r="H201" s="147" t="s">
        <v>19</v>
      </c>
      <c r="I201" s="149"/>
      <c r="L201" s="146"/>
      <c r="M201" s="150"/>
      <c r="T201" s="151"/>
      <c r="AT201" s="147" t="s">
        <v>147</v>
      </c>
      <c r="AU201" s="147" t="s">
        <v>85</v>
      </c>
      <c r="AV201" s="12" t="s">
        <v>83</v>
      </c>
      <c r="AW201" s="12" t="s">
        <v>39</v>
      </c>
      <c r="AX201" s="12" t="s">
        <v>12</v>
      </c>
      <c r="AY201" s="147" t="s">
        <v>135</v>
      </c>
    </row>
    <row r="202" spans="2:65" s="13" customFormat="1" ht="10">
      <c r="B202" s="152"/>
      <c r="D202" s="140" t="s">
        <v>147</v>
      </c>
      <c r="E202" s="153" t="s">
        <v>19</v>
      </c>
      <c r="F202" s="154" t="s">
        <v>527</v>
      </c>
      <c r="H202" s="155">
        <v>46.2</v>
      </c>
      <c r="I202" s="156"/>
      <c r="L202" s="152"/>
      <c r="M202" s="157"/>
      <c r="T202" s="158"/>
      <c r="AT202" s="153" t="s">
        <v>147</v>
      </c>
      <c r="AU202" s="153" t="s">
        <v>85</v>
      </c>
      <c r="AV202" s="13" t="s">
        <v>85</v>
      </c>
      <c r="AW202" s="13" t="s">
        <v>39</v>
      </c>
      <c r="AX202" s="13" t="s">
        <v>12</v>
      </c>
      <c r="AY202" s="153" t="s">
        <v>135</v>
      </c>
    </row>
    <row r="203" spans="2:65" s="12" customFormat="1" ht="10">
      <c r="B203" s="146"/>
      <c r="D203" s="140" t="s">
        <v>147</v>
      </c>
      <c r="E203" s="147" t="s">
        <v>19</v>
      </c>
      <c r="F203" s="148" t="s">
        <v>528</v>
      </c>
      <c r="H203" s="147" t="s">
        <v>19</v>
      </c>
      <c r="I203" s="149"/>
      <c r="L203" s="146"/>
      <c r="M203" s="150"/>
      <c r="T203" s="151"/>
      <c r="AT203" s="147" t="s">
        <v>147</v>
      </c>
      <c r="AU203" s="147" t="s">
        <v>85</v>
      </c>
      <c r="AV203" s="12" t="s">
        <v>83</v>
      </c>
      <c r="AW203" s="12" t="s">
        <v>39</v>
      </c>
      <c r="AX203" s="12" t="s">
        <v>12</v>
      </c>
      <c r="AY203" s="147" t="s">
        <v>135</v>
      </c>
    </row>
    <row r="204" spans="2:65" s="13" customFormat="1" ht="10">
      <c r="B204" s="152"/>
      <c r="D204" s="140" t="s">
        <v>147</v>
      </c>
      <c r="E204" s="153" t="s">
        <v>19</v>
      </c>
      <c r="F204" s="154" t="s">
        <v>529</v>
      </c>
      <c r="H204" s="155">
        <v>27.8</v>
      </c>
      <c r="I204" s="156"/>
      <c r="L204" s="152"/>
      <c r="M204" s="157"/>
      <c r="T204" s="158"/>
      <c r="AT204" s="153" t="s">
        <v>147</v>
      </c>
      <c r="AU204" s="153" t="s">
        <v>85</v>
      </c>
      <c r="AV204" s="13" t="s">
        <v>85</v>
      </c>
      <c r="AW204" s="13" t="s">
        <v>39</v>
      </c>
      <c r="AX204" s="13" t="s">
        <v>12</v>
      </c>
      <c r="AY204" s="153" t="s">
        <v>135</v>
      </c>
    </row>
    <row r="205" spans="2:65" s="14" customFormat="1" ht="10">
      <c r="B205" s="159"/>
      <c r="D205" s="140" t="s">
        <v>147</v>
      </c>
      <c r="E205" s="160" t="s">
        <v>19</v>
      </c>
      <c r="F205" s="161" t="s">
        <v>154</v>
      </c>
      <c r="H205" s="162">
        <v>74</v>
      </c>
      <c r="I205" s="163"/>
      <c r="L205" s="159"/>
      <c r="M205" s="164"/>
      <c r="T205" s="165"/>
      <c r="AT205" s="160" t="s">
        <v>147</v>
      </c>
      <c r="AU205" s="160" t="s">
        <v>85</v>
      </c>
      <c r="AV205" s="14" t="s">
        <v>143</v>
      </c>
      <c r="AW205" s="14" t="s">
        <v>39</v>
      </c>
      <c r="AX205" s="14" t="s">
        <v>83</v>
      </c>
      <c r="AY205" s="160" t="s">
        <v>135</v>
      </c>
    </row>
    <row r="206" spans="2:65" s="1" customFormat="1" ht="37.75" customHeight="1">
      <c r="B206" s="32"/>
      <c r="C206" s="127" t="s">
        <v>191</v>
      </c>
      <c r="D206" s="127" t="s">
        <v>138</v>
      </c>
      <c r="E206" s="128" t="s">
        <v>530</v>
      </c>
      <c r="F206" s="129" t="s">
        <v>531</v>
      </c>
      <c r="G206" s="130" t="s">
        <v>141</v>
      </c>
      <c r="H206" s="131">
        <v>0.98</v>
      </c>
      <c r="I206" s="132"/>
      <c r="J206" s="133">
        <f>ROUND(I206*H206,2)</f>
        <v>0</v>
      </c>
      <c r="K206" s="129" t="s">
        <v>142</v>
      </c>
      <c r="L206" s="32"/>
      <c r="M206" s="134" t="s">
        <v>19</v>
      </c>
      <c r="N206" s="135" t="s">
        <v>47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143</v>
      </c>
      <c r="AT206" s="138" t="s">
        <v>138</v>
      </c>
      <c r="AU206" s="138" t="s">
        <v>85</v>
      </c>
      <c r="AY206" s="17" t="s">
        <v>135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83</v>
      </c>
      <c r="BK206" s="139">
        <f>ROUND(I206*H206,2)</f>
        <v>0</v>
      </c>
      <c r="BL206" s="17" t="s">
        <v>143</v>
      </c>
      <c r="BM206" s="138" t="s">
        <v>255</v>
      </c>
    </row>
    <row r="207" spans="2:65" s="1" customFormat="1" ht="18">
      <c r="B207" s="32"/>
      <c r="D207" s="140" t="s">
        <v>144</v>
      </c>
      <c r="F207" s="141" t="s">
        <v>531</v>
      </c>
      <c r="I207" s="142"/>
      <c r="L207" s="32"/>
      <c r="M207" s="143"/>
      <c r="T207" s="53"/>
      <c r="AT207" s="17" t="s">
        <v>144</v>
      </c>
      <c r="AU207" s="17" t="s">
        <v>85</v>
      </c>
    </row>
    <row r="208" spans="2:65" s="1" customFormat="1" ht="10">
      <c r="B208" s="32"/>
      <c r="D208" s="144" t="s">
        <v>145</v>
      </c>
      <c r="F208" s="145" t="s">
        <v>532</v>
      </c>
      <c r="I208" s="142"/>
      <c r="L208" s="32"/>
      <c r="M208" s="143"/>
      <c r="T208" s="53"/>
      <c r="AT208" s="17" t="s">
        <v>145</v>
      </c>
      <c r="AU208" s="17" t="s">
        <v>85</v>
      </c>
    </row>
    <row r="209" spans="2:65" s="12" customFormat="1" ht="10">
      <c r="B209" s="146"/>
      <c r="D209" s="140" t="s">
        <v>147</v>
      </c>
      <c r="E209" s="147" t="s">
        <v>19</v>
      </c>
      <c r="F209" s="148" t="s">
        <v>533</v>
      </c>
      <c r="H209" s="147" t="s">
        <v>19</v>
      </c>
      <c r="I209" s="149"/>
      <c r="L209" s="146"/>
      <c r="M209" s="150"/>
      <c r="T209" s="151"/>
      <c r="AT209" s="147" t="s">
        <v>147</v>
      </c>
      <c r="AU209" s="147" t="s">
        <v>85</v>
      </c>
      <c r="AV209" s="12" t="s">
        <v>83</v>
      </c>
      <c r="AW209" s="12" t="s">
        <v>39</v>
      </c>
      <c r="AX209" s="12" t="s">
        <v>12</v>
      </c>
      <c r="AY209" s="147" t="s">
        <v>135</v>
      </c>
    </row>
    <row r="210" spans="2:65" s="13" customFormat="1" ht="10">
      <c r="B210" s="152"/>
      <c r="D210" s="140" t="s">
        <v>147</v>
      </c>
      <c r="E210" s="153" t="s">
        <v>19</v>
      </c>
      <c r="F210" s="154" t="s">
        <v>534</v>
      </c>
      <c r="H210" s="155">
        <v>0.44000000000000006</v>
      </c>
      <c r="I210" s="156"/>
      <c r="L210" s="152"/>
      <c r="M210" s="157"/>
      <c r="T210" s="158"/>
      <c r="AT210" s="153" t="s">
        <v>147</v>
      </c>
      <c r="AU210" s="153" t="s">
        <v>85</v>
      </c>
      <c r="AV210" s="13" t="s">
        <v>85</v>
      </c>
      <c r="AW210" s="13" t="s">
        <v>39</v>
      </c>
      <c r="AX210" s="13" t="s">
        <v>12</v>
      </c>
      <c r="AY210" s="153" t="s">
        <v>135</v>
      </c>
    </row>
    <row r="211" spans="2:65" s="13" customFormat="1" ht="10">
      <c r="B211" s="152"/>
      <c r="D211" s="140" t="s">
        <v>147</v>
      </c>
      <c r="E211" s="153" t="s">
        <v>19</v>
      </c>
      <c r="F211" s="154" t="s">
        <v>535</v>
      </c>
      <c r="H211" s="155">
        <v>0.54</v>
      </c>
      <c r="I211" s="156"/>
      <c r="L211" s="152"/>
      <c r="M211" s="157"/>
      <c r="T211" s="158"/>
      <c r="AT211" s="153" t="s">
        <v>147</v>
      </c>
      <c r="AU211" s="153" t="s">
        <v>85</v>
      </c>
      <c r="AV211" s="13" t="s">
        <v>85</v>
      </c>
      <c r="AW211" s="13" t="s">
        <v>39</v>
      </c>
      <c r="AX211" s="13" t="s">
        <v>12</v>
      </c>
      <c r="AY211" s="153" t="s">
        <v>135</v>
      </c>
    </row>
    <row r="212" spans="2:65" s="14" customFormat="1" ht="10">
      <c r="B212" s="159"/>
      <c r="D212" s="140" t="s">
        <v>147</v>
      </c>
      <c r="E212" s="160" t="s">
        <v>19</v>
      </c>
      <c r="F212" s="161" t="s">
        <v>154</v>
      </c>
      <c r="H212" s="162">
        <v>0.98000000000000009</v>
      </c>
      <c r="I212" s="163"/>
      <c r="L212" s="159"/>
      <c r="M212" s="164"/>
      <c r="T212" s="165"/>
      <c r="AT212" s="160" t="s">
        <v>147</v>
      </c>
      <c r="AU212" s="160" t="s">
        <v>85</v>
      </c>
      <c r="AV212" s="14" t="s">
        <v>143</v>
      </c>
      <c r="AW212" s="14" t="s">
        <v>39</v>
      </c>
      <c r="AX212" s="14" t="s">
        <v>83</v>
      </c>
      <c r="AY212" s="160" t="s">
        <v>135</v>
      </c>
    </row>
    <row r="213" spans="2:65" s="1" customFormat="1" ht="37.75" customHeight="1">
      <c r="B213" s="32"/>
      <c r="C213" s="127" t="s">
        <v>259</v>
      </c>
      <c r="D213" s="127" t="s">
        <v>138</v>
      </c>
      <c r="E213" s="128" t="s">
        <v>536</v>
      </c>
      <c r="F213" s="129" t="s">
        <v>537</v>
      </c>
      <c r="G213" s="130" t="s">
        <v>141</v>
      </c>
      <c r="H213" s="131">
        <v>22.9695</v>
      </c>
      <c r="I213" s="132"/>
      <c r="J213" s="133">
        <f>ROUND(I213*H213,2)</f>
        <v>0</v>
      </c>
      <c r="K213" s="129" t="s">
        <v>142</v>
      </c>
      <c r="L213" s="32"/>
      <c r="M213" s="134" t="s">
        <v>19</v>
      </c>
      <c r="N213" s="135" t="s">
        <v>47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143</v>
      </c>
      <c r="AT213" s="138" t="s">
        <v>138</v>
      </c>
      <c r="AU213" s="138" t="s">
        <v>85</v>
      </c>
      <c r="AY213" s="17" t="s">
        <v>135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83</v>
      </c>
      <c r="BK213" s="139">
        <f>ROUND(I213*H213,2)</f>
        <v>0</v>
      </c>
      <c r="BL213" s="17" t="s">
        <v>143</v>
      </c>
      <c r="BM213" s="138" t="s">
        <v>262</v>
      </c>
    </row>
    <row r="214" spans="2:65" s="1" customFormat="1" ht="18">
      <c r="B214" s="32"/>
      <c r="D214" s="140" t="s">
        <v>144</v>
      </c>
      <c r="F214" s="141" t="s">
        <v>537</v>
      </c>
      <c r="I214" s="142"/>
      <c r="L214" s="32"/>
      <c r="M214" s="143"/>
      <c r="T214" s="53"/>
      <c r="AT214" s="17" t="s">
        <v>144</v>
      </c>
      <c r="AU214" s="17" t="s">
        <v>85</v>
      </c>
    </row>
    <row r="215" spans="2:65" s="1" customFormat="1" ht="10">
      <c r="B215" s="32"/>
      <c r="D215" s="144" t="s">
        <v>145</v>
      </c>
      <c r="F215" s="145" t="s">
        <v>538</v>
      </c>
      <c r="I215" s="142"/>
      <c r="L215" s="32"/>
      <c r="M215" s="143"/>
      <c r="T215" s="53"/>
      <c r="AT215" s="17" t="s">
        <v>145</v>
      </c>
      <c r="AU215" s="17" t="s">
        <v>85</v>
      </c>
    </row>
    <row r="216" spans="2:65" s="12" customFormat="1" ht="10">
      <c r="B216" s="146"/>
      <c r="D216" s="140" t="s">
        <v>147</v>
      </c>
      <c r="E216" s="147" t="s">
        <v>19</v>
      </c>
      <c r="F216" s="148" t="s">
        <v>539</v>
      </c>
      <c r="H216" s="147" t="s">
        <v>19</v>
      </c>
      <c r="I216" s="149"/>
      <c r="L216" s="146"/>
      <c r="M216" s="150"/>
      <c r="T216" s="151"/>
      <c r="AT216" s="147" t="s">
        <v>147</v>
      </c>
      <c r="AU216" s="147" t="s">
        <v>85</v>
      </c>
      <c r="AV216" s="12" t="s">
        <v>83</v>
      </c>
      <c r="AW216" s="12" t="s">
        <v>39</v>
      </c>
      <c r="AX216" s="12" t="s">
        <v>12</v>
      </c>
      <c r="AY216" s="147" t="s">
        <v>135</v>
      </c>
    </row>
    <row r="217" spans="2:65" s="13" customFormat="1" ht="10">
      <c r="B217" s="152"/>
      <c r="D217" s="140" t="s">
        <v>147</v>
      </c>
      <c r="E217" s="153" t="s">
        <v>19</v>
      </c>
      <c r="F217" s="154" t="s">
        <v>540</v>
      </c>
      <c r="H217" s="155">
        <v>5.9270000000000005</v>
      </c>
      <c r="I217" s="156"/>
      <c r="L217" s="152"/>
      <c r="M217" s="157"/>
      <c r="T217" s="158"/>
      <c r="AT217" s="153" t="s">
        <v>147</v>
      </c>
      <c r="AU217" s="153" t="s">
        <v>85</v>
      </c>
      <c r="AV217" s="13" t="s">
        <v>85</v>
      </c>
      <c r="AW217" s="13" t="s">
        <v>39</v>
      </c>
      <c r="AX217" s="13" t="s">
        <v>12</v>
      </c>
      <c r="AY217" s="153" t="s">
        <v>135</v>
      </c>
    </row>
    <row r="218" spans="2:65" s="12" customFormat="1" ht="10">
      <c r="B218" s="146"/>
      <c r="D218" s="140" t="s">
        <v>147</v>
      </c>
      <c r="E218" s="147" t="s">
        <v>19</v>
      </c>
      <c r="F218" s="148" t="s">
        <v>541</v>
      </c>
      <c r="H218" s="147" t="s">
        <v>19</v>
      </c>
      <c r="I218" s="149"/>
      <c r="L218" s="146"/>
      <c r="M218" s="150"/>
      <c r="T218" s="151"/>
      <c r="AT218" s="147" t="s">
        <v>147</v>
      </c>
      <c r="AU218" s="147" t="s">
        <v>85</v>
      </c>
      <c r="AV218" s="12" t="s">
        <v>83</v>
      </c>
      <c r="AW218" s="12" t="s">
        <v>39</v>
      </c>
      <c r="AX218" s="12" t="s">
        <v>12</v>
      </c>
      <c r="AY218" s="147" t="s">
        <v>135</v>
      </c>
    </row>
    <row r="219" spans="2:65" s="12" customFormat="1" ht="10">
      <c r="B219" s="146"/>
      <c r="D219" s="140" t="s">
        <v>147</v>
      </c>
      <c r="E219" s="147" t="s">
        <v>19</v>
      </c>
      <c r="F219" s="148" t="s">
        <v>542</v>
      </c>
      <c r="H219" s="147" t="s">
        <v>19</v>
      </c>
      <c r="I219" s="149"/>
      <c r="L219" s="146"/>
      <c r="M219" s="150"/>
      <c r="T219" s="151"/>
      <c r="AT219" s="147" t="s">
        <v>147</v>
      </c>
      <c r="AU219" s="147" t="s">
        <v>85</v>
      </c>
      <c r="AV219" s="12" t="s">
        <v>83</v>
      </c>
      <c r="AW219" s="12" t="s">
        <v>39</v>
      </c>
      <c r="AX219" s="12" t="s">
        <v>12</v>
      </c>
      <c r="AY219" s="147" t="s">
        <v>135</v>
      </c>
    </row>
    <row r="220" spans="2:65" s="13" customFormat="1" ht="10">
      <c r="B220" s="152"/>
      <c r="D220" s="140" t="s">
        <v>147</v>
      </c>
      <c r="E220" s="153" t="s">
        <v>19</v>
      </c>
      <c r="F220" s="154" t="s">
        <v>543</v>
      </c>
      <c r="H220" s="155">
        <v>7.3149999999999995</v>
      </c>
      <c r="I220" s="156"/>
      <c r="L220" s="152"/>
      <c r="M220" s="157"/>
      <c r="T220" s="158"/>
      <c r="AT220" s="153" t="s">
        <v>147</v>
      </c>
      <c r="AU220" s="153" t="s">
        <v>85</v>
      </c>
      <c r="AV220" s="13" t="s">
        <v>85</v>
      </c>
      <c r="AW220" s="13" t="s">
        <v>39</v>
      </c>
      <c r="AX220" s="13" t="s">
        <v>12</v>
      </c>
      <c r="AY220" s="153" t="s">
        <v>135</v>
      </c>
    </row>
    <row r="221" spans="2:65" s="12" customFormat="1" ht="10">
      <c r="B221" s="146"/>
      <c r="D221" s="140" t="s">
        <v>147</v>
      </c>
      <c r="E221" s="147" t="s">
        <v>19</v>
      </c>
      <c r="F221" s="148" t="s">
        <v>544</v>
      </c>
      <c r="H221" s="147" t="s">
        <v>19</v>
      </c>
      <c r="I221" s="149"/>
      <c r="L221" s="146"/>
      <c r="M221" s="150"/>
      <c r="T221" s="151"/>
      <c r="AT221" s="147" t="s">
        <v>147</v>
      </c>
      <c r="AU221" s="147" t="s">
        <v>85</v>
      </c>
      <c r="AV221" s="12" t="s">
        <v>83</v>
      </c>
      <c r="AW221" s="12" t="s">
        <v>39</v>
      </c>
      <c r="AX221" s="12" t="s">
        <v>12</v>
      </c>
      <c r="AY221" s="147" t="s">
        <v>135</v>
      </c>
    </row>
    <row r="222" spans="2:65" s="13" customFormat="1" ht="10">
      <c r="B222" s="152"/>
      <c r="D222" s="140" t="s">
        <v>147</v>
      </c>
      <c r="E222" s="153" t="s">
        <v>19</v>
      </c>
      <c r="F222" s="154" t="s">
        <v>545</v>
      </c>
      <c r="H222" s="155">
        <v>3.1875000000000004</v>
      </c>
      <c r="I222" s="156"/>
      <c r="L222" s="152"/>
      <c r="M222" s="157"/>
      <c r="T222" s="158"/>
      <c r="AT222" s="153" t="s">
        <v>147</v>
      </c>
      <c r="AU222" s="153" t="s">
        <v>85</v>
      </c>
      <c r="AV222" s="13" t="s">
        <v>85</v>
      </c>
      <c r="AW222" s="13" t="s">
        <v>39</v>
      </c>
      <c r="AX222" s="13" t="s">
        <v>12</v>
      </c>
      <c r="AY222" s="153" t="s">
        <v>135</v>
      </c>
    </row>
    <row r="223" spans="2:65" s="12" customFormat="1" ht="10">
      <c r="B223" s="146"/>
      <c r="D223" s="140" t="s">
        <v>147</v>
      </c>
      <c r="E223" s="147" t="s">
        <v>19</v>
      </c>
      <c r="F223" s="148" t="s">
        <v>546</v>
      </c>
      <c r="H223" s="147" t="s">
        <v>19</v>
      </c>
      <c r="I223" s="149"/>
      <c r="L223" s="146"/>
      <c r="M223" s="150"/>
      <c r="T223" s="151"/>
      <c r="AT223" s="147" t="s">
        <v>147</v>
      </c>
      <c r="AU223" s="147" t="s">
        <v>85</v>
      </c>
      <c r="AV223" s="12" t="s">
        <v>83</v>
      </c>
      <c r="AW223" s="12" t="s">
        <v>39</v>
      </c>
      <c r="AX223" s="12" t="s">
        <v>12</v>
      </c>
      <c r="AY223" s="147" t="s">
        <v>135</v>
      </c>
    </row>
    <row r="224" spans="2:65" s="13" customFormat="1" ht="10">
      <c r="B224" s="152"/>
      <c r="D224" s="140" t="s">
        <v>147</v>
      </c>
      <c r="E224" s="153" t="s">
        <v>19</v>
      </c>
      <c r="F224" s="154" t="s">
        <v>547</v>
      </c>
      <c r="H224" s="155">
        <v>3.4650000000000003</v>
      </c>
      <c r="I224" s="156"/>
      <c r="L224" s="152"/>
      <c r="M224" s="157"/>
      <c r="T224" s="158"/>
      <c r="AT224" s="153" t="s">
        <v>147</v>
      </c>
      <c r="AU224" s="153" t="s">
        <v>85</v>
      </c>
      <c r="AV224" s="13" t="s">
        <v>85</v>
      </c>
      <c r="AW224" s="13" t="s">
        <v>39</v>
      </c>
      <c r="AX224" s="13" t="s">
        <v>12</v>
      </c>
      <c r="AY224" s="153" t="s">
        <v>135</v>
      </c>
    </row>
    <row r="225" spans="2:65" s="12" customFormat="1" ht="10">
      <c r="B225" s="146"/>
      <c r="D225" s="140" t="s">
        <v>147</v>
      </c>
      <c r="E225" s="147" t="s">
        <v>19</v>
      </c>
      <c r="F225" s="148" t="s">
        <v>548</v>
      </c>
      <c r="H225" s="147" t="s">
        <v>19</v>
      </c>
      <c r="I225" s="149"/>
      <c r="L225" s="146"/>
      <c r="M225" s="150"/>
      <c r="T225" s="151"/>
      <c r="AT225" s="147" t="s">
        <v>147</v>
      </c>
      <c r="AU225" s="147" t="s">
        <v>85</v>
      </c>
      <c r="AV225" s="12" t="s">
        <v>83</v>
      </c>
      <c r="AW225" s="12" t="s">
        <v>39</v>
      </c>
      <c r="AX225" s="12" t="s">
        <v>12</v>
      </c>
      <c r="AY225" s="147" t="s">
        <v>135</v>
      </c>
    </row>
    <row r="226" spans="2:65" s="13" customFormat="1" ht="10">
      <c r="B226" s="152"/>
      <c r="D226" s="140" t="s">
        <v>147</v>
      </c>
      <c r="E226" s="153" t="s">
        <v>19</v>
      </c>
      <c r="F226" s="154" t="s">
        <v>549</v>
      </c>
      <c r="H226" s="155">
        <v>3.0749999999999997</v>
      </c>
      <c r="I226" s="156"/>
      <c r="L226" s="152"/>
      <c r="M226" s="157"/>
      <c r="T226" s="158"/>
      <c r="AT226" s="153" t="s">
        <v>147</v>
      </c>
      <c r="AU226" s="153" t="s">
        <v>85</v>
      </c>
      <c r="AV226" s="13" t="s">
        <v>85</v>
      </c>
      <c r="AW226" s="13" t="s">
        <v>39</v>
      </c>
      <c r="AX226" s="13" t="s">
        <v>12</v>
      </c>
      <c r="AY226" s="153" t="s">
        <v>135</v>
      </c>
    </row>
    <row r="227" spans="2:65" s="14" customFormat="1" ht="10">
      <c r="B227" s="159"/>
      <c r="D227" s="140" t="s">
        <v>147</v>
      </c>
      <c r="E227" s="160" t="s">
        <v>19</v>
      </c>
      <c r="F227" s="161" t="s">
        <v>154</v>
      </c>
      <c r="H227" s="162">
        <v>22.9695</v>
      </c>
      <c r="I227" s="163"/>
      <c r="L227" s="159"/>
      <c r="M227" s="164"/>
      <c r="T227" s="165"/>
      <c r="AT227" s="160" t="s">
        <v>147</v>
      </c>
      <c r="AU227" s="160" t="s">
        <v>85</v>
      </c>
      <c r="AV227" s="14" t="s">
        <v>143</v>
      </c>
      <c r="AW227" s="14" t="s">
        <v>39</v>
      </c>
      <c r="AX227" s="14" t="s">
        <v>83</v>
      </c>
      <c r="AY227" s="160" t="s">
        <v>135</v>
      </c>
    </row>
    <row r="228" spans="2:65" s="1" customFormat="1" ht="37.75" customHeight="1">
      <c r="B228" s="32"/>
      <c r="C228" s="127" t="s">
        <v>197</v>
      </c>
      <c r="D228" s="127" t="s">
        <v>138</v>
      </c>
      <c r="E228" s="128" t="s">
        <v>550</v>
      </c>
      <c r="F228" s="129" t="s">
        <v>551</v>
      </c>
      <c r="G228" s="130" t="s">
        <v>141</v>
      </c>
      <c r="H228" s="131">
        <v>10.373749999999999</v>
      </c>
      <c r="I228" s="132"/>
      <c r="J228" s="133">
        <f>ROUND(I228*H228,2)</f>
        <v>0</v>
      </c>
      <c r="K228" s="129" t="s">
        <v>142</v>
      </c>
      <c r="L228" s="32"/>
      <c r="M228" s="134" t="s">
        <v>19</v>
      </c>
      <c r="N228" s="135" t="s">
        <v>47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143</v>
      </c>
      <c r="AT228" s="138" t="s">
        <v>138</v>
      </c>
      <c r="AU228" s="138" t="s">
        <v>85</v>
      </c>
      <c r="AY228" s="17" t="s">
        <v>135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83</v>
      </c>
      <c r="BK228" s="139">
        <f>ROUND(I228*H228,2)</f>
        <v>0</v>
      </c>
      <c r="BL228" s="17" t="s">
        <v>143</v>
      </c>
      <c r="BM228" s="138" t="s">
        <v>267</v>
      </c>
    </row>
    <row r="229" spans="2:65" s="1" customFormat="1" ht="18">
      <c r="B229" s="32"/>
      <c r="D229" s="140" t="s">
        <v>144</v>
      </c>
      <c r="F229" s="141" t="s">
        <v>551</v>
      </c>
      <c r="I229" s="142"/>
      <c r="L229" s="32"/>
      <c r="M229" s="143"/>
      <c r="T229" s="53"/>
      <c r="AT229" s="17" t="s">
        <v>144</v>
      </c>
      <c r="AU229" s="17" t="s">
        <v>85</v>
      </c>
    </row>
    <row r="230" spans="2:65" s="1" customFormat="1" ht="10">
      <c r="B230" s="32"/>
      <c r="D230" s="144" t="s">
        <v>145</v>
      </c>
      <c r="F230" s="145" t="s">
        <v>552</v>
      </c>
      <c r="I230" s="142"/>
      <c r="L230" s="32"/>
      <c r="M230" s="143"/>
      <c r="T230" s="53"/>
      <c r="AT230" s="17" t="s">
        <v>145</v>
      </c>
      <c r="AU230" s="17" t="s">
        <v>85</v>
      </c>
    </row>
    <row r="231" spans="2:65" s="12" customFormat="1" ht="10">
      <c r="B231" s="146"/>
      <c r="D231" s="140" t="s">
        <v>147</v>
      </c>
      <c r="E231" s="147" t="s">
        <v>19</v>
      </c>
      <c r="F231" s="148" t="s">
        <v>553</v>
      </c>
      <c r="H231" s="147" t="s">
        <v>19</v>
      </c>
      <c r="I231" s="149"/>
      <c r="L231" s="146"/>
      <c r="M231" s="150"/>
      <c r="T231" s="151"/>
      <c r="AT231" s="147" t="s">
        <v>147</v>
      </c>
      <c r="AU231" s="147" t="s">
        <v>85</v>
      </c>
      <c r="AV231" s="12" t="s">
        <v>83</v>
      </c>
      <c r="AW231" s="12" t="s">
        <v>39</v>
      </c>
      <c r="AX231" s="12" t="s">
        <v>12</v>
      </c>
      <c r="AY231" s="147" t="s">
        <v>135</v>
      </c>
    </row>
    <row r="232" spans="2:65" s="13" customFormat="1" ht="10">
      <c r="B232" s="152"/>
      <c r="D232" s="140" t="s">
        <v>147</v>
      </c>
      <c r="E232" s="153" t="s">
        <v>19</v>
      </c>
      <c r="F232" s="154" t="s">
        <v>554</v>
      </c>
      <c r="H232" s="155">
        <v>4.1945000000000006</v>
      </c>
      <c r="I232" s="156"/>
      <c r="L232" s="152"/>
      <c r="M232" s="157"/>
      <c r="T232" s="158"/>
      <c r="AT232" s="153" t="s">
        <v>147</v>
      </c>
      <c r="AU232" s="153" t="s">
        <v>85</v>
      </c>
      <c r="AV232" s="13" t="s">
        <v>85</v>
      </c>
      <c r="AW232" s="13" t="s">
        <v>39</v>
      </c>
      <c r="AX232" s="13" t="s">
        <v>12</v>
      </c>
      <c r="AY232" s="153" t="s">
        <v>135</v>
      </c>
    </row>
    <row r="233" spans="2:65" s="12" customFormat="1" ht="10">
      <c r="B233" s="146"/>
      <c r="D233" s="140" t="s">
        <v>147</v>
      </c>
      <c r="E233" s="147" t="s">
        <v>19</v>
      </c>
      <c r="F233" s="148" t="s">
        <v>555</v>
      </c>
      <c r="H233" s="147" t="s">
        <v>19</v>
      </c>
      <c r="I233" s="149"/>
      <c r="L233" s="146"/>
      <c r="M233" s="150"/>
      <c r="T233" s="151"/>
      <c r="AT233" s="147" t="s">
        <v>147</v>
      </c>
      <c r="AU233" s="147" t="s">
        <v>85</v>
      </c>
      <c r="AV233" s="12" t="s">
        <v>83</v>
      </c>
      <c r="AW233" s="12" t="s">
        <v>39</v>
      </c>
      <c r="AX233" s="12" t="s">
        <v>12</v>
      </c>
      <c r="AY233" s="147" t="s">
        <v>135</v>
      </c>
    </row>
    <row r="234" spans="2:65" s="13" customFormat="1" ht="10">
      <c r="B234" s="152"/>
      <c r="D234" s="140" t="s">
        <v>147</v>
      </c>
      <c r="E234" s="153" t="s">
        <v>19</v>
      </c>
      <c r="F234" s="154" t="s">
        <v>556</v>
      </c>
      <c r="H234" s="155">
        <v>6.1792499999999997</v>
      </c>
      <c r="I234" s="156"/>
      <c r="L234" s="152"/>
      <c r="M234" s="157"/>
      <c r="T234" s="158"/>
      <c r="AT234" s="153" t="s">
        <v>147</v>
      </c>
      <c r="AU234" s="153" t="s">
        <v>85</v>
      </c>
      <c r="AV234" s="13" t="s">
        <v>85</v>
      </c>
      <c r="AW234" s="13" t="s">
        <v>39</v>
      </c>
      <c r="AX234" s="13" t="s">
        <v>12</v>
      </c>
      <c r="AY234" s="153" t="s">
        <v>135</v>
      </c>
    </row>
    <row r="235" spans="2:65" s="14" customFormat="1" ht="10">
      <c r="B235" s="159"/>
      <c r="D235" s="140" t="s">
        <v>147</v>
      </c>
      <c r="E235" s="160" t="s">
        <v>19</v>
      </c>
      <c r="F235" s="161" t="s">
        <v>154</v>
      </c>
      <c r="H235" s="162">
        <v>10.373750000000001</v>
      </c>
      <c r="I235" s="163"/>
      <c r="L235" s="159"/>
      <c r="M235" s="164"/>
      <c r="T235" s="165"/>
      <c r="AT235" s="160" t="s">
        <v>147</v>
      </c>
      <c r="AU235" s="160" t="s">
        <v>85</v>
      </c>
      <c r="AV235" s="14" t="s">
        <v>143</v>
      </c>
      <c r="AW235" s="14" t="s">
        <v>39</v>
      </c>
      <c r="AX235" s="14" t="s">
        <v>83</v>
      </c>
      <c r="AY235" s="160" t="s">
        <v>135</v>
      </c>
    </row>
    <row r="236" spans="2:65" s="1" customFormat="1" ht="37.75" customHeight="1">
      <c r="B236" s="32"/>
      <c r="C236" s="127" t="s">
        <v>271</v>
      </c>
      <c r="D236" s="127" t="s">
        <v>138</v>
      </c>
      <c r="E236" s="128" t="s">
        <v>557</v>
      </c>
      <c r="F236" s="129" t="s">
        <v>558</v>
      </c>
      <c r="G236" s="130" t="s">
        <v>141</v>
      </c>
      <c r="H236" s="131">
        <v>3.0037500000000001</v>
      </c>
      <c r="I236" s="132"/>
      <c r="J236" s="133">
        <f>ROUND(I236*H236,2)</f>
        <v>0</v>
      </c>
      <c r="K236" s="129" t="s">
        <v>142</v>
      </c>
      <c r="L236" s="32"/>
      <c r="M236" s="134" t="s">
        <v>19</v>
      </c>
      <c r="N236" s="135" t="s">
        <v>47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143</v>
      </c>
      <c r="AT236" s="138" t="s">
        <v>138</v>
      </c>
      <c r="AU236" s="138" t="s">
        <v>85</v>
      </c>
      <c r="AY236" s="17" t="s">
        <v>135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83</v>
      </c>
      <c r="BK236" s="139">
        <f>ROUND(I236*H236,2)</f>
        <v>0</v>
      </c>
      <c r="BL236" s="17" t="s">
        <v>143</v>
      </c>
      <c r="BM236" s="138" t="s">
        <v>274</v>
      </c>
    </row>
    <row r="237" spans="2:65" s="1" customFormat="1" ht="18">
      <c r="B237" s="32"/>
      <c r="D237" s="140" t="s">
        <v>144</v>
      </c>
      <c r="F237" s="141" t="s">
        <v>558</v>
      </c>
      <c r="I237" s="142"/>
      <c r="L237" s="32"/>
      <c r="M237" s="143"/>
      <c r="T237" s="53"/>
      <c r="AT237" s="17" t="s">
        <v>144</v>
      </c>
      <c r="AU237" s="17" t="s">
        <v>85</v>
      </c>
    </row>
    <row r="238" spans="2:65" s="1" customFormat="1" ht="10">
      <c r="B238" s="32"/>
      <c r="D238" s="144" t="s">
        <v>145</v>
      </c>
      <c r="F238" s="145" t="s">
        <v>559</v>
      </c>
      <c r="I238" s="142"/>
      <c r="L238" s="32"/>
      <c r="M238" s="143"/>
      <c r="T238" s="53"/>
      <c r="AT238" s="17" t="s">
        <v>145</v>
      </c>
      <c r="AU238" s="17" t="s">
        <v>85</v>
      </c>
    </row>
    <row r="239" spans="2:65" s="12" customFormat="1" ht="10">
      <c r="B239" s="146"/>
      <c r="D239" s="140" t="s">
        <v>147</v>
      </c>
      <c r="E239" s="147" t="s">
        <v>19</v>
      </c>
      <c r="F239" s="148" t="s">
        <v>560</v>
      </c>
      <c r="H239" s="147" t="s">
        <v>19</v>
      </c>
      <c r="I239" s="149"/>
      <c r="L239" s="146"/>
      <c r="M239" s="150"/>
      <c r="T239" s="151"/>
      <c r="AT239" s="147" t="s">
        <v>147</v>
      </c>
      <c r="AU239" s="147" t="s">
        <v>85</v>
      </c>
      <c r="AV239" s="12" t="s">
        <v>83</v>
      </c>
      <c r="AW239" s="12" t="s">
        <v>39</v>
      </c>
      <c r="AX239" s="12" t="s">
        <v>12</v>
      </c>
      <c r="AY239" s="147" t="s">
        <v>135</v>
      </c>
    </row>
    <row r="240" spans="2:65" s="13" customFormat="1" ht="10">
      <c r="B240" s="152"/>
      <c r="D240" s="140" t="s">
        <v>147</v>
      </c>
      <c r="E240" s="153" t="s">
        <v>19</v>
      </c>
      <c r="F240" s="154" t="s">
        <v>561</v>
      </c>
      <c r="H240" s="155">
        <v>3.0037500000000001</v>
      </c>
      <c r="I240" s="156"/>
      <c r="L240" s="152"/>
      <c r="M240" s="157"/>
      <c r="T240" s="158"/>
      <c r="AT240" s="153" t="s">
        <v>147</v>
      </c>
      <c r="AU240" s="153" t="s">
        <v>85</v>
      </c>
      <c r="AV240" s="13" t="s">
        <v>85</v>
      </c>
      <c r="AW240" s="13" t="s">
        <v>39</v>
      </c>
      <c r="AX240" s="13" t="s">
        <v>12</v>
      </c>
      <c r="AY240" s="153" t="s">
        <v>135</v>
      </c>
    </row>
    <row r="241" spans="2:65" s="14" customFormat="1" ht="10">
      <c r="B241" s="159"/>
      <c r="D241" s="140" t="s">
        <v>147</v>
      </c>
      <c r="E241" s="160" t="s">
        <v>19</v>
      </c>
      <c r="F241" s="161" t="s">
        <v>154</v>
      </c>
      <c r="H241" s="162">
        <v>3.0037500000000001</v>
      </c>
      <c r="I241" s="163"/>
      <c r="L241" s="159"/>
      <c r="M241" s="164"/>
      <c r="T241" s="165"/>
      <c r="AT241" s="160" t="s">
        <v>147</v>
      </c>
      <c r="AU241" s="160" t="s">
        <v>85</v>
      </c>
      <c r="AV241" s="14" t="s">
        <v>143</v>
      </c>
      <c r="AW241" s="14" t="s">
        <v>39</v>
      </c>
      <c r="AX241" s="14" t="s">
        <v>83</v>
      </c>
      <c r="AY241" s="160" t="s">
        <v>135</v>
      </c>
    </row>
    <row r="242" spans="2:65" s="1" customFormat="1" ht="37.75" customHeight="1">
      <c r="B242" s="32"/>
      <c r="C242" s="127" t="s">
        <v>211</v>
      </c>
      <c r="D242" s="127" t="s">
        <v>138</v>
      </c>
      <c r="E242" s="128" t="s">
        <v>562</v>
      </c>
      <c r="F242" s="129" t="s">
        <v>563</v>
      </c>
      <c r="G242" s="130" t="s">
        <v>141</v>
      </c>
      <c r="H242" s="131">
        <v>6.375</v>
      </c>
      <c r="I242" s="132"/>
      <c r="J242" s="133">
        <f>ROUND(I242*H242,2)</f>
        <v>0</v>
      </c>
      <c r="K242" s="129" t="s">
        <v>142</v>
      </c>
      <c r="L242" s="32"/>
      <c r="M242" s="134" t="s">
        <v>19</v>
      </c>
      <c r="N242" s="135" t="s">
        <v>47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143</v>
      </c>
      <c r="AT242" s="138" t="s">
        <v>138</v>
      </c>
      <c r="AU242" s="138" t="s">
        <v>85</v>
      </c>
      <c r="AY242" s="17" t="s">
        <v>135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83</v>
      </c>
      <c r="BK242" s="139">
        <f>ROUND(I242*H242,2)</f>
        <v>0</v>
      </c>
      <c r="BL242" s="17" t="s">
        <v>143</v>
      </c>
      <c r="BM242" s="138" t="s">
        <v>281</v>
      </c>
    </row>
    <row r="243" spans="2:65" s="1" customFormat="1" ht="18">
      <c r="B243" s="32"/>
      <c r="D243" s="140" t="s">
        <v>144</v>
      </c>
      <c r="F243" s="141" t="s">
        <v>563</v>
      </c>
      <c r="I243" s="142"/>
      <c r="L243" s="32"/>
      <c r="M243" s="143"/>
      <c r="T243" s="53"/>
      <c r="AT243" s="17" t="s">
        <v>144</v>
      </c>
      <c r="AU243" s="17" t="s">
        <v>85</v>
      </c>
    </row>
    <row r="244" spans="2:65" s="1" customFormat="1" ht="10">
      <c r="B244" s="32"/>
      <c r="D244" s="144" t="s">
        <v>145</v>
      </c>
      <c r="F244" s="145" t="s">
        <v>564</v>
      </c>
      <c r="I244" s="142"/>
      <c r="L244" s="32"/>
      <c r="M244" s="143"/>
      <c r="T244" s="53"/>
      <c r="AT244" s="17" t="s">
        <v>145</v>
      </c>
      <c r="AU244" s="17" t="s">
        <v>85</v>
      </c>
    </row>
    <row r="245" spans="2:65" s="12" customFormat="1" ht="10">
      <c r="B245" s="146"/>
      <c r="D245" s="140" t="s">
        <v>147</v>
      </c>
      <c r="E245" s="147" t="s">
        <v>19</v>
      </c>
      <c r="F245" s="148" t="s">
        <v>565</v>
      </c>
      <c r="H245" s="147" t="s">
        <v>19</v>
      </c>
      <c r="I245" s="149"/>
      <c r="L245" s="146"/>
      <c r="M245" s="150"/>
      <c r="T245" s="151"/>
      <c r="AT245" s="147" t="s">
        <v>147</v>
      </c>
      <c r="AU245" s="147" t="s">
        <v>85</v>
      </c>
      <c r="AV245" s="12" t="s">
        <v>83</v>
      </c>
      <c r="AW245" s="12" t="s">
        <v>39</v>
      </c>
      <c r="AX245" s="12" t="s">
        <v>12</v>
      </c>
      <c r="AY245" s="147" t="s">
        <v>135</v>
      </c>
    </row>
    <row r="246" spans="2:65" s="13" customFormat="1" ht="10">
      <c r="B246" s="152"/>
      <c r="D246" s="140" t="s">
        <v>147</v>
      </c>
      <c r="E246" s="153" t="s">
        <v>19</v>
      </c>
      <c r="F246" s="154" t="s">
        <v>566</v>
      </c>
      <c r="H246" s="155">
        <v>2.7</v>
      </c>
      <c r="I246" s="156"/>
      <c r="L246" s="152"/>
      <c r="M246" s="157"/>
      <c r="T246" s="158"/>
      <c r="AT246" s="153" t="s">
        <v>147</v>
      </c>
      <c r="AU246" s="153" t="s">
        <v>85</v>
      </c>
      <c r="AV246" s="13" t="s">
        <v>85</v>
      </c>
      <c r="AW246" s="13" t="s">
        <v>39</v>
      </c>
      <c r="AX246" s="13" t="s">
        <v>12</v>
      </c>
      <c r="AY246" s="153" t="s">
        <v>135</v>
      </c>
    </row>
    <row r="247" spans="2:65" s="13" customFormat="1" ht="10">
      <c r="B247" s="152"/>
      <c r="D247" s="140" t="s">
        <v>147</v>
      </c>
      <c r="E247" s="153" t="s">
        <v>19</v>
      </c>
      <c r="F247" s="154" t="s">
        <v>567</v>
      </c>
      <c r="H247" s="155">
        <v>1.5</v>
      </c>
      <c r="I247" s="156"/>
      <c r="L247" s="152"/>
      <c r="M247" s="157"/>
      <c r="T247" s="158"/>
      <c r="AT247" s="153" t="s">
        <v>147</v>
      </c>
      <c r="AU247" s="153" t="s">
        <v>85</v>
      </c>
      <c r="AV247" s="13" t="s">
        <v>85</v>
      </c>
      <c r="AW247" s="13" t="s">
        <v>39</v>
      </c>
      <c r="AX247" s="13" t="s">
        <v>12</v>
      </c>
      <c r="AY247" s="153" t="s">
        <v>135</v>
      </c>
    </row>
    <row r="248" spans="2:65" s="13" customFormat="1" ht="10">
      <c r="B248" s="152"/>
      <c r="D248" s="140" t="s">
        <v>147</v>
      </c>
      <c r="E248" s="153" t="s">
        <v>19</v>
      </c>
      <c r="F248" s="154" t="s">
        <v>568</v>
      </c>
      <c r="H248" s="155">
        <v>2.1749999999999998</v>
      </c>
      <c r="I248" s="156"/>
      <c r="L248" s="152"/>
      <c r="M248" s="157"/>
      <c r="T248" s="158"/>
      <c r="AT248" s="153" t="s">
        <v>147</v>
      </c>
      <c r="AU248" s="153" t="s">
        <v>85</v>
      </c>
      <c r="AV248" s="13" t="s">
        <v>85</v>
      </c>
      <c r="AW248" s="13" t="s">
        <v>39</v>
      </c>
      <c r="AX248" s="13" t="s">
        <v>12</v>
      </c>
      <c r="AY248" s="153" t="s">
        <v>135</v>
      </c>
    </row>
    <row r="249" spans="2:65" s="14" customFormat="1" ht="10">
      <c r="B249" s="159"/>
      <c r="D249" s="140" t="s">
        <v>147</v>
      </c>
      <c r="E249" s="160" t="s">
        <v>19</v>
      </c>
      <c r="F249" s="161" t="s">
        <v>154</v>
      </c>
      <c r="H249" s="162">
        <v>6.375</v>
      </c>
      <c r="I249" s="163"/>
      <c r="L249" s="159"/>
      <c r="M249" s="164"/>
      <c r="T249" s="165"/>
      <c r="AT249" s="160" t="s">
        <v>147</v>
      </c>
      <c r="AU249" s="160" t="s">
        <v>85</v>
      </c>
      <c r="AV249" s="14" t="s">
        <v>143</v>
      </c>
      <c r="AW249" s="14" t="s">
        <v>39</v>
      </c>
      <c r="AX249" s="14" t="s">
        <v>83</v>
      </c>
      <c r="AY249" s="160" t="s">
        <v>135</v>
      </c>
    </row>
    <row r="250" spans="2:65" s="11" customFormat="1" ht="22.75" customHeight="1">
      <c r="B250" s="115"/>
      <c r="D250" s="116" t="s">
        <v>75</v>
      </c>
      <c r="E250" s="125" t="s">
        <v>136</v>
      </c>
      <c r="F250" s="125" t="s">
        <v>137</v>
      </c>
      <c r="I250" s="118"/>
      <c r="J250" s="126">
        <f>BK250</f>
        <v>0</v>
      </c>
      <c r="L250" s="115"/>
      <c r="M250" s="120"/>
      <c r="P250" s="121">
        <f>SUM(P251:P549)</f>
        <v>0</v>
      </c>
      <c r="R250" s="121">
        <f>SUM(R251:R549)</f>
        <v>0</v>
      </c>
      <c r="T250" s="122">
        <f>SUM(T251:T549)</f>
        <v>0</v>
      </c>
      <c r="AR250" s="116" t="s">
        <v>83</v>
      </c>
      <c r="AT250" s="123" t="s">
        <v>75</v>
      </c>
      <c r="AU250" s="123" t="s">
        <v>83</v>
      </c>
      <c r="AY250" s="116" t="s">
        <v>135</v>
      </c>
      <c r="BK250" s="124">
        <f>SUM(BK251:BK549)</f>
        <v>0</v>
      </c>
    </row>
    <row r="251" spans="2:65" s="1" customFormat="1" ht="24.15" customHeight="1">
      <c r="B251" s="32"/>
      <c r="C251" s="127" t="s">
        <v>285</v>
      </c>
      <c r="D251" s="127" t="s">
        <v>138</v>
      </c>
      <c r="E251" s="128" t="s">
        <v>569</v>
      </c>
      <c r="F251" s="129" t="s">
        <v>570</v>
      </c>
      <c r="G251" s="130" t="s">
        <v>141</v>
      </c>
      <c r="H251" s="131">
        <v>7.85</v>
      </c>
      <c r="I251" s="132"/>
      <c r="J251" s="133">
        <f>ROUND(I251*H251,2)</f>
        <v>0</v>
      </c>
      <c r="K251" s="129" t="s">
        <v>142</v>
      </c>
      <c r="L251" s="32"/>
      <c r="M251" s="134" t="s">
        <v>19</v>
      </c>
      <c r="N251" s="135" t="s">
        <v>47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143</v>
      </c>
      <c r="AT251" s="138" t="s">
        <v>138</v>
      </c>
      <c r="AU251" s="138" t="s">
        <v>85</v>
      </c>
      <c r="AY251" s="17" t="s">
        <v>135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83</v>
      </c>
      <c r="BK251" s="139">
        <f>ROUND(I251*H251,2)</f>
        <v>0</v>
      </c>
      <c r="BL251" s="17" t="s">
        <v>143</v>
      </c>
      <c r="BM251" s="138" t="s">
        <v>288</v>
      </c>
    </row>
    <row r="252" spans="2:65" s="1" customFormat="1" ht="18">
      <c r="B252" s="32"/>
      <c r="D252" s="140" t="s">
        <v>144</v>
      </c>
      <c r="F252" s="141" t="s">
        <v>570</v>
      </c>
      <c r="I252" s="142"/>
      <c r="L252" s="32"/>
      <c r="M252" s="143"/>
      <c r="T252" s="53"/>
      <c r="AT252" s="17" t="s">
        <v>144</v>
      </c>
      <c r="AU252" s="17" t="s">
        <v>85</v>
      </c>
    </row>
    <row r="253" spans="2:65" s="1" customFormat="1" ht="10">
      <c r="B253" s="32"/>
      <c r="D253" s="144" t="s">
        <v>145</v>
      </c>
      <c r="F253" s="145" t="s">
        <v>571</v>
      </c>
      <c r="I253" s="142"/>
      <c r="L253" s="32"/>
      <c r="M253" s="143"/>
      <c r="T253" s="53"/>
      <c r="AT253" s="17" t="s">
        <v>145</v>
      </c>
      <c r="AU253" s="17" t="s">
        <v>85</v>
      </c>
    </row>
    <row r="254" spans="2:65" s="12" customFormat="1" ht="10">
      <c r="B254" s="146"/>
      <c r="D254" s="140" t="s">
        <v>147</v>
      </c>
      <c r="E254" s="147" t="s">
        <v>19</v>
      </c>
      <c r="F254" s="148" t="s">
        <v>572</v>
      </c>
      <c r="H254" s="147" t="s">
        <v>19</v>
      </c>
      <c r="I254" s="149"/>
      <c r="L254" s="146"/>
      <c r="M254" s="150"/>
      <c r="T254" s="151"/>
      <c r="AT254" s="147" t="s">
        <v>147</v>
      </c>
      <c r="AU254" s="147" t="s">
        <v>85</v>
      </c>
      <c r="AV254" s="12" t="s">
        <v>83</v>
      </c>
      <c r="AW254" s="12" t="s">
        <v>39</v>
      </c>
      <c r="AX254" s="12" t="s">
        <v>12</v>
      </c>
      <c r="AY254" s="147" t="s">
        <v>135</v>
      </c>
    </row>
    <row r="255" spans="2:65" s="13" customFormat="1" ht="10">
      <c r="B255" s="152"/>
      <c r="D255" s="140" t="s">
        <v>147</v>
      </c>
      <c r="E255" s="153" t="s">
        <v>19</v>
      </c>
      <c r="F255" s="154" t="s">
        <v>573</v>
      </c>
      <c r="H255" s="155">
        <v>7.85</v>
      </c>
      <c r="I255" s="156"/>
      <c r="L255" s="152"/>
      <c r="M255" s="157"/>
      <c r="T255" s="158"/>
      <c r="AT255" s="153" t="s">
        <v>147</v>
      </c>
      <c r="AU255" s="153" t="s">
        <v>85</v>
      </c>
      <c r="AV255" s="13" t="s">
        <v>85</v>
      </c>
      <c r="AW255" s="13" t="s">
        <v>39</v>
      </c>
      <c r="AX255" s="13" t="s">
        <v>12</v>
      </c>
      <c r="AY255" s="153" t="s">
        <v>135</v>
      </c>
    </row>
    <row r="256" spans="2:65" s="14" customFormat="1" ht="10">
      <c r="B256" s="159"/>
      <c r="D256" s="140" t="s">
        <v>147</v>
      </c>
      <c r="E256" s="160" t="s">
        <v>19</v>
      </c>
      <c r="F256" s="161" t="s">
        <v>154</v>
      </c>
      <c r="H256" s="162">
        <v>7.85</v>
      </c>
      <c r="I256" s="163"/>
      <c r="L256" s="159"/>
      <c r="M256" s="164"/>
      <c r="T256" s="165"/>
      <c r="AT256" s="160" t="s">
        <v>147</v>
      </c>
      <c r="AU256" s="160" t="s">
        <v>85</v>
      </c>
      <c r="AV256" s="14" t="s">
        <v>143</v>
      </c>
      <c r="AW256" s="14" t="s">
        <v>39</v>
      </c>
      <c r="AX256" s="14" t="s">
        <v>83</v>
      </c>
      <c r="AY256" s="160" t="s">
        <v>135</v>
      </c>
    </row>
    <row r="257" spans="2:65" s="1" customFormat="1" ht="44.25" customHeight="1">
      <c r="B257" s="32"/>
      <c r="C257" s="127" t="s">
        <v>230</v>
      </c>
      <c r="D257" s="127" t="s">
        <v>138</v>
      </c>
      <c r="E257" s="128" t="s">
        <v>574</v>
      </c>
      <c r="F257" s="129" t="s">
        <v>575</v>
      </c>
      <c r="G257" s="130" t="s">
        <v>141</v>
      </c>
      <c r="H257" s="131">
        <v>7.85</v>
      </c>
      <c r="I257" s="132"/>
      <c r="J257" s="133">
        <f>ROUND(I257*H257,2)</f>
        <v>0</v>
      </c>
      <c r="K257" s="129" t="s">
        <v>142</v>
      </c>
      <c r="L257" s="32"/>
      <c r="M257" s="134" t="s">
        <v>19</v>
      </c>
      <c r="N257" s="135" t="s">
        <v>47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143</v>
      </c>
      <c r="AT257" s="138" t="s">
        <v>138</v>
      </c>
      <c r="AU257" s="138" t="s">
        <v>85</v>
      </c>
      <c r="AY257" s="17" t="s">
        <v>135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83</v>
      </c>
      <c r="BK257" s="139">
        <f>ROUND(I257*H257,2)</f>
        <v>0</v>
      </c>
      <c r="BL257" s="17" t="s">
        <v>143</v>
      </c>
      <c r="BM257" s="138" t="s">
        <v>293</v>
      </c>
    </row>
    <row r="258" spans="2:65" s="1" customFormat="1" ht="27">
      <c r="B258" s="32"/>
      <c r="D258" s="140" t="s">
        <v>144</v>
      </c>
      <c r="F258" s="141" t="s">
        <v>575</v>
      </c>
      <c r="I258" s="142"/>
      <c r="L258" s="32"/>
      <c r="M258" s="143"/>
      <c r="T258" s="53"/>
      <c r="AT258" s="17" t="s">
        <v>144</v>
      </c>
      <c r="AU258" s="17" t="s">
        <v>85</v>
      </c>
    </row>
    <row r="259" spans="2:65" s="1" customFormat="1" ht="10">
      <c r="B259" s="32"/>
      <c r="D259" s="144" t="s">
        <v>145</v>
      </c>
      <c r="F259" s="145" t="s">
        <v>576</v>
      </c>
      <c r="I259" s="142"/>
      <c r="L259" s="32"/>
      <c r="M259" s="143"/>
      <c r="T259" s="53"/>
      <c r="AT259" s="17" t="s">
        <v>145</v>
      </c>
      <c r="AU259" s="17" t="s">
        <v>85</v>
      </c>
    </row>
    <row r="260" spans="2:65" s="12" customFormat="1" ht="10">
      <c r="B260" s="146"/>
      <c r="D260" s="140" t="s">
        <v>147</v>
      </c>
      <c r="E260" s="147" t="s">
        <v>19</v>
      </c>
      <c r="F260" s="148" t="s">
        <v>572</v>
      </c>
      <c r="H260" s="147" t="s">
        <v>19</v>
      </c>
      <c r="I260" s="149"/>
      <c r="L260" s="146"/>
      <c r="M260" s="150"/>
      <c r="T260" s="151"/>
      <c r="AT260" s="147" t="s">
        <v>147</v>
      </c>
      <c r="AU260" s="147" t="s">
        <v>85</v>
      </c>
      <c r="AV260" s="12" t="s">
        <v>83</v>
      </c>
      <c r="AW260" s="12" t="s">
        <v>39</v>
      </c>
      <c r="AX260" s="12" t="s">
        <v>12</v>
      </c>
      <c r="AY260" s="147" t="s">
        <v>135</v>
      </c>
    </row>
    <row r="261" spans="2:65" s="13" customFormat="1" ht="10">
      <c r="B261" s="152"/>
      <c r="D261" s="140" t="s">
        <v>147</v>
      </c>
      <c r="E261" s="153" t="s">
        <v>19</v>
      </c>
      <c r="F261" s="154" t="s">
        <v>573</v>
      </c>
      <c r="H261" s="155">
        <v>7.85</v>
      </c>
      <c r="I261" s="156"/>
      <c r="L261" s="152"/>
      <c r="M261" s="157"/>
      <c r="T261" s="158"/>
      <c r="AT261" s="153" t="s">
        <v>147</v>
      </c>
      <c r="AU261" s="153" t="s">
        <v>85</v>
      </c>
      <c r="AV261" s="13" t="s">
        <v>85</v>
      </c>
      <c r="AW261" s="13" t="s">
        <v>39</v>
      </c>
      <c r="AX261" s="13" t="s">
        <v>12</v>
      </c>
      <c r="AY261" s="153" t="s">
        <v>135</v>
      </c>
    </row>
    <row r="262" spans="2:65" s="14" customFormat="1" ht="10">
      <c r="B262" s="159"/>
      <c r="D262" s="140" t="s">
        <v>147</v>
      </c>
      <c r="E262" s="160" t="s">
        <v>19</v>
      </c>
      <c r="F262" s="161" t="s">
        <v>154</v>
      </c>
      <c r="H262" s="162">
        <v>7.85</v>
      </c>
      <c r="I262" s="163"/>
      <c r="L262" s="159"/>
      <c r="M262" s="164"/>
      <c r="T262" s="165"/>
      <c r="AT262" s="160" t="s">
        <v>147</v>
      </c>
      <c r="AU262" s="160" t="s">
        <v>85</v>
      </c>
      <c r="AV262" s="14" t="s">
        <v>143</v>
      </c>
      <c r="AW262" s="14" t="s">
        <v>39</v>
      </c>
      <c r="AX262" s="14" t="s">
        <v>83</v>
      </c>
      <c r="AY262" s="160" t="s">
        <v>135</v>
      </c>
    </row>
    <row r="263" spans="2:65" s="1" customFormat="1" ht="24.15" customHeight="1">
      <c r="B263" s="32"/>
      <c r="C263" s="127" t="s">
        <v>7</v>
      </c>
      <c r="D263" s="127" t="s">
        <v>138</v>
      </c>
      <c r="E263" s="128" t="s">
        <v>577</v>
      </c>
      <c r="F263" s="129" t="s">
        <v>578</v>
      </c>
      <c r="G263" s="130" t="s">
        <v>141</v>
      </c>
      <c r="H263" s="131">
        <v>7.85</v>
      </c>
      <c r="I263" s="132"/>
      <c r="J263" s="133">
        <f>ROUND(I263*H263,2)</f>
        <v>0</v>
      </c>
      <c r="K263" s="129" t="s">
        <v>142</v>
      </c>
      <c r="L263" s="32"/>
      <c r="M263" s="134" t="s">
        <v>19</v>
      </c>
      <c r="N263" s="135" t="s">
        <v>47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143</v>
      </c>
      <c r="AT263" s="138" t="s">
        <v>138</v>
      </c>
      <c r="AU263" s="138" t="s">
        <v>85</v>
      </c>
      <c r="AY263" s="17" t="s">
        <v>135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83</v>
      </c>
      <c r="BK263" s="139">
        <f>ROUND(I263*H263,2)</f>
        <v>0</v>
      </c>
      <c r="BL263" s="17" t="s">
        <v>143</v>
      </c>
      <c r="BM263" s="138" t="s">
        <v>298</v>
      </c>
    </row>
    <row r="264" spans="2:65" s="1" customFormat="1" ht="18">
      <c r="B264" s="32"/>
      <c r="D264" s="140" t="s">
        <v>144</v>
      </c>
      <c r="F264" s="141" t="s">
        <v>578</v>
      </c>
      <c r="I264" s="142"/>
      <c r="L264" s="32"/>
      <c r="M264" s="143"/>
      <c r="T264" s="53"/>
      <c r="AT264" s="17" t="s">
        <v>144</v>
      </c>
      <c r="AU264" s="17" t="s">
        <v>85</v>
      </c>
    </row>
    <row r="265" spans="2:65" s="1" customFormat="1" ht="10">
      <c r="B265" s="32"/>
      <c r="D265" s="144" t="s">
        <v>145</v>
      </c>
      <c r="F265" s="145" t="s">
        <v>579</v>
      </c>
      <c r="I265" s="142"/>
      <c r="L265" s="32"/>
      <c r="M265" s="143"/>
      <c r="T265" s="53"/>
      <c r="AT265" s="17" t="s">
        <v>145</v>
      </c>
      <c r="AU265" s="17" t="s">
        <v>85</v>
      </c>
    </row>
    <row r="266" spans="2:65" s="12" customFormat="1" ht="10">
      <c r="B266" s="146"/>
      <c r="D266" s="140" t="s">
        <v>147</v>
      </c>
      <c r="E266" s="147" t="s">
        <v>19</v>
      </c>
      <c r="F266" s="148" t="s">
        <v>572</v>
      </c>
      <c r="H266" s="147" t="s">
        <v>19</v>
      </c>
      <c r="I266" s="149"/>
      <c r="L266" s="146"/>
      <c r="M266" s="150"/>
      <c r="T266" s="151"/>
      <c r="AT266" s="147" t="s">
        <v>147</v>
      </c>
      <c r="AU266" s="147" t="s">
        <v>85</v>
      </c>
      <c r="AV266" s="12" t="s">
        <v>83</v>
      </c>
      <c r="AW266" s="12" t="s">
        <v>39</v>
      </c>
      <c r="AX266" s="12" t="s">
        <v>12</v>
      </c>
      <c r="AY266" s="147" t="s">
        <v>135</v>
      </c>
    </row>
    <row r="267" spans="2:65" s="13" customFormat="1" ht="10">
      <c r="B267" s="152"/>
      <c r="D267" s="140" t="s">
        <v>147</v>
      </c>
      <c r="E267" s="153" t="s">
        <v>19</v>
      </c>
      <c r="F267" s="154" t="s">
        <v>573</v>
      </c>
      <c r="H267" s="155">
        <v>7.85</v>
      </c>
      <c r="I267" s="156"/>
      <c r="L267" s="152"/>
      <c r="M267" s="157"/>
      <c r="T267" s="158"/>
      <c r="AT267" s="153" t="s">
        <v>147</v>
      </c>
      <c r="AU267" s="153" t="s">
        <v>85</v>
      </c>
      <c r="AV267" s="13" t="s">
        <v>85</v>
      </c>
      <c r="AW267" s="13" t="s">
        <v>39</v>
      </c>
      <c r="AX267" s="13" t="s">
        <v>12</v>
      </c>
      <c r="AY267" s="153" t="s">
        <v>135</v>
      </c>
    </row>
    <row r="268" spans="2:65" s="14" customFormat="1" ht="10">
      <c r="B268" s="159"/>
      <c r="D268" s="140" t="s">
        <v>147</v>
      </c>
      <c r="E268" s="160" t="s">
        <v>19</v>
      </c>
      <c r="F268" s="161" t="s">
        <v>154</v>
      </c>
      <c r="H268" s="162">
        <v>7.85</v>
      </c>
      <c r="I268" s="163"/>
      <c r="L268" s="159"/>
      <c r="M268" s="164"/>
      <c r="T268" s="165"/>
      <c r="AT268" s="160" t="s">
        <v>147</v>
      </c>
      <c r="AU268" s="160" t="s">
        <v>85</v>
      </c>
      <c r="AV268" s="14" t="s">
        <v>143</v>
      </c>
      <c r="AW268" s="14" t="s">
        <v>39</v>
      </c>
      <c r="AX268" s="14" t="s">
        <v>83</v>
      </c>
      <c r="AY268" s="160" t="s">
        <v>135</v>
      </c>
    </row>
    <row r="269" spans="2:65" s="1" customFormat="1" ht="44.25" customHeight="1">
      <c r="B269" s="32"/>
      <c r="C269" s="127" t="s">
        <v>238</v>
      </c>
      <c r="D269" s="127" t="s">
        <v>138</v>
      </c>
      <c r="E269" s="128" t="s">
        <v>580</v>
      </c>
      <c r="F269" s="129" t="s">
        <v>581</v>
      </c>
      <c r="G269" s="130" t="s">
        <v>141</v>
      </c>
      <c r="H269" s="131">
        <v>31.4</v>
      </c>
      <c r="I269" s="132"/>
      <c r="J269" s="133">
        <f>ROUND(I269*H269,2)</f>
        <v>0</v>
      </c>
      <c r="K269" s="129" t="s">
        <v>142</v>
      </c>
      <c r="L269" s="32"/>
      <c r="M269" s="134" t="s">
        <v>19</v>
      </c>
      <c r="N269" s="135" t="s">
        <v>47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143</v>
      </c>
      <c r="AT269" s="138" t="s">
        <v>138</v>
      </c>
      <c r="AU269" s="138" t="s">
        <v>85</v>
      </c>
      <c r="AY269" s="17" t="s">
        <v>135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83</v>
      </c>
      <c r="BK269" s="139">
        <f>ROUND(I269*H269,2)</f>
        <v>0</v>
      </c>
      <c r="BL269" s="17" t="s">
        <v>143</v>
      </c>
      <c r="BM269" s="138" t="s">
        <v>305</v>
      </c>
    </row>
    <row r="270" spans="2:65" s="1" customFormat="1" ht="27">
      <c r="B270" s="32"/>
      <c r="D270" s="140" t="s">
        <v>144</v>
      </c>
      <c r="F270" s="141" t="s">
        <v>581</v>
      </c>
      <c r="I270" s="142"/>
      <c r="L270" s="32"/>
      <c r="M270" s="143"/>
      <c r="T270" s="53"/>
      <c r="AT270" s="17" t="s">
        <v>144</v>
      </c>
      <c r="AU270" s="17" t="s">
        <v>85</v>
      </c>
    </row>
    <row r="271" spans="2:65" s="1" customFormat="1" ht="10">
      <c r="B271" s="32"/>
      <c r="D271" s="144" t="s">
        <v>145</v>
      </c>
      <c r="F271" s="145" t="s">
        <v>582</v>
      </c>
      <c r="I271" s="142"/>
      <c r="L271" s="32"/>
      <c r="M271" s="143"/>
      <c r="T271" s="53"/>
      <c r="AT271" s="17" t="s">
        <v>145</v>
      </c>
      <c r="AU271" s="17" t="s">
        <v>85</v>
      </c>
    </row>
    <row r="272" spans="2:65" s="13" customFormat="1" ht="10">
      <c r="B272" s="152"/>
      <c r="D272" s="140" t="s">
        <v>147</v>
      </c>
      <c r="E272" s="153" t="s">
        <v>19</v>
      </c>
      <c r="F272" s="154" t="s">
        <v>583</v>
      </c>
      <c r="H272" s="155">
        <v>31.4</v>
      </c>
      <c r="I272" s="156"/>
      <c r="L272" s="152"/>
      <c r="M272" s="157"/>
      <c r="T272" s="158"/>
      <c r="AT272" s="153" t="s">
        <v>147</v>
      </c>
      <c r="AU272" s="153" t="s">
        <v>85</v>
      </c>
      <c r="AV272" s="13" t="s">
        <v>85</v>
      </c>
      <c r="AW272" s="13" t="s">
        <v>39</v>
      </c>
      <c r="AX272" s="13" t="s">
        <v>12</v>
      </c>
      <c r="AY272" s="153" t="s">
        <v>135</v>
      </c>
    </row>
    <row r="273" spans="2:65" s="14" customFormat="1" ht="10">
      <c r="B273" s="159"/>
      <c r="D273" s="140" t="s">
        <v>147</v>
      </c>
      <c r="E273" s="160" t="s">
        <v>19</v>
      </c>
      <c r="F273" s="161" t="s">
        <v>154</v>
      </c>
      <c r="H273" s="162">
        <v>31.4</v>
      </c>
      <c r="I273" s="163"/>
      <c r="L273" s="159"/>
      <c r="M273" s="164"/>
      <c r="T273" s="165"/>
      <c r="AT273" s="160" t="s">
        <v>147</v>
      </c>
      <c r="AU273" s="160" t="s">
        <v>85</v>
      </c>
      <c r="AV273" s="14" t="s">
        <v>143</v>
      </c>
      <c r="AW273" s="14" t="s">
        <v>39</v>
      </c>
      <c r="AX273" s="14" t="s">
        <v>83</v>
      </c>
      <c r="AY273" s="160" t="s">
        <v>135</v>
      </c>
    </row>
    <row r="274" spans="2:65" s="1" customFormat="1" ht="24.15" customHeight="1">
      <c r="B274" s="32"/>
      <c r="C274" s="127" t="s">
        <v>309</v>
      </c>
      <c r="D274" s="127" t="s">
        <v>138</v>
      </c>
      <c r="E274" s="128" t="s">
        <v>584</v>
      </c>
      <c r="F274" s="129" t="s">
        <v>585</v>
      </c>
      <c r="G274" s="130" t="s">
        <v>141</v>
      </c>
      <c r="H274" s="131">
        <v>789.07129999999995</v>
      </c>
      <c r="I274" s="132"/>
      <c r="J274" s="133">
        <f>ROUND(I274*H274,2)</f>
        <v>0</v>
      </c>
      <c r="K274" s="129" t="s">
        <v>142</v>
      </c>
      <c r="L274" s="32"/>
      <c r="M274" s="134" t="s">
        <v>19</v>
      </c>
      <c r="N274" s="135" t="s">
        <v>47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143</v>
      </c>
      <c r="AT274" s="138" t="s">
        <v>138</v>
      </c>
      <c r="AU274" s="138" t="s">
        <v>85</v>
      </c>
      <c r="AY274" s="17" t="s">
        <v>135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83</v>
      </c>
      <c r="BK274" s="139">
        <f>ROUND(I274*H274,2)</f>
        <v>0</v>
      </c>
      <c r="BL274" s="17" t="s">
        <v>143</v>
      </c>
      <c r="BM274" s="138" t="s">
        <v>313</v>
      </c>
    </row>
    <row r="275" spans="2:65" s="1" customFormat="1" ht="18">
      <c r="B275" s="32"/>
      <c r="D275" s="140" t="s">
        <v>144</v>
      </c>
      <c r="F275" s="141" t="s">
        <v>585</v>
      </c>
      <c r="I275" s="142"/>
      <c r="L275" s="32"/>
      <c r="M275" s="143"/>
      <c r="T275" s="53"/>
      <c r="AT275" s="17" t="s">
        <v>144</v>
      </c>
      <c r="AU275" s="17" t="s">
        <v>85</v>
      </c>
    </row>
    <row r="276" spans="2:65" s="1" customFormat="1" ht="10">
      <c r="B276" s="32"/>
      <c r="D276" s="144" t="s">
        <v>145</v>
      </c>
      <c r="F276" s="145" t="s">
        <v>586</v>
      </c>
      <c r="I276" s="142"/>
      <c r="L276" s="32"/>
      <c r="M276" s="143"/>
      <c r="T276" s="53"/>
      <c r="AT276" s="17" t="s">
        <v>145</v>
      </c>
      <c r="AU276" s="17" t="s">
        <v>85</v>
      </c>
    </row>
    <row r="277" spans="2:65" s="12" customFormat="1" ht="10">
      <c r="B277" s="146"/>
      <c r="D277" s="140" t="s">
        <v>147</v>
      </c>
      <c r="E277" s="147" t="s">
        <v>19</v>
      </c>
      <c r="F277" s="148" t="s">
        <v>587</v>
      </c>
      <c r="H277" s="147" t="s">
        <v>19</v>
      </c>
      <c r="I277" s="149"/>
      <c r="L277" s="146"/>
      <c r="M277" s="150"/>
      <c r="T277" s="151"/>
      <c r="AT277" s="147" t="s">
        <v>147</v>
      </c>
      <c r="AU277" s="147" t="s">
        <v>85</v>
      </c>
      <c r="AV277" s="12" t="s">
        <v>83</v>
      </c>
      <c r="AW277" s="12" t="s">
        <v>39</v>
      </c>
      <c r="AX277" s="12" t="s">
        <v>12</v>
      </c>
      <c r="AY277" s="147" t="s">
        <v>135</v>
      </c>
    </row>
    <row r="278" spans="2:65" s="12" customFormat="1" ht="10">
      <c r="B278" s="146"/>
      <c r="D278" s="140" t="s">
        <v>147</v>
      </c>
      <c r="E278" s="147" t="s">
        <v>19</v>
      </c>
      <c r="F278" s="148" t="s">
        <v>588</v>
      </c>
      <c r="H278" s="147" t="s">
        <v>19</v>
      </c>
      <c r="I278" s="149"/>
      <c r="L278" s="146"/>
      <c r="M278" s="150"/>
      <c r="T278" s="151"/>
      <c r="AT278" s="147" t="s">
        <v>147</v>
      </c>
      <c r="AU278" s="147" t="s">
        <v>85</v>
      </c>
      <c r="AV278" s="12" t="s">
        <v>83</v>
      </c>
      <c r="AW278" s="12" t="s">
        <v>39</v>
      </c>
      <c r="AX278" s="12" t="s">
        <v>12</v>
      </c>
      <c r="AY278" s="147" t="s">
        <v>135</v>
      </c>
    </row>
    <row r="279" spans="2:65" s="13" customFormat="1" ht="10">
      <c r="B279" s="152"/>
      <c r="D279" s="140" t="s">
        <v>147</v>
      </c>
      <c r="E279" s="153" t="s">
        <v>19</v>
      </c>
      <c r="F279" s="154" t="s">
        <v>589</v>
      </c>
      <c r="H279" s="155">
        <v>11.55</v>
      </c>
      <c r="I279" s="156"/>
      <c r="L279" s="152"/>
      <c r="M279" s="157"/>
      <c r="T279" s="158"/>
      <c r="AT279" s="153" t="s">
        <v>147</v>
      </c>
      <c r="AU279" s="153" t="s">
        <v>85</v>
      </c>
      <c r="AV279" s="13" t="s">
        <v>85</v>
      </c>
      <c r="AW279" s="13" t="s">
        <v>39</v>
      </c>
      <c r="AX279" s="13" t="s">
        <v>12</v>
      </c>
      <c r="AY279" s="153" t="s">
        <v>135</v>
      </c>
    </row>
    <row r="280" spans="2:65" s="13" customFormat="1" ht="10">
      <c r="B280" s="152"/>
      <c r="D280" s="140" t="s">
        <v>147</v>
      </c>
      <c r="E280" s="153" t="s">
        <v>19</v>
      </c>
      <c r="F280" s="154" t="s">
        <v>590</v>
      </c>
      <c r="H280" s="155">
        <v>-4.6990000000000007</v>
      </c>
      <c r="I280" s="156"/>
      <c r="L280" s="152"/>
      <c r="M280" s="157"/>
      <c r="T280" s="158"/>
      <c r="AT280" s="153" t="s">
        <v>147</v>
      </c>
      <c r="AU280" s="153" t="s">
        <v>85</v>
      </c>
      <c r="AV280" s="13" t="s">
        <v>85</v>
      </c>
      <c r="AW280" s="13" t="s">
        <v>39</v>
      </c>
      <c r="AX280" s="13" t="s">
        <v>12</v>
      </c>
      <c r="AY280" s="153" t="s">
        <v>135</v>
      </c>
    </row>
    <row r="281" spans="2:65" s="13" customFormat="1" ht="10">
      <c r="B281" s="152"/>
      <c r="D281" s="140" t="s">
        <v>147</v>
      </c>
      <c r="E281" s="153" t="s">
        <v>19</v>
      </c>
      <c r="F281" s="154" t="s">
        <v>591</v>
      </c>
      <c r="H281" s="155">
        <v>4.1579999999999995</v>
      </c>
      <c r="I281" s="156"/>
      <c r="L281" s="152"/>
      <c r="M281" s="157"/>
      <c r="T281" s="158"/>
      <c r="AT281" s="153" t="s">
        <v>147</v>
      </c>
      <c r="AU281" s="153" t="s">
        <v>85</v>
      </c>
      <c r="AV281" s="13" t="s">
        <v>85</v>
      </c>
      <c r="AW281" s="13" t="s">
        <v>39</v>
      </c>
      <c r="AX281" s="13" t="s">
        <v>12</v>
      </c>
      <c r="AY281" s="153" t="s">
        <v>135</v>
      </c>
    </row>
    <row r="282" spans="2:65" s="12" customFormat="1" ht="10">
      <c r="B282" s="146"/>
      <c r="D282" s="140" t="s">
        <v>147</v>
      </c>
      <c r="E282" s="147" t="s">
        <v>19</v>
      </c>
      <c r="F282" s="148" t="s">
        <v>592</v>
      </c>
      <c r="H282" s="147" t="s">
        <v>19</v>
      </c>
      <c r="I282" s="149"/>
      <c r="L282" s="146"/>
      <c r="M282" s="150"/>
      <c r="T282" s="151"/>
      <c r="AT282" s="147" t="s">
        <v>147</v>
      </c>
      <c r="AU282" s="147" t="s">
        <v>85</v>
      </c>
      <c r="AV282" s="12" t="s">
        <v>83</v>
      </c>
      <c r="AW282" s="12" t="s">
        <v>39</v>
      </c>
      <c r="AX282" s="12" t="s">
        <v>12</v>
      </c>
      <c r="AY282" s="147" t="s">
        <v>135</v>
      </c>
    </row>
    <row r="283" spans="2:65" s="13" customFormat="1" ht="10">
      <c r="B283" s="152"/>
      <c r="D283" s="140" t="s">
        <v>147</v>
      </c>
      <c r="E283" s="153" t="s">
        <v>19</v>
      </c>
      <c r="F283" s="154" t="s">
        <v>593</v>
      </c>
      <c r="H283" s="155">
        <v>11.7425</v>
      </c>
      <c r="I283" s="156"/>
      <c r="L283" s="152"/>
      <c r="M283" s="157"/>
      <c r="T283" s="158"/>
      <c r="AT283" s="153" t="s">
        <v>147</v>
      </c>
      <c r="AU283" s="153" t="s">
        <v>85</v>
      </c>
      <c r="AV283" s="13" t="s">
        <v>85</v>
      </c>
      <c r="AW283" s="13" t="s">
        <v>39</v>
      </c>
      <c r="AX283" s="13" t="s">
        <v>12</v>
      </c>
      <c r="AY283" s="153" t="s">
        <v>135</v>
      </c>
    </row>
    <row r="284" spans="2:65" s="13" customFormat="1" ht="10">
      <c r="B284" s="152"/>
      <c r="D284" s="140" t="s">
        <v>147</v>
      </c>
      <c r="E284" s="153" t="s">
        <v>19</v>
      </c>
      <c r="F284" s="154" t="s">
        <v>590</v>
      </c>
      <c r="H284" s="155">
        <v>-4.6990000000000007</v>
      </c>
      <c r="I284" s="156"/>
      <c r="L284" s="152"/>
      <c r="M284" s="157"/>
      <c r="T284" s="158"/>
      <c r="AT284" s="153" t="s">
        <v>147</v>
      </c>
      <c r="AU284" s="153" t="s">
        <v>85</v>
      </c>
      <c r="AV284" s="13" t="s">
        <v>85</v>
      </c>
      <c r="AW284" s="13" t="s">
        <v>39</v>
      </c>
      <c r="AX284" s="13" t="s">
        <v>12</v>
      </c>
      <c r="AY284" s="153" t="s">
        <v>135</v>
      </c>
    </row>
    <row r="285" spans="2:65" s="13" customFormat="1" ht="10">
      <c r="B285" s="152"/>
      <c r="D285" s="140" t="s">
        <v>147</v>
      </c>
      <c r="E285" s="153" t="s">
        <v>19</v>
      </c>
      <c r="F285" s="154" t="s">
        <v>591</v>
      </c>
      <c r="H285" s="155">
        <v>4.1579999999999995</v>
      </c>
      <c r="I285" s="156"/>
      <c r="L285" s="152"/>
      <c r="M285" s="157"/>
      <c r="T285" s="158"/>
      <c r="AT285" s="153" t="s">
        <v>147</v>
      </c>
      <c r="AU285" s="153" t="s">
        <v>85</v>
      </c>
      <c r="AV285" s="13" t="s">
        <v>85</v>
      </c>
      <c r="AW285" s="13" t="s">
        <v>39</v>
      </c>
      <c r="AX285" s="13" t="s">
        <v>12</v>
      </c>
      <c r="AY285" s="153" t="s">
        <v>135</v>
      </c>
    </row>
    <row r="286" spans="2:65" s="12" customFormat="1" ht="10">
      <c r="B286" s="146"/>
      <c r="D286" s="140" t="s">
        <v>147</v>
      </c>
      <c r="E286" s="147" t="s">
        <v>19</v>
      </c>
      <c r="F286" s="148" t="s">
        <v>594</v>
      </c>
      <c r="H286" s="147" t="s">
        <v>19</v>
      </c>
      <c r="I286" s="149"/>
      <c r="L286" s="146"/>
      <c r="M286" s="150"/>
      <c r="T286" s="151"/>
      <c r="AT286" s="147" t="s">
        <v>147</v>
      </c>
      <c r="AU286" s="147" t="s">
        <v>85</v>
      </c>
      <c r="AV286" s="12" t="s">
        <v>83</v>
      </c>
      <c r="AW286" s="12" t="s">
        <v>39</v>
      </c>
      <c r="AX286" s="12" t="s">
        <v>12</v>
      </c>
      <c r="AY286" s="147" t="s">
        <v>135</v>
      </c>
    </row>
    <row r="287" spans="2:65" s="13" customFormat="1" ht="10">
      <c r="B287" s="152"/>
      <c r="D287" s="140" t="s">
        <v>147</v>
      </c>
      <c r="E287" s="153" t="s">
        <v>19</v>
      </c>
      <c r="F287" s="154" t="s">
        <v>595</v>
      </c>
      <c r="H287" s="155">
        <v>29.452499999999997</v>
      </c>
      <c r="I287" s="156"/>
      <c r="L287" s="152"/>
      <c r="M287" s="157"/>
      <c r="T287" s="158"/>
      <c r="AT287" s="153" t="s">
        <v>147</v>
      </c>
      <c r="AU287" s="153" t="s">
        <v>85</v>
      </c>
      <c r="AV287" s="13" t="s">
        <v>85</v>
      </c>
      <c r="AW287" s="13" t="s">
        <v>39</v>
      </c>
      <c r="AX287" s="13" t="s">
        <v>12</v>
      </c>
      <c r="AY287" s="153" t="s">
        <v>135</v>
      </c>
    </row>
    <row r="288" spans="2:65" s="13" customFormat="1" ht="10">
      <c r="B288" s="152"/>
      <c r="D288" s="140" t="s">
        <v>147</v>
      </c>
      <c r="E288" s="153" t="s">
        <v>19</v>
      </c>
      <c r="F288" s="154" t="s">
        <v>596</v>
      </c>
      <c r="H288" s="155">
        <v>-5.319</v>
      </c>
      <c r="I288" s="156"/>
      <c r="L288" s="152"/>
      <c r="M288" s="157"/>
      <c r="T288" s="158"/>
      <c r="AT288" s="153" t="s">
        <v>147</v>
      </c>
      <c r="AU288" s="153" t="s">
        <v>85</v>
      </c>
      <c r="AV288" s="13" t="s">
        <v>85</v>
      </c>
      <c r="AW288" s="13" t="s">
        <v>39</v>
      </c>
      <c r="AX288" s="13" t="s">
        <v>12</v>
      </c>
      <c r="AY288" s="153" t="s">
        <v>135</v>
      </c>
    </row>
    <row r="289" spans="2:51" s="12" customFormat="1" ht="10">
      <c r="B289" s="146"/>
      <c r="D289" s="140" t="s">
        <v>147</v>
      </c>
      <c r="E289" s="147" t="s">
        <v>19</v>
      </c>
      <c r="F289" s="148" t="s">
        <v>597</v>
      </c>
      <c r="H289" s="147" t="s">
        <v>19</v>
      </c>
      <c r="I289" s="149"/>
      <c r="L289" s="146"/>
      <c r="M289" s="150"/>
      <c r="T289" s="151"/>
      <c r="AT289" s="147" t="s">
        <v>147</v>
      </c>
      <c r="AU289" s="147" t="s">
        <v>85</v>
      </c>
      <c r="AV289" s="12" t="s">
        <v>83</v>
      </c>
      <c r="AW289" s="12" t="s">
        <v>39</v>
      </c>
      <c r="AX289" s="12" t="s">
        <v>12</v>
      </c>
      <c r="AY289" s="147" t="s">
        <v>135</v>
      </c>
    </row>
    <row r="290" spans="2:51" s="13" customFormat="1" ht="10">
      <c r="B290" s="152"/>
      <c r="D290" s="140" t="s">
        <v>147</v>
      </c>
      <c r="E290" s="153" t="s">
        <v>19</v>
      </c>
      <c r="F290" s="154" t="s">
        <v>598</v>
      </c>
      <c r="H290" s="155">
        <v>35.970550000000003</v>
      </c>
      <c r="I290" s="156"/>
      <c r="L290" s="152"/>
      <c r="M290" s="157"/>
      <c r="T290" s="158"/>
      <c r="AT290" s="153" t="s">
        <v>147</v>
      </c>
      <c r="AU290" s="153" t="s">
        <v>85</v>
      </c>
      <c r="AV290" s="13" t="s">
        <v>85</v>
      </c>
      <c r="AW290" s="13" t="s">
        <v>39</v>
      </c>
      <c r="AX290" s="13" t="s">
        <v>12</v>
      </c>
      <c r="AY290" s="153" t="s">
        <v>135</v>
      </c>
    </row>
    <row r="291" spans="2:51" s="13" customFormat="1" ht="10">
      <c r="B291" s="152"/>
      <c r="D291" s="140" t="s">
        <v>147</v>
      </c>
      <c r="E291" s="153" t="s">
        <v>19</v>
      </c>
      <c r="F291" s="154" t="s">
        <v>599</v>
      </c>
      <c r="H291" s="155">
        <v>-6.5459999999999994</v>
      </c>
      <c r="I291" s="156"/>
      <c r="L291" s="152"/>
      <c r="M291" s="157"/>
      <c r="T291" s="158"/>
      <c r="AT291" s="153" t="s">
        <v>147</v>
      </c>
      <c r="AU291" s="153" t="s">
        <v>85</v>
      </c>
      <c r="AV291" s="13" t="s">
        <v>85</v>
      </c>
      <c r="AW291" s="13" t="s">
        <v>39</v>
      </c>
      <c r="AX291" s="13" t="s">
        <v>12</v>
      </c>
      <c r="AY291" s="153" t="s">
        <v>135</v>
      </c>
    </row>
    <row r="292" spans="2:51" s="13" customFormat="1" ht="10">
      <c r="B292" s="152"/>
      <c r="D292" s="140" t="s">
        <v>147</v>
      </c>
      <c r="E292" s="153" t="s">
        <v>19</v>
      </c>
      <c r="F292" s="154" t="s">
        <v>600</v>
      </c>
      <c r="H292" s="155">
        <v>0.91</v>
      </c>
      <c r="I292" s="156"/>
      <c r="L292" s="152"/>
      <c r="M292" s="157"/>
      <c r="T292" s="158"/>
      <c r="AT292" s="153" t="s">
        <v>147</v>
      </c>
      <c r="AU292" s="153" t="s">
        <v>85</v>
      </c>
      <c r="AV292" s="13" t="s">
        <v>85</v>
      </c>
      <c r="AW292" s="13" t="s">
        <v>39</v>
      </c>
      <c r="AX292" s="13" t="s">
        <v>12</v>
      </c>
      <c r="AY292" s="153" t="s">
        <v>135</v>
      </c>
    </row>
    <row r="293" spans="2:51" s="12" customFormat="1" ht="10">
      <c r="B293" s="146"/>
      <c r="D293" s="140" t="s">
        <v>147</v>
      </c>
      <c r="E293" s="147" t="s">
        <v>19</v>
      </c>
      <c r="F293" s="148" t="s">
        <v>542</v>
      </c>
      <c r="H293" s="147" t="s">
        <v>19</v>
      </c>
      <c r="I293" s="149"/>
      <c r="L293" s="146"/>
      <c r="M293" s="150"/>
      <c r="T293" s="151"/>
      <c r="AT293" s="147" t="s">
        <v>147</v>
      </c>
      <c r="AU293" s="147" t="s">
        <v>85</v>
      </c>
      <c r="AV293" s="12" t="s">
        <v>83</v>
      </c>
      <c r="AW293" s="12" t="s">
        <v>39</v>
      </c>
      <c r="AX293" s="12" t="s">
        <v>12</v>
      </c>
      <c r="AY293" s="147" t="s">
        <v>135</v>
      </c>
    </row>
    <row r="294" spans="2:51" s="13" customFormat="1" ht="10">
      <c r="B294" s="152"/>
      <c r="D294" s="140" t="s">
        <v>147</v>
      </c>
      <c r="E294" s="153" t="s">
        <v>19</v>
      </c>
      <c r="F294" s="154" t="s">
        <v>601</v>
      </c>
      <c r="H294" s="155">
        <v>49.664999999999999</v>
      </c>
      <c r="I294" s="156"/>
      <c r="L294" s="152"/>
      <c r="M294" s="157"/>
      <c r="T294" s="158"/>
      <c r="AT294" s="153" t="s">
        <v>147</v>
      </c>
      <c r="AU294" s="153" t="s">
        <v>85</v>
      </c>
      <c r="AV294" s="13" t="s">
        <v>85</v>
      </c>
      <c r="AW294" s="13" t="s">
        <v>39</v>
      </c>
      <c r="AX294" s="13" t="s">
        <v>12</v>
      </c>
      <c r="AY294" s="153" t="s">
        <v>135</v>
      </c>
    </row>
    <row r="295" spans="2:51" s="13" customFormat="1" ht="10">
      <c r="B295" s="152"/>
      <c r="D295" s="140" t="s">
        <v>147</v>
      </c>
      <c r="E295" s="153" t="s">
        <v>19</v>
      </c>
      <c r="F295" s="154" t="s">
        <v>602</v>
      </c>
      <c r="H295" s="155">
        <v>-12.3436</v>
      </c>
      <c r="I295" s="156"/>
      <c r="L295" s="152"/>
      <c r="M295" s="157"/>
      <c r="T295" s="158"/>
      <c r="AT295" s="153" t="s">
        <v>147</v>
      </c>
      <c r="AU295" s="153" t="s">
        <v>85</v>
      </c>
      <c r="AV295" s="13" t="s">
        <v>85</v>
      </c>
      <c r="AW295" s="13" t="s">
        <v>39</v>
      </c>
      <c r="AX295" s="13" t="s">
        <v>12</v>
      </c>
      <c r="AY295" s="153" t="s">
        <v>135</v>
      </c>
    </row>
    <row r="296" spans="2:51" s="13" customFormat="1" ht="10">
      <c r="B296" s="152"/>
      <c r="D296" s="140" t="s">
        <v>147</v>
      </c>
      <c r="E296" s="153" t="s">
        <v>19</v>
      </c>
      <c r="F296" s="154" t="s">
        <v>603</v>
      </c>
      <c r="H296" s="155">
        <v>4.734</v>
      </c>
      <c r="I296" s="156"/>
      <c r="L296" s="152"/>
      <c r="M296" s="157"/>
      <c r="T296" s="158"/>
      <c r="AT296" s="153" t="s">
        <v>147</v>
      </c>
      <c r="AU296" s="153" t="s">
        <v>85</v>
      </c>
      <c r="AV296" s="13" t="s">
        <v>85</v>
      </c>
      <c r="AW296" s="13" t="s">
        <v>39</v>
      </c>
      <c r="AX296" s="13" t="s">
        <v>12</v>
      </c>
      <c r="AY296" s="153" t="s">
        <v>135</v>
      </c>
    </row>
    <row r="297" spans="2:51" s="12" customFormat="1" ht="10">
      <c r="B297" s="146"/>
      <c r="D297" s="140" t="s">
        <v>147</v>
      </c>
      <c r="E297" s="147" t="s">
        <v>19</v>
      </c>
      <c r="F297" s="148" t="s">
        <v>604</v>
      </c>
      <c r="H297" s="147" t="s">
        <v>19</v>
      </c>
      <c r="I297" s="149"/>
      <c r="L297" s="146"/>
      <c r="M297" s="150"/>
      <c r="T297" s="151"/>
      <c r="AT297" s="147" t="s">
        <v>147</v>
      </c>
      <c r="AU297" s="147" t="s">
        <v>85</v>
      </c>
      <c r="AV297" s="12" t="s">
        <v>83</v>
      </c>
      <c r="AW297" s="12" t="s">
        <v>39</v>
      </c>
      <c r="AX297" s="12" t="s">
        <v>12</v>
      </c>
      <c r="AY297" s="147" t="s">
        <v>135</v>
      </c>
    </row>
    <row r="298" spans="2:51" s="13" customFormat="1" ht="10">
      <c r="B298" s="152"/>
      <c r="D298" s="140" t="s">
        <v>147</v>
      </c>
      <c r="E298" s="153" t="s">
        <v>19</v>
      </c>
      <c r="F298" s="154" t="s">
        <v>605</v>
      </c>
      <c r="H298" s="155">
        <v>63.024500000000003</v>
      </c>
      <c r="I298" s="156"/>
      <c r="L298" s="152"/>
      <c r="M298" s="157"/>
      <c r="T298" s="158"/>
      <c r="AT298" s="153" t="s">
        <v>147</v>
      </c>
      <c r="AU298" s="153" t="s">
        <v>85</v>
      </c>
      <c r="AV298" s="13" t="s">
        <v>85</v>
      </c>
      <c r="AW298" s="13" t="s">
        <v>39</v>
      </c>
      <c r="AX298" s="13" t="s">
        <v>12</v>
      </c>
      <c r="AY298" s="153" t="s">
        <v>135</v>
      </c>
    </row>
    <row r="299" spans="2:51" s="13" customFormat="1" ht="10">
      <c r="B299" s="152"/>
      <c r="D299" s="140" t="s">
        <v>147</v>
      </c>
      <c r="E299" s="153" t="s">
        <v>19</v>
      </c>
      <c r="F299" s="154" t="s">
        <v>509</v>
      </c>
      <c r="H299" s="155">
        <v>-1.6</v>
      </c>
      <c r="I299" s="156"/>
      <c r="L299" s="152"/>
      <c r="M299" s="157"/>
      <c r="T299" s="158"/>
      <c r="AT299" s="153" t="s">
        <v>147</v>
      </c>
      <c r="AU299" s="153" t="s">
        <v>85</v>
      </c>
      <c r="AV299" s="13" t="s">
        <v>85</v>
      </c>
      <c r="AW299" s="13" t="s">
        <v>39</v>
      </c>
      <c r="AX299" s="13" t="s">
        <v>12</v>
      </c>
      <c r="AY299" s="153" t="s">
        <v>135</v>
      </c>
    </row>
    <row r="300" spans="2:51" s="12" customFormat="1" ht="10">
      <c r="B300" s="146"/>
      <c r="D300" s="140" t="s">
        <v>147</v>
      </c>
      <c r="E300" s="147" t="s">
        <v>19</v>
      </c>
      <c r="F300" s="148" t="s">
        <v>606</v>
      </c>
      <c r="H300" s="147" t="s">
        <v>19</v>
      </c>
      <c r="I300" s="149"/>
      <c r="L300" s="146"/>
      <c r="M300" s="150"/>
      <c r="T300" s="151"/>
      <c r="AT300" s="147" t="s">
        <v>147</v>
      </c>
      <c r="AU300" s="147" t="s">
        <v>85</v>
      </c>
      <c r="AV300" s="12" t="s">
        <v>83</v>
      </c>
      <c r="AW300" s="12" t="s">
        <v>39</v>
      </c>
      <c r="AX300" s="12" t="s">
        <v>12</v>
      </c>
      <c r="AY300" s="147" t="s">
        <v>135</v>
      </c>
    </row>
    <row r="301" spans="2:51" s="13" customFormat="1" ht="20">
      <c r="B301" s="152"/>
      <c r="D301" s="140" t="s">
        <v>147</v>
      </c>
      <c r="E301" s="153" t="s">
        <v>19</v>
      </c>
      <c r="F301" s="154" t="s">
        <v>607</v>
      </c>
      <c r="H301" s="155">
        <v>141.88020000000003</v>
      </c>
      <c r="I301" s="156"/>
      <c r="L301" s="152"/>
      <c r="M301" s="157"/>
      <c r="T301" s="158"/>
      <c r="AT301" s="153" t="s">
        <v>147</v>
      </c>
      <c r="AU301" s="153" t="s">
        <v>85</v>
      </c>
      <c r="AV301" s="13" t="s">
        <v>85</v>
      </c>
      <c r="AW301" s="13" t="s">
        <v>39</v>
      </c>
      <c r="AX301" s="13" t="s">
        <v>12</v>
      </c>
      <c r="AY301" s="153" t="s">
        <v>135</v>
      </c>
    </row>
    <row r="302" spans="2:51" s="13" customFormat="1" ht="10">
      <c r="B302" s="152"/>
      <c r="D302" s="140" t="s">
        <v>147</v>
      </c>
      <c r="E302" s="153" t="s">
        <v>19</v>
      </c>
      <c r="F302" s="154" t="s">
        <v>608</v>
      </c>
      <c r="H302" s="155">
        <v>-10.9604</v>
      </c>
      <c r="I302" s="156"/>
      <c r="L302" s="152"/>
      <c r="M302" s="157"/>
      <c r="T302" s="158"/>
      <c r="AT302" s="153" t="s">
        <v>147</v>
      </c>
      <c r="AU302" s="153" t="s">
        <v>85</v>
      </c>
      <c r="AV302" s="13" t="s">
        <v>85</v>
      </c>
      <c r="AW302" s="13" t="s">
        <v>39</v>
      </c>
      <c r="AX302" s="13" t="s">
        <v>12</v>
      </c>
      <c r="AY302" s="153" t="s">
        <v>135</v>
      </c>
    </row>
    <row r="303" spans="2:51" s="13" customFormat="1" ht="10">
      <c r="B303" s="152"/>
      <c r="D303" s="140" t="s">
        <v>147</v>
      </c>
      <c r="E303" s="153" t="s">
        <v>19</v>
      </c>
      <c r="F303" s="154" t="s">
        <v>609</v>
      </c>
      <c r="H303" s="155">
        <v>3.1559999999999997</v>
      </c>
      <c r="I303" s="156"/>
      <c r="L303" s="152"/>
      <c r="M303" s="157"/>
      <c r="T303" s="158"/>
      <c r="AT303" s="153" t="s">
        <v>147</v>
      </c>
      <c r="AU303" s="153" t="s">
        <v>85</v>
      </c>
      <c r="AV303" s="13" t="s">
        <v>85</v>
      </c>
      <c r="AW303" s="13" t="s">
        <v>39</v>
      </c>
      <c r="AX303" s="13" t="s">
        <v>12</v>
      </c>
      <c r="AY303" s="153" t="s">
        <v>135</v>
      </c>
    </row>
    <row r="304" spans="2:51" s="12" customFormat="1" ht="10">
      <c r="B304" s="146"/>
      <c r="D304" s="140" t="s">
        <v>147</v>
      </c>
      <c r="E304" s="147" t="s">
        <v>19</v>
      </c>
      <c r="F304" s="148" t="s">
        <v>546</v>
      </c>
      <c r="H304" s="147" t="s">
        <v>19</v>
      </c>
      <c r="I304" s="149"/>
      <c r="L304" s="146"/>
      <c r="M304" s="150"/>
      <c r="T304" s="151"/>
      <c r="AT304" s="147" t="s">
        <v>147</v>
      </c>
      <c r="AU304" s="147" t="s">
        <v>85</v>
      </c>
      <c r="AV304" s="12" t="s">
        <v>83</v>
      </c>
      <c r="AW304" s="12" t="s">
        <v>39</v>
      </c>
      <c r="AX304" s="12" t="s">
        <v>12</v>
      </c>
      <c r="AY304" s="147" t="s">
        <v>135</v>
      </c>
    </row>
    <row r="305" spans="2:51" s="13" customFormat="1" ht="10">
      <c r="B305" s="152"/>
      <c r="D305" s="140" t="s">
        <v>147</v>
      </c>
      <c r="E305" s="153" t="s">
        <v>19</v>
      </c>
      <c r="F305" s="154" t="s">
        <v>610</v>
      </c>
      <c r="H305" s="155">
        <v>179.03655000000003</v>
      </c>
      <c r="I305" s="156"/>
      <c r="L305" s="152"/>
      <c r="M305" s="157"/>
      <c r="T305" s="158"/>
      <c r="AT305" s="153" t="s">
        <v>147</v>
      </c>
      <c r="AU305" s="153" t="s">
        <v>85</v>
      </c>
      <c r="AV305" s="13" t="s">
        <v>85</v>
      </c>
      <c r="AW305" s="13" t="s">
        <v>39</v>
      </c>
      <c r="AX305" s="13" t="s">
        <v>12</v>
      </c>
      <c r="AY305" s="153" t="s">
        <v>135</v>
      </c>
    </row>
    <row r="306" spans="2:51" s="13" customFormat="1" ht="10">
      <c r="B306" s="152"/>
      <c r="D306" s="140" t="s">
        <v>147</v>
      </c>
      <c r="E306" s="153" t="s">
        <v>19</v>
      </c>
      <c r="F306" s="154" t="s">
        <v>611</v>
      </c>
      <c r="H306" s="155">
        <v>-26.183500000000002</v>
      </c>
      <c r="I306" s="156"/>
      <c r="L306" s="152"/>
      <c r="M306" s="157"/>
      <c r="T306" s="158"/>
      <c r="AT306" s="153" t="s">
        <v>147</v>
      </c>
      <c r="AU306" s="153" t="s">
        <v>85</v>
      </c>
      <c r="AV306" s="13" t="s">
        <v>85</v>
      </c>
      <c r="AW306" s="13" t="s">
        <v>39</v>
      </c>
      <c r="AX306" s="13" t="s">
        <v>12</v>
      </c>
      <c r="AY306" s="153" t="s">
        <v>135</v>
      </c>
    </row>
    <row r="307" spans="2:51" s="13" customFormat="1" ht="10">
      <c r="B307" s="152"/>
      <c r="D307" s="140" t="s">
        <v>147</v>
      </c>
      <c r="E307" s="153" t="s">
        <v>19</v>
      </c>
      <c r="F307" s="154" t="s">
        <v>612</v>
      </c>
      <c r="H307" s="155">
        <v>16.631999999999998</v>
      </c>
      <c r="I307" s="156"/>
      <c r="L307" s="152"/>
      <c r="M307" s="157"/>
      <c r="T307" s="158"/>
      <c r="AT307" s="153" t="s">
        <v>147</v>
      </c>
      <c r="AU307" s="153" t="s">
        <v>85</v>
      </c>
      <c r="AV307" s="13" t="s">
        <v>85</v>
      </c>
      <c r="AW307" s="13" t="s">
        <v>39</v>
      </c>
      <c r="AX307" s="13" t="s">
        <v>12</v>
      </c>
      <c r="AY307" s="153" t="s">
        <v>135</v>
      </c>
    </row>
    <row r="308" spans="2:51" s="12" customFormat="1" ht="10">
      <c r="B308" s="146"/>
      <c r="D308" s="140" t="s">
        <v>147</v>
      </c>
      <c r="E308" s="147" t="s">
        <v>19</v>
      </c>
      <c r="F308" s="148" t="s">
        <v>548</v>
      </c>
      <c r="H308" s="147" t="s">
        <v>19</v>
      </c>
      <c r="I308" s="149"/>
      <c r="L308" s="146"/>
      <c r="M308" s="150"/>
      <c r="T308" s="151"/>
      <c r="AT308" s="147" t="s">
        <v>147</v>
      </c>
      <c r="AU308" s="147" t="s">
        <v>85</v>
      </c>
      <c r="AV308" s="12" t="s">
        <v>83</v>
      </c>
      <c r="AW308" s="12" t="s">
        <v>39</v>
      </c>
      <c r="AX308" s="12" t="s">
        <v>12</v>
      </c>
      <c r="AY308" s="147" t="s">
        <v>135</v>
      </c>
    </row>
    <row r="309" spans="2:51" s="13" customFormat="1" ht="10">
      <c r="B309" s="152"/>
      <c r="D309" s="140" t="s">
        <v>147</v>
      </c>
      <c r="E309" s="153" t="s">
        <v>19</v>
      </c>
      <c r="F309" s="154" t="s">
        <v>613</v>
      </c>
      <c r="H309" s="155">
        <v>69.658999999999992</v>
      </c>
      <c r="I309" s="156"/>
      <c r="L309" s="152"/>
      <c r="M309" s="157"/>
      <c r="T309" s="158"/>
      <c r="AT309" s="153" t="s">
        <v>147</v>
      </c>
      <c r="AU309" s="153" t="s">
        <v>85</v>
      </c>
      <c r="AV309" s="13" t="s">
        <v>85</v>
      </c>
      <c r="AW309" s="13" t="s">
        <v>39</v>
      </c>
      <c r="AX309" s="13" t="s">
        <v>12</v>
      </c>
      <c r="AY309" s="153" t="s">
        <v>135</v>
      </c>
    </row>
    <row r="310" spans="2:51" s="13" customFormat="1" ht="10">
      <c r="B310" s="152"/>
      <c r="D310" s="140" t="s">
        <v>147</v>
      </c>
      <c r="E310" s="153" t="s">
        <v>19</v>
      </c>
      <c r="F310" s="154" t="s">
        <v>614</v>
      </c>
      <c r="H310" s="155">
        <v>-11.565000000000001</v>
      </c>
      <c r="I310" s="156"/>
      <c r="L310" s="152"/>
      <c r="M310" s="157"/>
      <c r="T310" s="158"/>
      <c r="AT310" s="153" t="s">
        <v>147</v>
      </c>
      <c r="AU310" s="153" t="s">
        <v>85</v>
      </c>
      <c r="AV310" s="13" t="s">
        <v>85</v>
      </c>
      <c r="AW310" s="13" t="s">
        <v>39</v>
      </c>
      <c r="AX310" s="13" t="s">
        <v>12</v>
      </c>
      <c r="AY310" s="153" t="s">
        <v>135</v>
      </c>
    </row>
    <row r="311" spans="2:51" s="13" customFormat="1" ht="10">
      <c r="B311" s="152"/>
      <c r="D311" s="140" t="s">
        <v>147</v>
      </c>
      <c r="E311" s="153" t="s">
        <v>19</v>
      </c>
      <c r="F311" s="154" t="s">
        <v>615</v>
      </c>
      <c r="H311" s="155">
        <v>8.3159999999999989</v>
      </c>
      <c r="I311" s="156"/>
      <c r="L311" s="152"/>
      <c r="M311" s="157"/>
      <c r="T311" s="158"/>
      <c r="AT311" s="153" t="s">
        <v>147</v>
      </c>
      <c r="AU311" s="153" t="s">
        <v>85</v>
      </c>
      <c r="AV311" s="13" t="s">
        <v>85</v>
      </c>
      <c r="AW311" s="13" t="s">
        <v>39</v>
      </c>
      <c r="AX311" s="13" t="s">
        <v>12</v>
      </c>
      <c r="AY311" s="153" t="s">
        <v>135</v>
      </c>
    </row>
    <row r="312" spans="2:51" s="12" customFormat="1" ht="10">
      <c r="B312" s="146"/>
      <c r="D312" s="140" t="s">
        <v>147</v>
      </c>
      <c r="E312" s="147" t="s">
        <v>19</v>
      </c>
      <c r="F312" s="148" t="s">
        <v>616</v>
      </c>
      <c r="H312" s="147" t="s">
        <v>19</v>
      </c>
      <c r="I312" s="149"/>
      <c r="L312" s="146"/>
      <c r="M312" s="150"/>
      <c r="T312" s="151"/>
      <c r="AT312" s="147" t="s">
        <v>147</v>
      </c>
      <c r="AU312" s="147" t="s">
        <v>85</v>
      </c>
      <c r="AV312" s="12" t="s">
        <v>83</v>
      </c>
      <c r="AW312" s="12" t="s">
        <v>39</v>
      </c>
      <c r="AX312" s="12" t="s">
        <v>12</v>
      </c>
      <c r="AY312" s="147" t="s">
        <v>135</v>
      </c>
    </row>
    <row r="313" spans="2:51" s="13" customFormat="1" ht="10">
      <c r="B313" s="152"/>
      <c r="D313" s="140" t="s">
        <v>147</v>
      </c>
      <c r="E313" s="153" t="s">
        <v>19</v>
      </c>
      <c r="F313" s="154" t="s">
        <v>617</v>
      </c>
      <c r="H313" s="155">
        <v>61.225000000000001</v>
      </c>
      <c r="I313" s="156"/>
      <c r="L313" s="152"/>
      <c r="M313" s="157"/>
      <c r="T313" s="158"/>
      <c r="AT313" s="153" t="s">
        <v>147</v>
      </c>
      <c r="AU313" s="153" t="s">
        <v>85</v>
      </c>
      <c r="AV313" s="13" t="s">
        <v>85</v>
      </c>
      <c r="AW313" s="13" t="s">
        <v>39</v>
      </c>
      <c r="AX313" s="13" t="s">
        <v>12</v>
      </c>
      <c r="AY313" s="153" t="s">
        <v>135</v>
      </c>
    </row>
    <row r="314" spans="2:51" s="13" customFormat="1" ht="10">
      <c r="B314" s="152"/>
      <c r="D314" s="140" t="s">
        <v>147</v>
      </c>
      <c r="E314" s="153" t="s">
        <v>19</v>
      </c>
      <c r="F314" s="154" t="s">
        <v>509</v>
      </c>
      <c r="H314" s="155">
        <v>-1.6</v>
      </c>
      <c r="I314" s="156"/>
      <c r="L314" s="152"/>
      <c r="M314" s="157"/>
      <c r="T314" s="158"/>
      <c r="AT314" s="153" t="s">
        <v>147</v>
      </c>
      <c r="AU314" s="153" t="s">
        <v>85</v>
      </c>
      <c r="AV314" s="13" t="s">
        <v>85</v>
      </c>
      <c r="AW314" s="13" t="s">
        <v>39</v>
      </c>
      <c r="AX314" s="13" t="s">
        <v>12</v>
      </c>
      <c r="AY314" s="153" t="s">
        <v>135</v>
      </c>
    </row>
    <row r="315" spans="2:51" s="12" customFormat="1" ht="10">
      <c r="B315" s="146"/>
      <c r="D315" s="140" t="s">
        <v>147</v>
      </c>
      <c r="E315" s="147" t="s">
        <v>19</v>
      </c>
      <c r="F315" s="148" t="s">
        <v>572</v>
      </c>
      <c r="H315" s="147" t="s">
        <v>19</v>
      </c>
      <c r="I315" s="149"/>
      <c r="L315" s="146"/>
      <c r="M315" s="150"/>
      <c r="T315" s="151"/>
      <c r="AT315" s="147" t="s">
        <v>147</v>
      </c>
      <c r="AU315" s="147" t="s">
        <v>85</v>
      </c>
      <c r="AV315" s="12" t="s">
        <v>83</v>
      </c>
      <c r="AW315" s="12" t="s">
        <v>39</v>
      </c>
      <c r="AX315" s="12" t="s">
        <v>12</v>
      </c>
      <c r="AY315" s="147" t="s">
        <v>135</v>
      </c>
    </row>
    <row r="316" spans="2:51" s="13" customFormat="1" ht="10">
      <c r="B316" s="152"/>
      <c r="D316" s="140" t="s">
        <v>147</v>
      </c>
      <c r="E316" s="153" t="s">
        <v>19</v>
      </c>
      <c r="F316" s="154" t="s">
        <v>618</v>
      </c>
      <c r="H316" s="155">
        <v>31.540000000000003</v>
      </c>
      <c r="I316" s="156"/>
      <c r="L316" s="152"/>
      <c r="M316" s="157"/>
      <c r="T316" s="158"/>
      <c r="AT316" s="153" t="s">
        <v>147</v>
      </c>
      <c r="AU316" s="153" t="s">
        <v>85</v>
      </c>
      <c r="AV316" s="13" t="s">
        <v>85</v>
      </c>
      <c r="AW316" s="13" t="s">
        <v>39</v>
      </c>
      <c r="AX316" s="13" t="s">
        <v>12</v>
      </c>
      <c r="AY316" s="153" t="s">
        <v>135</v>
      </c>
    </row>
    <row r="317" spans="2:51" s="13" customFormat="1" ht="10">
      <c r="B317" s="152"/>
      <c r="D317" s="140" t="s">
        <v>147</v>
      </c>
      <c r="E317" s="153" t="s">
        <v>19</v>
      </c>
      <c r="F317" s="154" t="s">
        <v>619</v>
      </c>
      <c r="H317" s="155">
        <v>-5.91</v>
      </c>
      <c r="I317" s="156"/>
      <c r="L317" s="152"/>
      <c r="M317" s="157"/>
      <c r="T317" s="158"/>
      <c r="AT317" s="153" t="s">
        <v>147</v>
      </c>
      <c r="AU317" s="153" t="s">
        <v>85</v>
      </c>
      <c r="AV317" s="13" t="s">
        <v>85</v>
      </c>
      <c r="AW317" s="13" t="s">
        <v>39</v>
      </c>
      <c r="AX317" s="13" t="s">
        <v>12</v>
      </c>
      <c r="AY317" s="153" t="s">
        <v>135</v>
      </c>
    </row>
    <row r="318" spans="2:51" s="12" customFormat="1" ht="10">
      <c r="B318" s="146"/>
      <c r="D318" s="140" t="s">
        <v>147</v>
      </c>
      <c r="E318" s="147" t="s">
        <v>19</v>
      </c>
      <c r="F318" s="148" t="s">
        <v>620</v>
      </c>
      <c r="H318" s="147" t="s">
        <v>19</v>
      </c>
      <c r="I318" s="149"/>
      <c r="L318" s="146"/>
      <c r="M318" s="150"/>
      <c r="T318" s="151"/>
      <c r="AT318" s="147" t="s">
        <v>147</v>
      </c>
      <c r="AU318" s="147" t="s">
        <v>85</v>
      </c>
      <c r="AV318" s="12" t="s">
        <v>83</v>
      </c>
      <c r="AW318" s="12" t="s">
        <v>39</v>
      </c>
      <c r="AX318" s="12" t="s">
        <v>12</v>
      </c>
      <c r="AY318" s="147" t="s">
        <v>135</v>
      </c>
    </row>
    <row r="319" spans="2:51" s="13" customFormat="1" ht="10">
      <c r="B319" s="152"/>
      <c r="D319" s="140" t="s">
        <v>147</v>
      </c>
      <c r="E319" s="153" t="s">
        <v>19</v>
      </c>
      <c r="F319" s="154" t="s">
        <v>621</v>
      </c>
      <c r="H319" s="155">
        <v>17.250000000000004</v>
      </c>
      <c r="I319" s="156"/>
      <c r="L319" s="152"/>
      <c r="M319" s="157"/>
      <c r="T319" s="158"/>
      <c r="AT319" s="153" t="s">
        <v>147</v>
      </c>
      <c r="AU319" s="153" t="s">
        <v>85</v>
      </c>
      <c r="AV319" s="13" t="s">
        <v>85</v>
      </c>
      <c r="AW319" s="13" t="s">
        <v>39</v>
      </c>
      <c r="AX319" s="13" t="s">
        <v>12</v>
      </c>
      <c r="AY319" s="153" t="s">
        <v>135</v>
      </c>
    </row>
    <row r="320" spans="2:51" s="13" customFormat="1" ht="10">
      <c r="B320" s="152"/>
      <c r="D320" s="140" t="s">
        <v>147</v>
      </c>
      <c r="E320" s="153" t="s">
        <v>19</v>
      </c>
      <c r="F320" s="154" t="s">
        <v>622</v>
      </c>
      <c r="H320" s="155">
        <v>-1.5760000000000001</v>
      </c>
      <c r="I320" s="156"/>
      <c r="L320" s="152"/>
      <c r="M320" s="157"/>
      <c r="T320" s="158"/>
      <c r="AT320" s="153" t="s">
        <v>147</v>
      </c>
      <c r="AU320" s="153" t="s">
        <v>85</v>
      </c>
      <c r="AV320" s="13" t="s">
        <v>85</v>
      </c>
      <c r="AW320" s="13" t="s">
        <v>39</v>
      </c>
      <c r="AX320" s="13" t="s">
        <v>12</v>
      </c>
      <c r="AY320" s="153" t="s">
        <v>135</v>
      </c>
    </row>
    <row r="321" spans="2:65" s="12" customFormat="1" ht="10">
      <c r="B321" s="146"/>
      <c r="D321" s="140" t="s">
        <v>147</v>
      </c>
      <c r="E321" s="147" t="s">
        <v>19</v>
      </c>
      <c r="F321" s="148" t="s">
        <v>623</v>
      </c>
      <c r="H321" s="147" t="s">
        <v>19</v>
      </c>
      <c r="I321" s="149"/>
      <c r="L321" s="146"/>
      <c r="M321" s="150"/>
      <c r="T321" s="151"/>
      <c r="AT321" s="147" t="s">
        <v>147</v>
      </c>
      <c r="AU321" s="147" t="s">
        <v>85</v>
      </c>
      <c r="AV321" s="12" t="s">
        <v>83</v>
      </c>
      <c r="AW321" s="12" t="s">
        <v>39</v>
      </c>
      <c r="AX321" s="12" t="s">
        <v>12</v>
      </c>
      <c r="AY321" s="147" t="s">
        <v>135</v>
      </c>
    </row>
    <row r="322" spans="2:65" s="13" customFormat="1" ht="10">
      <c r="B322" s="152"/>
      <c r="D322" s="140" t="s">
        <v>147</v>
      </c>
      <c r="E322" s="153" t="s">
        <v>19</v>
      </c>
      <c r="F322" s="154" t="s">
        <v>624</v>
      </c>
      <c r="H322" s="155">
        <v>45.375</v>
      </c>
      <c r="I322" s="156"/>
      <c r="L322" s="152"/>
      <c r="M322" s="157"/>
      <c r="T322" s="158"/>
      <c r="AT322" s="153" t="s">
        <v>147</v>
      </c>
      <c r="AU322" s="153" t="s">
        <v>85</v>
      </c>
      <c r="AV322" s="13" t="s">
        <v>85</v>
      </c>
      <c r="AW322" s="13" t="s">
        <v>39</v>
      </c>
      <c r="AX322" s="13" t="s">
        <v>12</v>
      </c>
      <c r="AY322" s="153" t="s">
        <v>135</v>
      </c>
    </row>
    <row r="323" spans="2:65" s="13" customFormat="1" ht="10">
      <c r="B323" s="152"/>
      <c r="D323" s="140" t="s">
        <v>147</v>
      </c>
      <c r="E323" s="153" t="s">
        <v>19</v>
      </c>
      <c r="F323" s="154" t="s">
        <v>625</v>
      </c>
      <c r="H323" s="155">
        <v>-6.3039999999999994</v>
      </c>
      <c r="I323" s="156"/>
      <c r="L323" s="152"/>
      <c r="M323" s="157"/>
      <c r="T323" s="158"/>
      <c r="AT323" s="153" t="s">
        <v>147</v>
      </c>
      <c r="AU323" s="153" t="s">
        <v>85</v>
      </c>
      <c r="AV323" s="13" t="s">
        <v>85</v>
      </c>
      <c r="AW323" s="13" t="s">
        <v>39</v>
      </c>
      <c r="AX323" s="13" t="s">
        <v>12</v>
      </c>
      <c r="AY323" s="153" t="s">
        <v>135</v>
      </c>
    </row>
    <row r="324" spans="2:65" s="12" customFormat="1" ht="10">
      <c r="B324" s="146"/>
      <c r="D324" s="140" t="s">
        <v>147</v>
      </c>
      <c r="E324" s="147" t="s">
        <v>19</v>
      </c>
      <c r="F324" s="148" t="s">
        <v>626</v>
      </c>
      <c r="H324" s="147" t="s">
        <v>19</v>
      </c>
      <c r="I324" s="149"/>
      <c r="L324" s="146"/>
      <c r="M324" s="150"/>
      <c r="T324" s="151"/>
      <c r="AT324" s="147" t="s">
        <v>147</v>
      </c>
      <c r="AU324" s="147" t="s">
        <v>85</v>
      </c>
      <c r="AV324" s="12" t="s">
        <v>83</v>
      </c>
      <c r="AW324" s="12" t="s">
        <v>39</v>
      </c>
      <c r="AX324" s="12" t="s">
        <v>12</v>
      </c>
      <c r="AY324" s="147" t="s">
        <v>135</v>
      </c>
    </row>
    <row r="325" spans="2:65" s="13" customFormat="1" ht="10">
      <c r="B325" s="152"/>
      <c r="D325" s="140" t="s">
        <v>147</v>
      </c>
      <c r="E325" s="153" t="s">
        <v>19</v>
      </c>
      <c r="F325" s="154" t="s">
        <v>627</v>
      </c>
      <c r="H325" s="155">
        <v>48</v>
      </c>
      <c r="I325" s="156"/>
      <c r="L325" s="152"/>
      <c r="M325" s="157"/>
      <c r="T325" s="158"/>
      <c r="AT325" s="153" t="s">
        <v>147</v>
      </c>
      <c r="AU325" s="153" t="s">
        <v>85</v>
      </c>
      <c r="AV325" s="13" t="s">
        <v>85</v>
      </c>
      <c r="AW325" s="13" t="s">
        <v>39</v>
      </c>
      <c r="AX325" s="13" t="s">
        <v>12</v>
      </c>
      <c r="AY325" s="153" t="s">
        <v>135</v>
      </c>
    </row>
    <row r="326" spans="2:65" s="13" customFormat="1" ht="10">
      <c r="B326" s="152"/>
      <c r="D326" s="140" t="s">
        <v>147</v>
      </c>
      <c r="E326" s="153" t="s">
        <v>19</v>
      </c>
      <c r="F326" s="154" t="s">
        <v>628</v>
      </c>
      <c r="H326" s="155">
        <v>-1.379</v>
      </c>
      <c r="I326" s="156"/>
      <c r="L326" s="152"/>
      <c r="M326" s="157"/>
      <c r="T326" s="158"/>
      <c r="AT326" s="153" t="s">
        <v>147</v>
      </c>
      <c r="AU326" s="153" t="s">
        <v>85</v>
      </c>
      <c r="AV326" s="13" t="s">
        <v>85</v>
      </c>
      <c r="AW326" s="13" t="s">
        <v>39</v>
      </c>
      <c r="AX326" s="13" t="s">
        <v>12</v>
      </c>
      <c r="AY326" s="153" t="s">
        <v>135</v>
      </c>
    </row>
    <row r="327" spans="2:65" s="12" customFormat="1" ht="10">
      <c r="B327" s="146"/>
      <c r="D327" s="140" t="s">
        <v>147</v>
      </c>
      <c r="E327" s="147" t="s">
        <v>19</v>
      </c>
      <c r="F327" s="148" t="s">
        <v>629</v>
      </c>
      <c r="H327" s="147" t="s">
        <v>19</v>
      </c>
      <c r="I327" s="149"/>
      <c r="L327" s="146"/>
      <c r="M327" s="150"/>
      <c r="T327" s="151"/>
      <c r="AT327" s="147" t="s">
        <v>147</v>
      </c>
      <c r="AU327" s="147" t="s">
        <v>85</v>
      </c>
      <c r="AV327" s="12" t="s">
        <v>83</v>
      </c>
      <c r="AW327" s="12" t="s">
        <v>39</v>
      </c>
      <c r="AX327" s="12" t="s">
        <v>12</v>
      </c>
      <c r="AY327" s="147" t="s">
        <v>135</v>
      </c>
    </row>
    <row r="328" spans="2:65" s="13" customFormat="1" ht="10">
      <c r="B328" s="152"/>
      <c r="D328" s="140" t="s">
        <v>147</v>
      </c>
      <c r="E328" s="153" t="s">
        <v>19</v>
      </c>
      <c r="F328" s="154" t="s">
        <v>630</v>
      </c>
      <c r="H328" s="155">
        <v>53.7</v>
      </c>
      <c r="I328" s="156"/>
      <c r="L328" s="152"/>
      <c r="M328" s="157"/>
      <c r="T328" s="158"/>
      <c r="AT328" s="153" t="s">
        <v>147</v>
      </c>
      <c r="AU328" s="153" t="s">
        <v>85</v>
      </c>
      <c r="AV328" s="13" t="s">
        <v>85</v>
      </c>
      <c r="AW328" s="13" t="s">
        <v>39</v>
      </c>
      <c r="AX328" s="13" t="s">
        <v>12</v>
      </c>
      <c r="AY328" s="153" t="s">
        <v>135</v>
      </c>
    </row>
    <row r="329" spans="2:65" s="13" customFormat="1" ht="10">
      <c r="B329" s="152"/>
      <c r="D329" s="140" t="s">
        <v>147</v>
      </c>
      <c r="E329" s="153" t="s">
        <v>19</v>
      </c>
      <c r="F329" s="154" t="s">
        <v>628</v>
      </c>
      <c r="H329" s="155">
        <v>-1.379</v>
      </c>
      <c r="I329" s="156"/>
      <c r="L329" s="152"/>
      <c r="M329" s="157"/>
      <c r="T329" s="158"/>
      <c r="AT329" s="153" t="s">
        <v>147</v>
      </c>
      <c r="AU329" s="153" t="s">
        <v>85</v>
      </c>
      <c r="AV329" s="13" t="s">
        <v>85</v>
      </c>
      <c r="AW329" s="13" t="s">
        <v>39</v>
      </c>
      <c r="AX329" s="13" t="s">
        <v>12</v>
      </c>
      <c r="AY329" s="153" t="s">
        <v>135</v>
      </c>
    </row>
    <row r="330" spans="2:65" s="14" customFormat="1" ht="10">
      <c r="B330" s="159"/>
      <c r="D330" s="140" t="s">
        <v>147</v>
      </c>
      <c r="E330" s="160" t="s">
        <v>19</v>
      </c>
      <c r="F330" s="161" t="s">
        <v>154</v>
      </c>
      <c r="H330" s="162">
        <v>789.07130000000006</v>
      </c>
      <c r="I330" s="163"/>
      <c r="L330" s="159"/>
      <c r="M330" s="164"/>
      <c r="T330" s="165"/>
      <c r="AT330" s="160" t="s">
        <v>147</v>
      </c>
      <c r="AU330" s="160" t="s">
        <v>85</v>
      </c>
      <c r="AV330" s="14" t="s">
        <v>143</v>
      </c>
      <c r="AW330" s="14" t="s">
        <v>39</v>
      </c>
      <c r="AX330" s="14" t="s">
        <v>83</v>
      </c>
      <c r="AY330" s="160" t="s">
        <v>135</v>
      </c>
    </row>
    <row r="331" spans="2:65" s="1" customFormat="1" ht="24.15" customHeight="1">
      <c r="B331" s="32"/>
      <c r="C331" s="127" t="s">
        <v>243</v>
      </c>
      <c r="D331" s="127" t="s">
        <v>138</v>
      </c>
      <c r="E331" s="128" t="s">
        <v>631</v>
      </c>
      <c r="F331" s="129" t="s">
        <v>632</v>
      </c>
      <c r="G331" s="130" t="s">
        <v>141</v>
      </c>
      <c r="H331" s="131">
        <v>67.234300000000005</v>
      </c>
      <c r="I331" s="132"/>
      <c r="J331" s="133">
        <f>ROUND(I331*H331,2)</f>
        <v>0</v>
      </c>
      <c r="K331" s="129" t="s">
        <v>142</v>
      </c>
      <c r="L331" s="32"/>
      <c r="M331" s="134" t="s">
        <v>19</v>
      </c>
      <c r="N331" s="135" t="s">
        <v>47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143</v>
      </c>
      <c r="AT331" s="138" t="s">
        <v>138</v>
      </c>
      <c r="AU331" s="138" t="s">
        <v>85</v>
      </c>
      <c r="AY331" s="17" t="s">
        <v>135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83</v>
      </c>
      <c r="BK331" s="139">
        <f>ROUND(I331*H331,2)</f>
        <v>0</v>
      </c>
      <c r="BL331" s="17" t="s">
        <v>143</v>
      </c>
      <c r="BM331" s="138" t="s">
        <v>317</v>
      </c>
    </row>
    <row r="332" spans="2:65" s="1" customFormat="1" ht="18">
      <c r="B332" s="32"/>
      <c r="D332" s="140" t="s">
        <v>144</v>
      </c>
      <c r="F332" s="141" t="s">
        <v>632</v>
      </c>
      <c r="I332" s="142"/>
      <c r="L332" s="32"/>
      <c r="M332" s="143"/>
      <c r="T332" s="53"/>
      <c r="AT332" s="17" t="s">
        <v>144</v>
      </c>
      <c r="AU332" s="17" t="s">
        <v>85</v>
      </c>
    </row>
    <row r="333" spans="2:65" s="1" customFormat="1" ht="10">
      <c r="B333" s="32"/>
      <c r="D333" s="144" t="s">
        <v>145</v>
      </c>
      <c r="F333" s="145" t="s">
        <v>633</v>
      </c>
      <c r="I333" s="142"/>
      <c r="L333" s="32"/>
      <c r="M333" s="143"/>
      <c r="T333" s="53"/>
      <c r="AT333" s="17" t="s">
        <v>145</v>
      </c>
      <c r="AU333" s="17" t="s">
        <v>85</v>
      </c>
    </row>
    <row r="334" spans="2:65" s="12" customFormat="1" ht="10">
      <c r="B334" s="146"/>
      <c r="D334" s="140" t="s">
        <v>147</v>
      </c>
      <c r="E334" s="147" t="s">
        <v>19</v>
      </c>
      <c r="F334" s="148" t="s">
        <v>634</v>
      </c>
      <c r="H334" s="147" t="s">
        <v>19</v>
      </c>
      <c r="I334" s="149"/>
      <c r="L334" s="146"/>
      <c r="M334" s="150"/>
      <c r="T334" s="151"/>
      <c r="AT334" s="147" t="s">
        <v>147</v>
      </c>
      <c r="AU334" s="147" t="s">
        <v>85</v>
      </c>
      <c r="AV334" s="12" t="s">
        <v>83</v>
      </c>
      <c r="AW334" s="12" t="s">
        <v>39</v>
      </c>
      <c r="AX334" s="12" t="s">
        <v>12</v>
      </c>
      <c r="AY334" s="147" t="s">
        <v>135</v>
      </c>
    </row>
    <row r="335" spans="2:65" s="13" customFormat="1" ht="10">
      <c r="B335" s="152"/>
      <c r="D335" s="140" t="s">
        <v>147</v>
      </c>
      <c r="E335" s="153" t="s">
        <v>19</v>
      </c>
      <c r="F335" s="154" t="s">
        <v>635</v>
      </c>
      <c r="H335" s="155">
        <v>71.394300000000001</v>
      </c>
      <c r="I335" s="156"/>
      <c r="L335" s="152"/>
      <c r="M335" s="157"/>
      <c r="T335" s="158"/>
      <c r="AT335" s="153" t="s">
        <v>147</v>
      </c>
      <c r="AU335" s="153" t="s">
        <v>85</v>
      </c>
      <c r="AV335" s="13" t="s">
        <v>85</v>
      </c>
      <c r="AW335" s="13" t="s">
        <v>39</v>
      </c>
      <c r="AX335" s="13" t="s">
        <v>12</v>
      </c>
      <c r="AY335" s="153" t="s">
        <v>135</v>
      </c>
    </row>
    <row r="336" spans="2:65" s="13" customFormat="1" ht="10">
      <c r="B336" s="152"/>
      <c r="D336" s="140" t="s">
        <v>147</v>
      </c>
      <c r="E336" s="153" t="s">
        <v>19</v>
      </c>
      <c r="F336" s="154" t="s">
        <v>636</v>
      </c>
      <c r="H336" s="155">
        <v>7.68</v>
      </c>
      <c r="I336" s="156"/>
      <c r="L336" s="152"/>
      <c r="M336" s="157"/>
      <c r="T336" s="158"/>
      <c r="AT336" s="153" t="s">
        <v>147</v>
      </c>
      <c r="AU336" s="153" t="s">
        <v>85</v>
      </c>
      <c r="AV336" s="13" t="s">
        <v>85</v>
      </c>
      <c r="AW336" s="13" t="s">
        <v>39</v>
      </c>
      <c r="AX336" s="13" t="s">
        <v>12</v>
      </c>
      <c r="AY336" s="153" t="s">
        <v>135</v>
      </c>
    </row>
    <row r="337" spans="2:65" s="13" customFormat="1" ht="10">
      <c r="B337" s="152"/>
      <c r="D337" s="140" t="s">
        <v>147</v>
      </c>
      <c r="E337" s="153" t="s">
        <v>19</v>
      </c>
      <c r="F337" s="154" t="s">
        <v>637</v>
      </c>
      <c r="H337" s="155">
        <v>-11.840000000000002</v>
      </c>
      <c r="I337" s="156"/>
      <c r="L337" s="152"/>
      <c r="M337" s="157"/>
      <c r="T337" s="158"/>
      <c r="AT337" s="153" t="s">
        <v>147</v>
      </c>
      <c r="AU337" s="153" t="s">
        <v>85</v>
      </c>
      <c r="AV337" s="13" t="s">
        <v>85</v>
      </c>
      <c r="AW337" s="13" t="s">
        <v>39</v>
      </c>
      <c r="AX337" s="13" t="s">
        <v>12</v>
      </c>
      <c r="AY337" s="153" t="s">
        <v>135</v>
      </c>
    </row>
    <row r="338" spans="2:65" s="14" customFormat="1" ht="10">
      <c r="B338" s="159"/>
      <c r="D338" s="140" t="s">
        <v>147</v>
      </c>
      <c r="E338" s="160" t="s">
        <v>19</v>
      </c>
      <c r="F338" s="161" t="s">
        <v>154</v>
      </c>
      <c r="H338" s="162">
        <v>67.23429999999999</v>
      </c>
      <c r="I338" s="163"/>
      <c r="L338" s="159"/>
      <c r="M338" s="164"/>
      <c r="T338" s="165"/>
      <c r="AT338" s="160" t="s">
        <v>147</v>
      </c>
      <c r="AU338" s="160" t="s">
        <v>85</v>
      </c>
      <c r="AV338" s="14" t="s">
        <v>143</v>
      </c>
      <c r="AW338" s="14" t="s">
        <v>39</v>
      </c>
      <c r="AX338" s="14" t="s">
        <v>83</v>
      </c>
      <c r="AY338" s="160" t="s">
        <v>135</v>
      </c>
    </row>
    <row r="339" spans="2:65" s="1" customFormat="1" ht="44.25" customHeight="1">
      <c r="B339" s="32"/>
      <c r="C339" s="127" t="s">
        <v>320</v>
      </c>
      <c r="D339" s="127" t="s">
        <v>138</v>
      </c>
      <c r="E339" s="128" t="s">
        <v>638</v>
      </c>
      <c r="F339" s="129" t="s">
        <v>639</v>
      </c>
      <c r="G339" s="130" t="s">
        <v>141</v>
      </c>
      <c r="H339" s="131">
        <v>67.234300000000005</v>
      </c>
      <c r="I339" s="132"/>
      <c r="J339" s="133">
        <f>ROUND(I339*H339,2)</f>
        <v>0</v>
      </c>
      <c r="K339" s="129" t="s">
        <v>142</v>
      </c>
      <c r="L339" s="32"/>
      <c r="M339" s="134" t="s">
        <v>19</v>
      </c>
      <c r="N339" s="135" t="s">
        <v>47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143</v>
      </c>
      <c r="AT339" s="138" t="s">
        <v>138</v>
      </c>
      <c r="AU339" s="138" t="s">
        <v>85</v>
      </c>
      <c r="AY339" s="17" t="s">
        <v>135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83</v>
      </c>
      <c r="BK339" s="139">
        <f>ROUND(I339*H339,2)</f>
        <v>0</v>
      </c>
      <c r="BL339" s="17" t="s">
        <v>143</v>
      </c>
      <c r="BM339" s="138" t="s">
        <v>153</v>
      </c>
    </row>
    <row r="340" spans="2:65" s="1" customFormat="1" ht="27">
      <c r="B340" s="32"/>
      <c r="D340" s="140" t="s">
        <v>144</v>
      </c>
      <c r="F340" s="141" t="s">
        <v>639</v>
      </c>
      <c r="I340" s="142"/>
      <c r="L340" s="32"/>
      <c r="M340" s="143"/>
      <c r="T340" s="53"/>
      <c r="AT340" s="17" t="s">
        <v>144</v>
      </c>
      <c r="AU340" s="17" t="s">
        <v>85</v>
      </c>
    </row>
    <row r="341" spans="2:65" s="1" customFormat="1" ht="10">
      <c r="B341" s="32"/>
      <c r="D341" s="144" t="s">
        <v>145</v>
      </c>
      <c r="F341" s="145" t="s">
        <v>640</v>
      </c>
      <c r="I341" s="142"/>
      <c r="L341" s="32"/>
      <c r="M341" s="143"/>
      <c r="T341" s="53"/>
      <c r="AT341" s="17" t="s">
        <v>145</v>
      </c>
      <c r="AU341" s="17" t="s">
        <v>85</v>
      </c>
    </row>
    <row r="342" spans="2:65" s="13" customFormat="1" ht="10">
      <c r="B342" s="152"/>
      <c r="D342" s="140" t="s">
        <v>147</v>
      </c>
      <c r="E342" s="153" t="s">
        <v>19</v>
      </c>
      <c r="F342" s="154" t="s">
        <v>641</v>
      </c>
      <c r="H342" s="155">
        <v>67.234300000000005</v>
      </c>
      <c r="I342" s="156"/>
      <c r="L342" s="152"/>
      <c r="M342" s="157"/>
      <c r="T342" s="158"/>
      <c r="AT342" s="153" t="s">
        <v>147</v>
      </c>
      <c r="AU342" s="153" t="s">
        <v>85</v>
      </c>
      <c r="AV342" s="13" t="s">
        <v>85</v>
      </c>
      <c r="AW342" s="13" t="s">
        <v>39</v>
      </c>
      <c r="AX342" s="13" t="s">
        <v>12</v>
      </c>
      <c r="AY342" s="153" t="s">
        <v>135</v>
      </c>
    </row>
    <row r="343" spans="2:65" s="14" customFormat="1" ht="10">
      <c r="B343" s="159"/>
      <c r="D343" s="140" t="s">
        <v>147</v>
      </c>
      <c r="E343" s="160" t="s">
        <v>19</v>
      </c>
      <c r="F343" s="161" t="s">
        <v>154</v>
      </c>
      <c r="H343" s="162">
        <v>67.234300000000005</v>
      </c>
      <c r="I343" s="163"/>
      <c r="L343" s="159"/>
      <c r="M343" s="164"/>
      <c r="T343" s="165"/>
      <c r="AT343" s="160" t="s">
        <v>147</v>
      </c>
      <c r="AU343" s="160" t="s">
        <v>85</v>
      </c>
      <c r="AV343" s="14" t="s">
        <v>143</v>
      </c>
      <c r="AW343" s="14" t="s">
        <v>39</v>
      </c>
      <c r="AX343" s="14" t="s">
        <v>83</v>
      </c>
      <c r="AY343" s="160" t="s">
        <v>135</v>
      </c>
    </row>
    <row r="344" spans="2:65" s="1" customFormat="1" ht="37.75" customHeight="1">
      <c r="B344" s="32"/>
      <c r="C344" s="127" t="s">
        <v>249</v>
      </c>
      <c r="D344" s="127" t="s">
        <v>138</v>
      </c>
      <c r="E344" s="128" t="s">
        <v>642</v>
      </c>
      <c r="F344" s="129" t="s">
        <v>643</v>
      </c>
      <c r="G344" s="130" t="s">
        <v>141</v>
      </c>
      <c r="H344" s="131">
        <v>109.64924999999999</v>
      </c>
      <c r="I344" s="132"/>
      <c r="J344" s="133">
        <f>ROUND(I344*H344,2)</f>
        <v>0</v>
      </c>
      <c r="K344" s="129" t="s">
        <v>142</v>
      </c>
      <c r="L344" s="32"/>
      <c r="M344" s="134" t="s">
        <v>19</v>
      </c>
      <c r="N344" s="135" t="s">
        <v>47</v>
      </c>
      <c r="P344" s="136">
        <f>O344*H344</f>
        <v>0</v>
      </c>
      <c r="Q344" s="136">
        <v>0</v>
      </c>
      <c r="R344" s="136">
        <f>Q344*H344</f>
        <v>0</v>
      </c>
      <c r="S344" s="136">
        <v>0</v>
      </c>
      <c r="T344" s="137">
        <f>S344*H344</f>
        <v>0</v>
      </c>
      <c r="AR344" s="138" t="s">
        <v>143</v>
      </c>
      <c r="AT344" s="138" t="s">
        <v>138</v>
      </c>
      <c r="AU344" s="138" t="s">
        <v>85</v>
      </c>
      <c r="AY344" s="17" t="s">
        <v>135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83</v>
      </c>
      <c r="BK344" s="139">
        <f>ROUND(I344*H344,2)</f>
        <v>0</v>
      </c>
      <c r="BL344" s="17" t="s">
        <v>143</v>
      </c>
      <c r="BM344" s="138" t="s">
        <v>326</v>
      </c>
    </row>
    <row r="345" spans="2:65" s="1" customFormat="1" ht="18">
      <c r="B345" s="32"/>
      <c r="D345" s="140" t="s">
        <v>144</v>
      </c>
      <c r="F345" s="141" t="s">
        <v>643</v>
      </c>
      <c r="I345" s="142"/>
      <c r="L345" s="32"/>
      <c r="M345" s="143"/>
      <c r="T345" s="53"/>
      <c r="AT345" s="17" t="s">
        <v>144</v>
      </c>
      <c r="AU345" s="17" t="s">
        <v>85</v>
      </c>
    </row>
    <row r="346" spans="2:65" s="1" customFormat="1" ht="10">
      <c r="B346" s="32"/>
      <c r="D346" s="144" t="s">
        <v>145</v>
      </c>
      <c r="F346" s="145" t="s">
        <v>644</v>
      </c>
      <c r="I346" s="142"/>
      <c r="L346" s="32"/>
      <c r="M346" s="143"/>
      <c r="T346" s="53"/>
      <c r="AT346" s="17" t="s">
        <v>145</v>
      </c>
      <c r="AU346" s="17" t="s">
        <v>85</v>
      </c>
    </row>
    <row r="347" spans="2:65" s="12" customFormat="1" ht="10">
      <c r="B347" s="146"/>
      <c r="D347" s="140" t="s">
        <v>147</v>
      </c>
      <c r="E347" s="147" t="s">
        <v>19</v>
      </c>
      <c r="F347" s="148" t="s">
        <v>645</v>
      </c>
      <c r="H347" s="147" t="s">
        <v>19</v>
      </c>
      <c r="I347" s="149"/>
      <c r="L347" s="146"/>
      <c r="M347" s="150"/>
      <c r="T347" s="151"/>
      <c r="AT347" s="147" t="s">
        <v>147</v>
      </c>
      <c r="AU347" s="147" t="s">
        <v>85</v>
      </c>
      <c r="AV347" s="12" t="s">
        <v>83</v>
      </c>
      <c r="AW347" s="12" t="s">
        <v>39</v>
      </c>
      <c r="AX347" s="12" t="s">
        <v>12</v>
      </c>
      <c r="AY347" s="147" t="s">
        <v>135</v>
      </c>
    </row>
    <row r="348" spans="2:65" s="12" customFormat="1" ht="10">
      <c r="B348" s="146"/>
      <c r="D348" s="140" t="s">
        <v>147</v>
      </c>
      <c r="E348" s="147" t="s">
        <v>19</v>
      </c>
      <c r="F348" s="148" t="s">
        <v>604</v>
      </c>
      <c r="H348" s="147" t="s">
        <v>19</v>
      </c>
      <c r="I348" s="149"/>
      <c r="L348" s="146"/>
      <c r="M348" s="150"/>
      <c r="T348" s="151"/>
      <c r="AT348" s="147" t="s">
        <v>147</v>
      </c>
      <c r="AU348" s="147" t="s">
        <v>85</v>
      </c>
      <c r="AV348" s="12" t="s">
        <v>83</v>
      </c>
      <c r="AW348" s="12" t="s">
        <v>39</v>
      </c>
      <c r="AX348" s="12" t="s">
        <v>12</v>
      </c>
      <c r="AY348" s="147" t="s">
        <v>135</v>
      </c>
    </row>
    <row r="349" spans="2:65" s="13" customFormat="1" ht="10">
      <c r="B349" s="152"/>
      <c r="D349" s="140" t="s">
        <v>147</v>
      </c>
      <c r="E349" s="153" t="s">
        <v>19</v>
      </c>
      <c r="F349" s="154" t="s">
        <v>646</v>
      </c>
      <c r="H349" s="155">
        <v>29.259999999999998</v>
      </c>
      <c r="I349" s="156"/>
      <c r="L349" s="152"/>
      <c r="M349" s="157"/>
      <c r="T349" s="158"/>
      <c r="AT349" s="153" t="s">
        <v>147</v>
      </c>
      <c r="AU349" s="153" t="s">
        <v>85</v>
      </c>
      <c r="AV349" s="13" t="s">
        <v>85</v>
      </c>
      <c r="AW349" s="13" t="s">
        <v>39</v>
      </c>
      <c r="AX349" s="13" t="s">
        <v>12</v>
      </c>
      <c r="AY349" s="153" t="s">
        <v>135</v>
      </c>
    </row>
    <row r="350" spans="2:65" s="13" customFormat="1" ht="10">
      <c r="B350" s="152"/>
      <c r="D350" s="140" t="s">
        <v>147</v>
      </c>
      <c r="E350" s="153" t="s">
        <v>19</v>
      </c>
      <c r="F350" s="154" t="s">
        <v>647</v>
      </c>
      <c r="H350" s="155">
        <v>-3.1520000000000001</v>
      </c>
      <c r="I350" s="156"/>
      <c r="L350" s="152"/>
      <c r="M350" s="157"/>
      <c r="T350" s="158"/>
      <c r="AT350" s="153" t="s">
        <v>147</v>
      </c>
      <c r="AU350" s="153" t="s">
        <v>85</v>
      </c>
      <c r="AV350" s="13" t="s">
        <v>85</v>
      </c>
      <c r="AW350" s="13" t="s">
        <v>39</v>
      </c>
      <c r="AX350" s="13" t="s">
        <v>12</v>
      </c>
      <c r="AY350" s="153" t="s">
        <v>135</v>
      </c>
    </row>
    <row r="351" spans="2:65" s="12" customFormat="1" ht="10">
      <c r="B351" s="146"/>
      <c r="D351" s="140" t="s">
        <v>147</v>
      </c>
      <c r="E351" s="147" t="s">
        <v>19</v>
      </c>
      <c r="F351" s="148" t="s">
        <v>616</v>
      </c>
      <c r="H351" s="147" t="s">
        <v>19</v>
      </c>
      <c r="I351" s="149"/>
      <c r="L351" s="146"/>
      <c r="M351" s="150"/>
      <c r="T351" s="151"/>
      <c r="AT351" s="147" t="s">
        <v>147</v>
      </c>
      <c r="AU351" s="147" t="s">
        <v>85</v>
      </c>
      <c r="AV351" s="12" t="s">
        <v>83</v>
      </c>
      <c r="AW351" s="12" t="s">
        <v>39</v>
      </c>
      <c r="AX351" s="12" t="s">
        <v>12</v>
      </c>
      <c r="AY351" s="147" t="s">
        <v>135</v>
      </c>
    </row>
    <row r="352" spans="2:65" s="13" customFormat="1" ht="10">
      <c r="B352" s="152"/>
      <c r="D352" s="140" t="s">
        <v>147</v>
      </c>
      <c r="E352" s="153" t="s">
        <v>19</v>
      </c>
      <c r="F352" s="154" t="s">
        <v>648</v>
      </c>
      <c r="H352" s="155">
        <v>60.435000000000002</v>
      </c>
      <c r="I352" s="156"/>
      <c r="L352" s="152"/>
      <c r="M352" s="157"/>
      <c r="T352" s="158"/>
      <c r="AT352" s="153" t="s">
        <v>147</v>
      </c>
      <c r="AU352" s="153" t="s">
        <v>85</v>
      </c>
      <c r="AV352" s="13" t="s">
        <v>85</v>
      </c>
      <c r="AW352" s="13" t="s">
        <v>39</v>
      </c>
      <c r="AX352" s="13" t="s">
        <v>12</v>
      </c>
      <c r="AY352" s="153" t="s">
        <v>135</v>
      </c>
    </row>
    <row r="353" spans="2:65" s="13" customFormat="1" ht="10">
      <c r="B353" s="152"/>
      <c r="D353" s="140" t="s">
        <v>147</v>
      </c>
      <c r="E353" s="153" t="s">
        <v>19</v>
      </c>
      <c r="F353" s="154" t="s">
        <v>649</v>
      </c>
      <c r="H353" s="155">
        <v>-3.2</v>
      </c>
      <c r="I353" s="156"/>
      <c r="L353" s="152"/>
      <c r="M353" s="157"/>
      <c r="T353" s="158"/>
      <c r="AT353" s="153" t="s">
        <v>147</v>
      </c>
      <c r="AU353" s="153" t="s">
        <v>85</v>
      </c>
      <c r="AV353" s="13" t="s">
        <v>85</v>
      </c>
      <c r="AW353" s="13" t="s">
        <v>39</v>
      </c>
      <c r="AX353" s="13" t="s">
        <v>12</v>
      </c>
      <c r="AY353" s="153" t="s">
        <v>135</v>
      </c>
    </row>
    <row r="354" spans="2:65" s="12" customFormat="1" ht="10">
      <c r="B354" s="146"/>
      <c r="D354" s="140" t="s">
        <v>147</v>
      </c>
      <c r="E354" s="147" t="s">
        <v>19</v>
      </c>
      <c r="F354" s="148" t="s">
        <v>606</v>
      </c>
      <c r="H354" s="147" t="s">
        <v>19</v>
      </c>
      <c r="I354" s="149"/>
      <c r="L354" s="146"/>
      <c r="M354" s="150"/>
      <c r="T354" s="151"/>
      <c r="AT354" s="147" t="s">
        <v>147</v>
      </c>
      <c r="AU354" s="147" t="s">
        <v>85</v>
      </c>
      <c r="AV354" s="12" t="s">
        <v>83</v>
      </c>
      <c r="AW354" s="12" t="s">
        <v>39</v>
      </c>
      <c r="AX354" s="12" t="s">
        <v>12</v>
      </c>
      <c r="AY354" s="147" t="s">
        <v>135</v>
      </c>
    </row>
    <row r="355" spans="2:65" s="13" customFormat="1" ht="10">
      <c r="B355" s="152"/>
      <c r="D355" s="140" t="s">
        <v>147</v>
      </c>
      <c r="E355" s="153" t="s">
        <v>19</v>
      </c>
      <c r="F355" s="154" t="s">
        <v>650</v>
      </c>
      <c r="H355" s="155">
        <v>6.3397500000000004</v>
      </c>
      <c r="I355" s="156"/>
      <c r="L355" s="152"/>
      <c r="M355" s="157"/>
      <c r="T355" s="158"/>
      <c r="AT355" s="153" t="s">
        <v>147</v>
      </c>
      <c r="AU355" s="153" t="s">
        <v>85</v>
      </c>
      <c r="AV355" s="13" t="s">
        <v>85</v>
      </c>
      <c r="AW355" s="13" t="s">
        <v>39</v>
      </c>
      <c r="AX355" s="13" t="s">
        <v>12</v>
      </c>
      <c r="AY355" s="153" t="s">
        <v>135</v>
      </c>
    </row>
    <row r="356" spans="2:65" s="12" customFormat="1" ht="10">
      <c r="B356" s="146"/>
      <c r="D356" s="140" t="s">
        <v>147</v>
      </c>
      <c r="E356" s="147" t="s">
        <v>19</v>
      </c>
      <c r="F356" s="148" t="s">
        <v>626</v>
      </c>
      <c r="H356" s="147" t="s">
        <v>19</v>
      </c>
      <c r="I356" s="149"/>
      <c r="L356" s="146"/>
      <c r="M356" s="150"/>
      <c r="T356" s="151"/>
      <c r="AT356" s="147" t="s">
        <v>147</v>
      </c>
      <c r="AU356" s="147" t="s">
        <v>85</v>
      </c>
      <c r="AV356" s="12" t="s">
        <v>83</v>
      </c>
      <c r="AW356" s="12" t="s">
        <v>39</v>
      </c>
      <c r="AX356" s="12" t="s">
        <v>12</v>
      </c>
      <c r="AY356" s="147" t="s">
        <v>135</v>
      </c>
    </row>
    <row r="357" spans="2:65" s="13" customFormat="1" ht="10">
      <c r="B357" s="152"/>
      <c r="D357" s="140" t="s">
        <v>147</v>
      </c>
      <c r="E357" s="153" t="s">
        <v>19</v>
      </c>
      <c r="F357" s="154" t="s">
        <v>651</v>
      </c>
      <c r="H357" s="155">
        <v>6.75</v>
      </c>
      <c r="I357" s="156"/>
      <c r="L357" s="152"/>
      <c r="M357" s="157"/>
      <c r="T357" s="158"/>
      <c r="AT357" s="153" t="s">
        <v>147</v>
      </c>
      <c r="AU357" s="153" t="s">
        <v>85</v>
      </c>
      <c r="AV357" s="13" t="s">
        <v>85</v>
      </c>
      <c r="AW357" s="13" t="s">
        <v>39</v>
      </c>
      <c r="AX357" s="13" t="s">
        <v>12</v>
      </c>
      <c r="AY357" s="153" t="s">
        <v>135</v>
      </c>
    </row>
    <row r="358" spans="2:65" s="12" customFormat="1" ht="10">
      <c r="B358" s="146"/>
      <c r="D358" s="140" t="s">
        <v>147</v>
      </c>
      <c r="E358" s="147" t="s">
        <v>19</v>
      </c>
      <c r="F358" s="148" t="s">
        <v>629</v>
      </c>
      <c r="H358" s="147" t="s">
        <v>19</v>
      </c>
      <c r="I358" s="149"/>
      <c r="L358" s="146"/>
      <c r="M358" s="150"/>
      <c r="T358" s="151"/>
      <c r="AT358" s="147" t="s">
        <v>147</v>
      </c>
      <c r="AU358" s="147" t="s">
        <v>85</v>
      </c>
      <c r="AV358" s="12" t="s">
        <v>83</v>
      </c>
      <c r="AW358" s="12" t="s">
        <v>39</v>
      </c>
      <c r="AX358" s="12" t="s">
        <v>12</v>
      </c>
      <c r="AY358" s="147" t="s">
        <v>135</v>
      </c>
    </row>
    <row r="359" spans="2:65" s="13" customFormat="1" ht="10">
      <c r="B359" s="152"/>
      <c r="D359" s="140" t="s">
        <v>147</v>
      </c>
      <c r="E359" s="153" t="s">
        <v>19</v>
      </c>
      <c r="F359" s="154" t="s">
        <v>652</v>
      </c>
      <c r="H359" s="155">
        <v>5.8875000000000002</v>
      </c>
      <c r="I359" s="156"/>
      <c r="L359" s="152"/>
      <c r="M359" s="157"/>
      <c r="T359" s="158"/>
      <c r="AT359" s="153" t="s">
        <v>147</v>
      </c>
      <c r="AU359" s="153" t="s">
        <v>85</v>
      </c>
      <c r="AV359" s="13" t="s">
        <v>85</v>
      </c>
      <c r="AW359" s="13" t="s">
        <v>39</v>
      </c>
      <c r="AX359" s="13" t="s">
        <v>12</v>
      </c>
      <c r="AY359" s="153" t="s">
        <v>135</v>
      </c>
    </row>
    <row r="360" spans="2:65" s="12" customFormat="1" ht="10">
      <c r="B360" s="146"/>
      <c r="D360" s="140" t="s">
        <v>147</v>
      </c>
      <c r="E360" s="147" t="s">
        <v>19</v>
      </c>
      <c r="F360" s="148" t="s">
        <v>623</v>
      </c>
      <c r="H360" s="147" t="s">
        <v>19</v>
      </c>
      <c r="I360" s="149"/>
      <c r="L360" s="146"/>
      <c r="M360" s="150"/>
      <c r="T360" s="151"/>
      <c r="AT360" s="147" t="s">
        <v>147</v>
      </c>
      <c r="AU360" s="147" t="s">
        <v>85</v>
      </c>
      <c r="AV360" s="12" t="s">
        <v>83</v>
      </c>
      <c r="AW360" s="12" t="s">
        <v>39</v>
      </c>
      <c r="AX360" s="12" t="s">
        <v>12</v>
      </c>
      <c r="AY360" s="147" t="s">
        <v>135</v>
      </c>
    </row>
    <row r="361" spans="2:65" s="13" customFormat="1" ht="10">
      <c r="B361" s="152"/>
      <c r="D361" s="140" t="s">
        <v>147</v>
      </c>
      <c r="E361" s="153" t="s">
        <v>19</v>
      </c>
      <c r="F361" s="154" t="s">
        <v>653</v>
      </c>
      <c r="H361" s="155">
        <v>10.875</v>
      </c>
      <c r="I361" s="156"/>
      <c r="L361" s="152"/>
      <c r="M361" s="157"/>
      <c r="T361" s="158"/>
      <c r="AT361" s="153" t="s">
        <v>147</v>
      </c>
      <c r="AU361" s="153" t="s">
        <v>85</v>
      </c>
      <c r="AV361" s="13" t="s">
        <v>85</v>
      </c>
      <c r="AW361" s="13" t="s">
        <v>39</v>
      </c>
      <c r="AX361" s="13" t="s">
        <v>12</v>
      </c>
      <c r="AY361" s="153" t="s">
        <v>135</v>
      </c>
    </row>
    <row r="362" spans="2:65" s="13" customFormat="1" ht="10">
      <c r="B362" s="152"/>
      <c r="D362" s="140" t="s">
        <v>147</v>
      </c>
      <c r="E362" s="153" t="s">
        <v>19</v>
      </c>
      <c r="F362" s="154" t="s">
        <v>654</v>
      </c>
      <c r="H362" s="155">
        <v>-3.5459999999999998</v>
      </c>
      <c r="I362" s="156"/>
      <c r="L362" s="152"/>
      <c r="M362" s="157"/>
      <c r="T362" s="158"/>
      <c r="AT362" s="153" t="s">
        <v>147</v>
      </c>
      <c r="AU362" s="153" t="s">
        <v>85</v>
      </c>
      <c r="AV362" s="13" t="s">
        <v>85</v>
      </c>
      <c r="AW362" s="13" t="s">
        <v>39</v>
      </c>
      <c r="AX362" s="13" t="s">
        <v>12</v>
      </c>
      <c r="AY362" s="153" t="s">
        <v>135</v>
      </c>
    </row>
    <row r="363" spans="2:65" s="14" customFormat="1" ht="10">
      <c r="B363" s="159"/>
      <c r="D363" s="140" t="s">
        <v>147</v>
      </c>
      <c r="E363" s="160" t="s">
        <v>19</v>
      </c>
      <c r="F363" s="161" t="s">
        <v>154</v>
      </c>
      <c r="H363" s="162">
        <v>109.64924999999999</v>
      </c>
      <c r="I363" s="163"/>
      <c r="L363" s="159"/>
      <c r="M363" s="164"/>
      <c r="T363" s="165"/>
      <c r="AT363" s="160" t="s">
        <v>147</v>
      </c>
      <c r="AU363" s="160" t="s">
        <v>85</v>
      </c>
      <c r="AV363" s="14" t="s">
        <v>143</v>
      </c>
      <c r="AW363" s="14" t="s">
        <v>39</v>
      </c>
      <c r="AX363" s="14" t="s">
        <v>83</v>
      </c>
      <c r="AY363" s="160" t="s">
        <v>135</v>
      </c>
    </row>
    <row r="364" spans="2:65" s="1" customFormat="1" ht="24.15" customHeight="1">
      <c r="B364" s="32"/>
      <c r="C364" s="127" t="s">
        <v>329</v>
      </c>
      <c r="D364" s="127" t="s">
        <v>138</v>
      </c>
      <c r="E364" s="128" t="s">
        <v>655</v>
      </c>
      <c r="F364" s="129" t="s">
        <v>656</v>
      </c>
      <c r="G364" s="130" t="s">
        <v>141</v>
      </c>
      <c r="H364" s="131">
        <v>789.07129999999995</v>
      </c>
      <c r="I364" s="132"/>
      <c r="J364" s="133">
        <f>ROUND(I364*H364,2)</f>
        <v>0</v>
      </c>
      <c r="K364" s="129" t="s">
        <v>142</v>
      </c>
      <c r="L364" s="32"/>
      <c r="M364" s="134" t="s">
        <v>19</v>
      </c>
      <c r="N364" s="135" t="s">
        <v>47</v>
      </c>
      <c r="P364" s="136">
        <f>O364*H364</f>
        <v>0</v>
      </c>
      <c r="Q364" s="136">
        <v>0</v>
      </c>
      <c r="R364" s="136">
        <f>Q364*H364</f>
        <v>0</v>
      </c>
      <c r="S364" s="136">
        <v>0</v>
      </c>
      <c r="T364" s="137">
        <f>S364*H364</f>
        <v>0</v>
      </c>
      <c r="AR364" s="138" t="s">
        <v>143</v>
      </c>
      <c r="AT364" s="138" t="s">
        <v>138</v>
      </c>
      <c r="AU364" s="138" t="s">
        <v>85</v>
      </c>
      <c r="AY364" s="17" t="s">
        <v>135</v>
      </c>
      <c r="BE364" s="139">
        <f>IF(N364="základní",J364,0)</f>
        <v>0</v>
      </c>
      <c r="BF364" s="139">
        <f>IF(N364="snížená",J364,0)</f>
        <v>0</v>
      </c>
      <c r="BG364" s="139">
        <f>IF(N364="zákl. přenesená",J364,0)</f>
        <v>0</v>
      </c>
      <c r="BH364" s="139">
        <f>IF(N364="sníž. přenesená",J364,0)</f>
        <v>0</v>
      </c>
      <c r="BI364" s="139">
        <f>IF(N364="nulová",J364,0)</f>
        <v>0</v>
      </c>
      <c r="BJ364" s="17" t="s">
        <v>83</v>
      </c>
      <c r="BK364" s="139">
        <f>ROUND(I364*H364,2)</f>
        <v>0</v>
      </c>
      <c r="BL364" s="17" t="s">
        <v>143</v>
      </c>
      <c r="BM364" s="138" t="s">
        <v>332</v>
      </c>
    </row>
    <row r="365" spans="2:65" s="1" customFormat="1" ht="18">
      <c r="B365" s="32"/>
      <c r="D365" s="140" t="s">
        <v>144</v>
      </c>
      <c r="F365" s="141" t="s">
        <v>656</v>
      </c>
      <c r="I365" s="142"/>
      <c r="L365" s="32"/>
      <c r="M365" s="143"/>
      <c r="T365" s="53"/>
      <c r="AT365" s="17" t="s">
        <v>144</v>
      </c>
      <c r="AU365" s="17" t="s">
        <v>85</v>
      </c>
    </row>
    <row r="366" spans="2:65" s="1" customFormat="1" ht="10">
      <c r="B366" s="32"/>
      <c r="D366" s="144" t="s">
        <v>145</v>
      </c>
      <c r="F366" s="145" t="s">
        <v>657</v>
      </c>
      <c r="I366" s="142"/>
      <c r="L366" s="32"/>
      <c r="M366" s="143"/>
      <c r="T366" s="53"/>
      <c r="AT366" s="17" t="s">
        <v>145</v>
      </c>
      <c r="AU366" s="17" t="s">
        <v>85</v>
      </c>
    </row>
    <row r="367" spans="2:65" s="12" customFormat="1" ht="10">
      <c r="B367" s="146"/>
      <c r="D367" s="140" t="s">
        <v>147</v>
      </c>
      <c r="E367" s="147" t="s">
        <v>19</v>
      </c>
      <c r="F367" s="148" t="s">
        <v>658</v>
      </c>
      <c r="H367" s="147" t="s">
        <v>19</v>
      </c>
      <c r="I367" s="149"/>
      <c r="L367" s="146"/>
      <c r="M367" s="150"/>
      <c r="T367" s="151"/>
      <c r="AT367" s="147" t="s">
        <v>147</v>
      </c>
      <c r="AU367" s="147" t="s">
        <v>85</v>
      </c>
      <c r="AV367" s="12" t="s">
        <v>83</v>
      </c>
      <c r="AW367" s="12" t="s">
        <v>39</v>
      </c>
      <c r="AX367" s="12" t="s">
        <v>12</v>
      </c>
      <c r="AY367" s="147" t="s">
        <v>135</v>
      </c>
    </row>
    <row r="368" spans="2:65" s="13" customFormat="1" ht="10">
      <c r="B368" s="152"/>
      <c r="D368" s="140" t="s">
        <v>147</v>
      </c>
      <c r="E368" s="153" t="s">
        <v>19</v>
      </c>
      <c r="F368" s="154" t="s">
        <v>659</v>
      </c>
      <c r="H368" s="155">
        <v>789.07129999999995</v>
      </c>
      <c r="I368" s="156"/>
      <c r="L368" s="152"/>
      <c r="M368" s="157"/>
      <c r="T368" s="158"/>
      <c r="AT368" s="153" t="s">
        <v>147</v>
      </c>
      <c r="AU368" s="153" t="s">
        <v>85</v>
      </c>
      <c r="AV368" s="13" t="s">
        <v>85</v>
      </c>
      <c r="AW368" s="13" t="s">
        <v>39</v>
      </c>
      <c r="AX368" s="13" t="s">
        <v>12</v>
      </c>
      <c r="AY368" s="153" t="s">
        <v>135</v>
      </c>
    </row>
    <row r="369" spans="2:65" s="14" customFormat="1" ht="10">
      <c r="B369" s="159"/>
      <c r="D369" s="140" t="s">
        <v>147</v>
      </c>
      <c r="E369" s="160" t="s">
        <v>19</v>
      </c>
      <c r="F369" s="161" t="s">
        <v>154</v>
      </c>
      <c r="H369" s="162">
        <v>789.07129999999995</v>
      </c>
      <c r="I369" s="163"/>
      <c r="L369" s="159"/>
      <c r="M369" s="164"/>
      <c r="T369" s="165"/>
      <c r="AT369" s="160" t="s">
        <v>147</v>
      </c>
      <c r="AU369" s="160" t="s">
        <v>85</v>
      </c>
      <c r="AV369" s="14" t="s">
        <v>143</v>
      </c>
      <c r="AW369" s="14" t="s">
        <v>39</v>
      </c>
      <c r="AX369" s="14" t="s">
        <v>83</v>
      </c>
      <c r="AY369" s="160" t="s">
        <v>135</v>
      </c>
    </row>
    <row r="370" spans="2:65" s="1" customFormat="1" ht="24.15" customHeight="1">
      <c r="B370" s="32"/>
      <c r="C370" s="127" t="s">
        <v>255</v>
      </c>
      <c r="D370" s="127" t="s">
        <v>138</v>
      </c>
      <c r="E370" s="128" t="s">
        <v>660</v>
      </c>
      <c r="F370" s="129" t="s">
        <v>661</v>
      </c>
      <c r="G370" s="130" t="s">
        <v>141</v>
      </c>
      <c r="H370" s="131">
        <v>8.1</v>
      </c>
      <c r="I370" s="132"/>
      <c r="J370" s="133">
        <f>ROUND(I370*H370,2)</f>
        <v>0</v>
      </c>
      <c r="K370" s="129" t="s">
        <v>142</v>
      </c>
      <c r="L370" s="32"/>
      <c r="M370" s="134" t="s">
        <v>19</v>
      </c>
      <c r="N370" s="135" t="s">
        <v>47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143</v>
      </c>
      <c r="AT370" s="138" t="s">
        <v>138</v>
      </c>
      <c r="AU370" s="138" t="s">
        <v>85</v>
      </c>
      <c r="AY370" s="17" t="s">
        <v>135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83</v>
      </c>
      <c r="BK370" s="139">
        <f>ROUND(I370*H370,2)</f>
        <v>0</v>
      </c>
      <c r="BL370" s="17" t="s">
        <v>143</v>
      </c>
      <c r="BM370" s="138" t="s">
        <v>337</v>
      </c>
    </row>
    <row r="371" spans="2:65" s="1" customFormat="1" ht="18">
      <c r="B371" s="32"/>
      <c r="D371" s="140" t="s">
        <v>144</v>
      </c>
      <c r="F371" s="141" t="s">
        <v>661</v>
      </c>
      <c r="I371" s="142"/>
      <c r="L371" s="32"/>
      <c r="M371" s="143"/>
      <c r="T371" s="53"/>
      <c r="AT371" s="17" t="s">
        <v>144</v>
      </c>
      <c r="AU371" s="17" t="s">
        <v>85</v>
      </c>
    </row>
    <row r="372" spans="2:65" s="1" customFormat="1" ht="10">
      <c r="B372" s="32"/>
      <c r="D372" s="144" t="s">
        <v>145</v>
      </c>
      <c r="F372" s="145" t="s">
        <v>662</v>
      </c>
      <c r="I372" s="142"/>
      <c r="L372" s="32"/>
      <c r="M372" s="143"/>
      <c r="T372" s="53"/>
      <c r="AT372" s="17" t="s">
        <v>145</v>
      </c>
      <c r="AU372" s="17" t="s">
        <v>85</v>
      </c>
    </row>
    <row r="373" spans="2:65" s="13" customFormat="1" ht="10">
      <c r="B373" s="152"/>
      <c r="D373" s="140" t="s">
        <v>147</v>
      </c>
      <c r="E373" s="153" t="s">
        <v>19</v>
      </c>
      <c r="F373" s="154" t="s">
        <v>663</v>
      </c>
      <c r="H373" s="155">
        <v>8.1</v>
      </c>
      <c r="I373" s="156"/>
      <c r="L373" s="152"/>
      <c r="M373" s="157"/>
      <c r="T373" s="158"/>
      <c r="AT373" s="153" t="s">
        <v>147</v>
      </c>
      <c r="AU373" s="153" t="s">
        <v>85</v>
      </c>
      <c r="AV373" s="13" t="s">
        <v>85</v>
      </c>
      <c r="AW373" s="13" t="s">
        <v>39</v>
      </c>
      <c r="AX373" s="13" t="s">
        <v>12</v>
      </c>
      <c r="AY373" s="153" t="s">
        <v>135</v>
      </c>
    </row>
    <row r="374" spans="2:65" s="14" customFormat="1" ht="10">
      <c r="B374" s="159"/>
      <c r="D374" s="140" t="s">
        <v>147</v>
      </c>
      <c r="E374" s="160" t="s">
        <v>19</v>
      </c>
      <c r="F374" s="161" t="s">
        <v>154</v>
      </c>
      <c r="H374" s="162">
        <v>8.1</v>
      </c>
      <c r="I374" s="163"/>
      <c r="L374" s="159"/>
      <c r="M374" s="164"/>
      <c r="T374" s="165"/>
      <c r="AT374" s="160" t="s">
        <v>147</v>
      </c>
      <c r="AU374" s="160" t="s">
        <v>85</v>
      </c>
      <c r="AV374" s="14" t="s">
        <v>143</v>
      </c>
      <c r="AW374" s="14" t="s">
        <v>39</v>
      </c>
      <c r="AX374" s="14" t="s">
        <v>83</v>
      </c>
      <c r="AY374" s="160" t="s">
        <v>135</v>
      </c>
    </row>
    <row r="375" spans="2:65" s="1" customFormat="1" ht="37.75" customHeight="1">
      <c r="B375" s="32"/>
      <c r="C375" s="127" t="s">
        <v>14</v>
      </c>
      <c r="D375" s="127" t="s">
        <v>138</v>
      </c>
      <c r="E375" s="128" t="s">
        <v>664</v>
      </c>
      <c r="F375" s="129" t="s">
        <v>665</v>
      </c>
      <c r="G375" s="130" t="s">
        <v>141</v>
      </c>
      <c r="H375" s="131">
        <v>680.30430000000001</v>
      </c>
      <c r="I375" s="132"/>
      <c r="J375" s="133">
        <f>ROUND(I375*H375,2)</f>
        <v>0</v>
      </c>
      <c r="K375" s="129" t="s">
        <v>142</v>
      </c>
      <c r="L375" s="32"/>
      <c r="M375" s="134" t="s">
        <v>19</v>
      </c>
      <c r="N375" s="135" t="s">
        <v>47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143</v>
      </c>
      <c r="AT375" s="138" t="s">
        <v>138</v>
      </c>
      <c r="AU375" s="138" t="s">
        <v>85</v>
      </c>
      <c r="AY375" s="17" t="s">
        <v>135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83</v>
      </c>
      <c r="BK375" s="139">
        <f>ROUND(I375*H375,2)</f>
        <v>0</v>
      </c>
      <c r="BL375" s="17" t="s">
        <v>143</v>
      </c>
      <c r="BM375" s="138" t="s">
        <v>344</v>
      </c>
    </row>
    <row r="376" spans="2:65" s="1" customFormat="1" ht="27">
      <c r="B376" s="32"/>
      <c r="D376" s="140" t="s">
        <v>144</v>
      </c>
      <c r="F376" s="141" t="s">
        <v>665</v>
      </c>
      <c r="I376" s="142"/>
      <c r="L376" s="32"/>
      <c r="M376" s="143"/>
      <c r="T376" s="53"/>
      <c r="AT376" s="17" t="s">
        <v>144</v>
      </c>
      <c r="AU376" s="17" t="s">
        <v>85</v>
      </c>
    </row>
    <row r="377" spans="2:65" s="1" customFormat="1" ht="10">
      <c r="B377" s="32"/>
      <c r="D377" s="144" t="s">
        <v>145</v>
      </c>
      <c r="F377" s="145" t="s">
        <v>666</v>
      </c>
      <c r="I377" s="142"/>
      <c r="L377" s="32"/>
      <c r="M377" s="143"/>
      <c r="T377" s="53"/>
      <c r="AT377" s="17" t="s">
        <v>145</v>
      </c>
      <c r="AU377" s="17" t="s">
        <v>85</v>
      </c>
    </row>
    <row r="378" spans="2:65" s="12" customFormat="1" ht="10">
      <c r="B378" s="146"/>
      <c r="D378" s="140" t="s">
        <v>147</v>
      </c>
      <c r="E378" s="147" t="s">
        <v>19</v>
      </c>
      <c r="F378" s="148" t="s">
        <v>667</v>
      </c>
      <c r="H378" s="147" t="s">
        <v>19</v>
      </c>
      <c r="I378" s="149"/>
      <c r="L378" s="146"/>
      <c r="M378" s="150"/>
      <c r="T378" s="151"/>
      <c r="AT378" s="147" t="s">
        <v>147</v>
      </c>
      <c r="AU378" s="147" t="s">
        <v>85</v>
      </c>
      <c r="AV378" s="12" t="s">
        <v>83</v>
      </c>
      <c r="AW378" s="12" t="s">
        <v>39</v>
      </c>
      <c r="AX378" s="12" t="s">
        <v>12</v>
      </c>
      <c r="AY378" s="147" t="s">
        <v>135</v>
      </c>
    </row>
    <row r="379" spans="2:65" s="12" customFormat="1" ht="10">
      <c r="B379" s="146"/>
      <c r="D379" s="140" t="s">
        <v>147</v>
      </c>
      <c r="E379" s="147" t="s">
        <v>19</v>
      </c>
      <c r="F379" s="148" t="s">
        <v>588</v>
      </c>
      <c r="H379" s="147" t="s">
        <v>19</v>
      </c>
      <c r="I379" s="149"/>
      <c r="L379" s="146"/>
      <c r="M379" s="150"/>
      <c r="T379" s="151"/>
      <c r="AT379" s="147" t="s">
        <v>147</v>
      </c>
      <c r="AU379" s="147" t="s">
        <v>85</v>
      </c>
      <c r="AV379" s="12" t="s">
        <v>83</v>
      </c>
      <c r="AW379" s="12" t="s">
        <v>39</v>
      </c>
      <c r="AX379" s="12" t="s">
        <v>12</v>
      </c>
      <c r="AY379" s="147" t="s">
        <v>135</v>
      </c>
    </row>
    <row r="380" spans="2:65" s="13" customFormat="1" ht="10">
      <c r="B380" s="152"/>
      <c r="D380" s="140" t="s">
        <v>147</v>
      </c>
      <c r="E380" s="153" t="s">
        <v>19</v>
      </c>
      <c r="F380" s="154" t="s">
        <v>589</v>
      </c>
      <c r="H380" s="155">
        <v>11.55</v>
      </c>
      <c r="I380" s="156"/>
      <c r="L380" s="152"/>
      <c r="M380" s="157"/>
      <c r="T380" s="158"/>
      <c r="AT380" s="153" t="s">
        <v>147</v>
      </c>
      <c r="AU380" s="153" t="s">
        <v>85</v>
      </c>
      <c r="AV380" s="13" t="s">
        <v>85</v>
      </c>
      <c r="AW380" s="13" t="s">
        <v>39</v>
      </c>
      <c r="AX380" s="13" t="s">
        <v>12</v>
      </c>
      <c r="AY380" s="153" t="s">
        <v>135</v>
      </c>
    </row>
    <row r="381" spans="2:65" s="13" customFormat="1" ht="10">
      <c r="B381" s="152"/>
      <c r="D381" s="140" t="s">
        <v>147</v>
      </c>
      <c r="E381" s="153" t="s">
        <v>19</v>
      </c>
      <c r="F381" s="154" t="s">
        <v>590</v>
      </c>
      <c r="H381" s="155">
        <v>-4.6990000000000007</v>
      </c>
      <c r="I381" s="156"/>
      <c r="L381" s="152"/>
      <c r="M381" s="157"/>
      <c r="T381" s="158"/>
      <c r="AT381" s="153" t="s">
        <v>147</v>
      </c>
      <c r="AU381" s="153" t="s">
        <v>85</v>
      </c>
      <c r="AV381" s="13" t="s">
        <v>85</v>
      </c>
      <c r="AW381" s="13" t="s">
        <v>39</v>
      </c>
      <c r="AX381" s="13" t="s">
        <v>12</v>
      </c>
      <c r="AY381" s="153" t="s">
        <v>135</v>
      </c>
    </row>
    <row r="382" spans="2:65" s="13" customFormat="1" ht="10">
      <c r="B382" s="152"/>
      <c r="D382" s="140" t="s">
        <v>147</v>
      </c>
      <c r="E382" s="153" t="s">
        <v>19</v>
      </c>
      <c r="F382" s="154" t="s">
        <v>591</v>
      </c>
      <c r="H382" s="155">
        <v>4.1579999999999995</v>
      </c>
      <c r="I382" s="156"/>
      <c r="L382" s="152"/>
      <c r="M382" s="157"/>
      <c r="T382" s="158"/>
      <c r="AT382" s="153" t="s">
        <v>147</v>
      </c>
      <c r="AU382" s="153" t="s">
        <v>85</v>
      </c>
      <c r="AV382" s="13" t="s">
        <v>85</v>
      </c>
      <c r="AW382" s="13" t="s">
        <v>39</v>
      </c>
      <c r="AX382" s="13" t="s">
        <v>12</v>
      </c>
      <c r="AY382" s="153" t="s">
        <v>135</v>
      </c>
    </row>
    <row r="383" spans="2:65" s="12" customFormat="1" ht="10">
      <c r="B383" s="146"/>
      <c r="D383" s="140" t="s">
        <v>147</v>
      </c>
      <c r="E383" s="147" t="s">
        <v>19</v>
      </c>
      <c r="F383" s="148" t="s">
        <v>592</v>
      </c>
      <c r="H383" s="147" t="s">
        <v>19</v>
      </c>
      <c r="I383" s="149"/>
      <c r="L383" s="146"/>
      <c r="M383" s="150"/>
      <c r="T383" s="151"/>
      <c r="AT383" s="147" t="s">
        <v>147</v>
      </c>
      <c r="AU383" s="147" t="s">
        <v>85</v>
      </c>
      <c r="AV383" s="12" t="s">
        <v>83</v>
      </c>
      <c r="AW383" s="12" t="s">
        <v>39</v>
      </c>
      <c r="AX383" s="12" t="s">
        <v>12</v>
      </c>
      <c r="AY383" s="147" t="s">
        <v>135</v>
      </c>
    </row>
    <row r="384" spans="2:65" s="13" customFormat="1" ht="10">
      <c r="B384" s="152"/>
      <c r="D384" s="140" t="s">
        <v>147</v>
      </c>
      <c r="E384" s="153" t="s">
        <v>19</v>
      </c>
      <c r="F384" s="154" t="s">
        <v>593</v>
      </c>
      <c r="H384" s="155">
        <v>11.7425</v>
      </c>
      <c r="I384" s="156"/>
      <c r="L384" s="152"/>
      <c r="M384" s="157"/>
      <c r="T384" s="158"/>
      <c r="AT384" s="153" t="s">
        <v>147</v>
      </c>
      <c r="AU384" s="153" t="s">
        <v>85</v>
      </c>
      <c r="AV384" s="13" t="s">
        <v>85</v>
      </c>
      <c r="AW384" s="13" t="s">
        <v>39</v>
      </c>
      <c r="AX384" s="13" t="s">
        <v>12</v>
      </c>
      <c r="AY384" s="153" t="s">
        <v>135</v>
      </c>
    </row>
    <row r="385" spans="2:51" s="13" customFormat="1" ht="10">
      <c r="B385" s="152"/>
      <c r="D385" s="140" t="s">
        <v>147</v>
      </c>
      <c r="E385" s="153" t="s">
        <v>19</v>
      </c>
      <c r="F385" s="154" t="s">
        <v>590</v>
      </c>
      <c r="H385" s="155">
        <v>-4.6990000000000007</v>
      </c>
      <c r="I385" s="156"/>
      <c r="L385" s="152"/>
      <c r="M385" s="157"/>
      <c r="T385" s="158"/>
      <c r="AT385" s="153" t="s">
        <v>147</v>
      </c>
      <c r="AU385" s="153" t="s">
        <v>85</v>
      </c>
      <c r="AV385" s="13" t="s">
        <v>85</v>
      </c>
      <c r="AW385" s="13" t="s">
        <v>39</v>
      </c>
      <c r="AX385" s="13" t="s">
        <v>12</v>
      </c>
      <c r="AY385" s="153" t="s">
        <v>135</v>
      </c>
    </row>
    <row r="386" spans="2:51" s="13" customFormat="1" ht="10">
      <c r="B386" s="152"/>
      <c r="D386" s="140" t="s">
        <v>147</v>
      </c>
      <c r="E386" s="153" t="s">
        <v>19</v>
      </c>
      <c r="F386" s="154" t="s">
        <v>591</v>
      </c>
      <c r="H386" s="155">
        <v>4.1579999999999995</v>
      </c>
      <c r="I386" s="156"/>
      <c r="L386" s="152"/>
      <c r="M386" s="157"/>
      <c r="T386" s="158"/>
      <c r="AT386" s="153" t="s">
        <v>147</v>
      </c>
      <c r="AU386" s="153" t="s">
        <v>85</v>
      </c>
      <c r="AV386" s="13" t="s">
        <v>85</v>
      </c>
      <c r="AW386" s="13" t="s">
        <v>39</v>
      </c>
      <c r="AX386" s="13" t="s">
        <v>12</v>
      </c>
      <c r="AY386" s="153" t="s">
        <v>135</v>
      </c>
    </row>
    <row r="387" spans="2:51" s="12" customFormat="1" ht="10">
      <c r="B387" s="146"/>
      <c r="D387" s="140" t="s">
        <v>147</v>
      </c>
      <c r="E387" s="147" t="s">
        <v>19</v>
      </c>
      <c r="F387" s="148" t="s">
        <v>594</v>
      </c>
      <c r="H387" s="147" t="s">
        <v>19</v>
      </c>
      <c r="I387" s="149"/>
      <c r="L387" s="146"/>
      <c r="M387" s="150"/>
      <c r="T387" s="151"/>
      <c r="AT387" s="147" t="s">
        <v>147</v>
      </c>
      <c r="AU387" s="147" t="s">
        <v>85</v>
      </c>
      <c r="AV387" s="12" t="s">
        <v>83</v>
      </c>
      <c r="AW387" s="12" t="s">
        <v>39</v>
      </c>
      <c r="AX387" s="12" t="s">
        <v>12</v>
      </c>
      <c r="AY387" s="147" t="s">
        <v>135</v>
      </c>
    </row>
    <row r="388" spans="2:51" s="13" customFormat="1" ht="10">
      <c r="B388" s="152"/>
      <c r="D388" s="140" t="s">
        <v>147</v>
      </c>
      <c r="E388" s="153" t="s">
        <v>19</v>
      </c>
      <c r="F388" s="154" t="s">
        <v>595</v>
      </c>
      <c r="H388" s="155">
        <v>29.452499999999997</v>
      </c>
      <c r="I388" s="156"/>
      <c r="L388" s="152"/>
      <c r="M388" s="157"/>
      <c r="T388" s="158"/>
      <c r="AT388" s="153" t="s">
        <v>147</v>
      </c>
      <c r="AU388" s="153" t="s">
        <v>85</v>
      </c>
      <c r="AV388" s="13" t="s">
        <v>85</v>
      </c>
      <c r="AW388" s="13" t="s">
        <v>39</v>
      </c>
      <c r="AX388" s="13" t="s">
        <v>12</v>
      </c>
      <c r="AY388" s="153" t="s">
        <v>135</v>
      </c>
    </row>
    <row r="389" spans="2:51" s="13" customFormat="1" ht="10">
      <c r="B389" s="152"/>
      <c r="D389" s="140" t="s">
        <v>147</v>
      </c>
      <c r="E389" s="153" t="s">
        <v>19</v>
      </c>
      <c r="F389" s="154" t="s">
        <v>596</v>
      </c>
      <c r="H389" s="155">
        <v>-5.319</v>
      </c>
      <c r="I389" s="156"/>
      <c r="L389" s="152"/>
      <c r="M389" s="157"/>
      <c r="T389" s="158"/>
      <c r="AT389" s="153" t="s">
        <v>147</v>
      </c>
      <c r="AU389" s="153" t="s">
        <v>85</v>
      </c>
      <c r="AV389" s="13" t="s">
        <v>85</v>
      </c>
      <c r="AW389" s="13" t="s">
        <v>39</v>
      </c>
      <c r="AX389" s="13" t="s">
        <v>12</v>
      </c>
      <c r="AY389" s="153" t="s">
        <v>135</v>
      </c>
    </row>
    <row r="390" spans="2:51" s="12" customFormat="1" ht="10">
      <c r="B390" s="146"/>
      <c r="D390" s="140" t="s">
        <v>147</v>
      </c>
      <c r="E390" s="147" t="s">
        <v>19</v>
      </c>
      <c r="F390" s="148" t="s">
        <v>597</v>
      </c>
      <c r="H390" s="147" t="s">
        <v>19</v>
      </c>
      <c r="I390" s="149"/>
      <c r="L390" s="146"/>
      <c r="M390" s="150"/>
      <c r="T390" s="151"/>
      <c r="AT390" s="147" t="s">
        <v>147</v>
      </c>
      <c r="AU390" s="147" t="s">
        <v>85</v>
      </c>
      <c r="AV390" s="12" t="s">
        <v>83</v>
      </c>
      <c r="AW390" s="12" t="s">
        <v>39</v>
      </c>
      <c r="AX390" s="12" t="s">
        <v>12</v>
      </c>
      <c r="AY390" s="147" t="s">
        <v>135</v>
      </c>
    </row>
    <row r="391" spans="2:51" s="13" customFormat="1" ht="10">
      <c r="B391" s="152"/>
      <c r="D391" s="140" t="s">
        <v>147</v>
      </c>
      <c r="E391" s="153" t="s">
        <v>19</v>
      </c>
      <c r="F391" s="154" t="s">
        <v>598</v>
      </c>
      <c r="H391" s="155">
        <v>35.970550000000003</v>
      </c>
      <c r="I391" s="156"/>
      <c r="L391" s="152"/>
      <c r="M391" s="157"/>
      <c r="T391" s="158"/>
      <c r="AT391" s="153" t="s">
        <v>147</v>
      </c>
      <c r="AU391" s="153" t="s">
        <v>85</v>
      </c>
      <c r="AV391" s="13" t="s">
        <v>85</v>
      </c>
      <c r="AW391" s="13" t="s">
        <v>39</v>
      </c>
      <c r="AX391" s="13" t="s">
        <v>12</v>
      </c>
      <c r="AY391" s="153" t="s">
        <v>135</v>
      </c>
    </row>
    <row r="392" spans="2:51" s="13" customFormat="1" ht="10">
      <c r="B392" s="152"/>
      <c r="D392" s="140" t="s">
        <v>147</v>
      </c>
      <c r="E392" s="153" t="s">
        <v>19</v>
      </c>
      <c r="F392" s="154" t="s">
        <v>599</v>
      </c>
      <c r="H392" s="155">
        <v>-6.5459999999999994</v>
      </c>
      <c r="I392" s="156"/>
      <c r="L392" s="152"/>
      <c r="M392" s="157"/>
      <c r="T392" s="158"/>
      <c r="AT392" s="153" t="s">
        <v>147</v>
      </c>
      <c r="AU392" s="153" t="s">
        <v>85</v>
      </c>
      <c r="AV392" s="13" t="s">
        <v>85</v>
      </c>
      <c r="AW392" s="13" t="s">
        <v>39</v>
      </c>
      <c r="AX392" s="13" t="s">
        <v>12</v>
      </c>
      <c r="AY392" s="153" t="s">
        <v>135</v>
      </c>
    </row>
    <row r="393" spans="2:51" s="13" customFormat="1" ht="10">
      <c r="B393" s="152"/>
      <c r="D393" s="140" t="s">
        <v>147</v>
      </c>
      <c r="E393" s="153" t="s">
        <v>19</v>
      </c>
      <c r="F393" s="154" t="s">
        <v>600</v>
      </c>
      <c r="H393" s="155">
        <v>0.91</v>
      </c>
      <c r="I393" s="156"/>
      <c r="L393" s="152"/>
      <c r="M393" s="157"/>
      <c r="T393" s="158"/>
      <c r="AT393" s="153" t="s">
        <v>147</v>
      </c>
      <c r="AU393" s="153" t="s">
        <v>85</v>
      </c>
      <c r="AV393" s="13" t="s">
        <v>85</v>
      </c>
      <c r="AW393" s="13" t="s">
        <v>39</v>
      </c>
      <c r="AX393" s="13" t="s">
        <v>12</v>
      </c>
      <c r="AY393" s="153" t="s">
        <v>135</v>
      </c>
    </row>
    <row r="394" spans="2:51" s="12" customFormat="1" ht="10">
      <c r="B394" s="146"/>
      <c r="D394" s="140" t="s">
        <v>147</v>
      </c>
      <c r="E394" s="147" t="s">
        <v>19</v>
      </c>
      <c r="F394" s="148" t="s">
        <v>542</v>
      </c>
      <c r="H394" s="147" t="s">
        <v>19</v>
      </c>
      <c r="I394" s="149"/>
      <c r="L394" s="146"/>
      <c r="M394" s="150"/>
      <c r="T394" s="151"/>
      <c r="AT394" s="147" t="s">
        <v>147</v>
      </c>
      <c r="AU394" s="147" t="s">
        <v>85</v>
      </c>
      <c r="AV394" s="12" t="s">
        <v>83</v>
      </c>
      <c r="AW394" s="12" t="s">
        <v>39</v>
      </c>
      <c r="AX394" s="12" t="s">
        <v>12</v>
      </c>
      <c r="AY394" s="147" t="s">
        <v>135</v>
      </c>
    </row>
    <row r="395" spans="2:51" s="13" customFormat="1" ht="10">
      <c r="B395" s="152"/>
      <c r="D395" s="140" t="s">
        <v>147</v>
      </c>
      <c r="E395" s="153" t="s">
        <v>19</v>
      </c>
      <c r="F395" s="154" t="s">
        <v>601</v>
      </c>
      <c r="H395" s="155">
        <v>49.664999999999999</v>
      </c>
      <c r="I395" s="156"/>
      <c r="L395" s="152"/>
      <c r="M395" s="157"/>
      <c r="T395" s="158"/>
      <c r="AT395" s="153" t="s">
        <v>147</v>
      </c>
      <c r="AU395" s="153" t="s">
        <v>85</v>
      </c>
      <c r="AV395" s="13" t="s">
        <v>85</v>
      </c>
      <c r="AW395" s="13" t="s">
        <v>39</v>
      </c>
      <c r="AX395" s="13" t="s">
        <v>12</v>
      </c>
      <c r="AY395" s="153" t="s">
        <v>135</v>
      </c>
    </row>
    <row r="396" spans="2:51" s="13" customFormat="1" ht="10">
      <c r="B396" s="152"/>
      <c r="D396" s="140" t="s">
        <v>147</v>
      </c>
      <c r="E396" s="153" t="s">
        <v>19</v>
      </c>
      <c r="F396" s="154" t="s">
        <v>602</v>
      </c>
      <c r="H396" s="155">
        <v>-12.3436</v>
      </c>
      <c r="I396" s="156"/>
      <c r="L396" s="152"/>
      <c r="M396" s="157"/>
      <c r="T396" s="158"/>
      <c r="AT396" s="153" t="s">
        <v>147</v>
      </c>
      <c r="AU396" s="153" t="s">
        <v>85</v>
      </c>
      <c r="AV396" s="13" t="s">
        <v>85</v>
      </c>
      <c r="AW396" s="13" t="s">
        <v>39</v>
      </c>
      <c r="AX396" s="13" t="s">
        <v>12</v>
      </c>
      <c r="AY396" s="153" t="s">
        <v>135</v>
      </c>
    </row>
    <row r="397" spans="2:51" s="13" customFormat="1" ht="10">
      <c r="B397" s="152"/>
      <c r="D397" s="140" t="s">
        <v>147</v>
      </c>
      <c r="E397" s="153" t="s">
        <v>19</v>
      </c>
      <c r="F397" s="154" t="s">
        <v>603</v>
      </c>
      <c r="H397" s="155">
        <v>4.734</v>
      </c>
      <c r="I397" s="156"/>
      <c r="L397" s="152"/>
      <c r="M397" s="157"/>
      <c r="T397" s="158"/>
      <c r="AT397" s="153" t="s">
        <v>147</v>
      </c>
      <c r="AU397" s="153" t="s">
        <v>85</v>
      </c>
      <c r="AV397" s="13" t="s">
        <v>85</v>
      </c>
      <c r="AW397" s="13" t="s">
        <v>39</v>
      </c>
      <c r="AX397" s="13" t="s">
        <v>12</v>
      </c>
      <c r="AY397" s="153" t="s">
        <v>135</v>
      </c>
    </row>
    <row r="398" spans="2:51" s="12" customFormat="1" ht="10">
      <c r="B398" s="146"/>
      <c r="D398" s="140" t="s">
        <v>147</v>
      </c>
      <c r="E398" s="147" t="s">
        <v>19</v>
      </c>
      <c r="F398" s="148" t="s">
        <v>604</v>
      </c>
      <c r="H398" s="147" t="s">
        <v>19</v>
      </c>
      <c r="I398" s="149"/>
      <c r="L398" s="146"/>
      <c r="M398" s="150"/>
      <c r="T398" s="151"/>
      <c r="AT398" s="147" t="s">
        <v>147</v>
      </c>
      <c r="AU398" s="147" t="s">
        <v>85</v>
      </c>
      <c r="AV398" s="12" t="s">
        <v>83</v>
      </c>
      <c r="AW398" s="12" t="s">
        <v>39</v>
      </c>
      <c r="AX398" s="12" t="s">
        <v>12</v>
      </c>
      <c r="AY398" s="147" t="s">
        <v>135</v>
      </c>
    </row>
    <row r="399" spans="2:51" s="13" customFormat="1" ht="10">
      <c r="B399" s="152"/>
      <c r="D399" s="140" t="s">
        <v>147</v>
      </c>
      <c r="E399" s="153" t="s">
        <v>19</v>
      </c>
      <c r="F399" s="154" t="s">
        <v>668</v>
      </c>
      <c r="H399" s="155">
        <v>25.641000000000002</v>
      </c>
      <c r="I399" s="156"/>
      <c r="L399" s="152"/>
      <c r="M399" s="157"/>
      <c r="T399" s="158"/>
      <c r="AT399" s="153" t="s">
        <v>147</v>
      </c>
      <c r="AU399" s="153" t="s">
        <v>85</v>
      </c>
      <c r="AV399" s="13" t="s">
        <v>85</v>
      </c>
      <c r="AW399" s="13" t="s">
        <v>39</v>
      </c>
      <c r="AX399" s="13" t="s">
        <v>12</v>
      </c>
      <c r="AY399" s="153" t="s">
        <v>135</v>
      </c>
    </row>
    <row r="400" spans="2:51" s="12" customFormat="1" ht="10">
      <c r="B400" s="146"/>
      <c r="D400" s="140" t="s">
        <v>147</v>
      </c>
      <c r="E400" s="147" t="s">
        <v>19</v>
      </c>
      <c r="F400" s="148" t="s">
        <v>606</v>
      </c>
      <c r="H400" s="147" t="s">
        <v>19</v>
      </c>
      <c r="I400" s="149"/>
      <c r="L400" s="146"/>
      <c r="M400" s="150"/>
      <c r="T400" s="151"/>
      <c r="AT400" s="147" t="s">
        <v>147</v>
      </c>
      <c r="AU400" s="147" t="s">
        <v>85</v>
      </c>
      <c r="AV400" s="12" t="s">
        <v>83</v>
      </c>
      <c r="AW400" s="12" t="s">
        <v>39</v>
      </c>
      <c r="AX400" s="12" t="s">
        <v>12</v>
      </c>
      <c r="AY400" s="147" t="s">
        <v>135</v>
      </c>
    </row>
    <row r="401" spans="2:51" s="13" customFormat="1" ht="20">
      <c r="B401" s="152"/>
      <c r="D401" s="140" t="s">
        <v>147</v>
      </c>
      <c r="E401" s="153" t="s">
        <v>19</v>
      </c>
      <c r="F401" s="154" t="s">
        <v>607</v>
      </c>
      <c r="H401" s="155">
        <v>141.88020000000003</v>
      </c>
      <c r="I401" s="156"/>
      <c r="L401" s="152"/>
      <c r="M401" s="157"/>
      <c r="T401" s="158"/>
      <c r="AT401" s="153" t="s">
        <v>147</v>
      </c>
      <c r="AU401" s="153" t="s">
        <v>85</v>
      </c>
      <c r="AV401" s="13" t="s">
        <v>85</v>
      </c>
      <c r="AW401" s="13" t="s">
        <v>39</v>
      </c>
      <c r="AX401" s="13" t="s">
        <v>12</v>
      </c>
      <c r="AY401" s="153" t="s">
        <v>135</v>
      </c>
    </row>
    <row r="402" spans="2:51" s="13" customFormat="1" ht="10">
      <c r="B402" s="152"/>
      <c r="D402" s="140" t="s">
        <v>147</v>
      </c>
      <c r="E402" s="153" t="s">
        <v>19</v>
      </c>
      <c r="F402" s="154" t="s">
        <v>608</v>
      </c>
      <c r="H402" s="155">
        <v>-10.9604</v>
      </c>
      <c r="I402" s="156"/>
      <c r="L402" s="152"/>
      <c r="M402" s="157"/>
      <c r="T402" s="158"/>
      <c r="AT402" s="153" t="s">
        <v>147</v>
      </c>
      <c r="AU402" s="153" t="s">
        <v>85</v>
      </c>
      <c r="AV402" s="13" t="s">
        <v>85</v>
      </c>
      <c r="AW402" s="13" t="s">
        <v>39</v>
      </c>
      <c r="AX402" s="13" t="s">
        <v>12</v>
      </c>
      <c r="AY402" s="153" t="s">
        <v>135</v>
      </c>
    </row>
    <row r="403" spans="2:51" s="13" customFormat="1" ht="10">
      <c r="B403" s="152"/>
      <c r="D403" s="140" t="s">
        <v>147</v>
      </c>
      <c r="E403" s="153" t="s">
        <v>19</v>
      </c>
      <c r="F403" s="154" t="s">
        <v>609</v>
      </c>
      <c r="H403" s="155">
        <v>3.1559999999999997</v>
      </c>
      <c r="I403" s="156"/>
      <c r="L403" s="152"/>
      <c r="M403" s="157"/>
      <c r="T403" s="158"/>
      <c r="AT403" s="153" t="s">
        <v>147</v>
      </c>
      <c r="AU403" s="153" t="s">
        <v>85</v>
      </c>
      <c r="AV403" s="13" t="s">
        <v>85</v>
      </c>
      <c r="AW403" s="13" t="s">
        <v>39</v>
      </c>
      <c r="AX403" s="13" t="s">
        <v>12</v>
      </c>
      <c r="AY403" s="153" t="s">
        <v>135</v>
      </c>
    </row>
    <row r="404" spans="2:51" s="12" customFormat="1" ht="10">
      <c r="B404" s="146"/>
      <c r="D404" s="140" t="s">
        <v>147</v>
      </c>
      <c r="E404" s="147" t="s">
        <v>19</v>
      </c>
      <c r="F404" s="148" t="s">
        <v>546</v>
      </c>
      <c r="H404" s="147" t="s">
        <v>19</v>
      </c>
      <c r="I404" s="149"/>
      <c r="L404" s="146"/>
      <c r="M404" s="150"/>
      <c r="T404" s="151"/>
      <c r="AT404" s="147" t="s">
        <v>147</v>
      </c>
      <c r="AU404" s="147" t="s">
        <v>85</v>
      </c>
      <c r="AV404" s="12" t="s">
        <v>83</v>
      </c>
      <c r="AW404" s="12" t="s">
        <v>39</v>
      </c>
      <c r="AX404" s="12" t="s">
        <v>12</v>
      </c>
      <c r="AY404" s="147" t="s">
        <v>135</v>
      </c>
    </row>
    <row r="405" spans="2:51" s="13" customFormat="1" ht="10">
      <c r="B405" s="152"/>
      <c r="D405" s="140" t="s">
        <v>147</v>
      </c>
      <c r="E405" s="153" t="s">
        <v>19</v>
      </c>
      <c r="F405" s="154" t="s">
        <v>610</v>
      </c>
      <c r="H405" s="155">
        <v>179.03655000000003</v>
      </c>
      <c r="I405" s="156"/>
      <c r="L405" s="152"/>
      <c r="M405" s="157"/>
      <c r="T405" s="158"/>
      <c r="AT405" s="153" t="s">
        <v>147</v>
      </c>
      <c r="AU405" s="153" t="s">
        <v>85</v>
      </c>
      <c r="AV405" s="13" t="s">
        <v>85</v>
      </c>
      <c r="AW405" s="13" t="s">
        <v>39</v>
      </c>
      <c r="AX405" s="13" t="s">
        <v>12</v>
      </c>
      <c r="AY405" s="153" t="s">
        <v>135</v>
      </c>
    </row>
    <row r="406" spans="2:51" s="13" customFormat="1" ht="10">
      <c r="B406" s="152"/>
      <c r="D406" s="140" t="s">
        <v>147</v>
      </c>
      <c r="E406" s="153" t="s">
        <v>19</v>
      </c>
      <c r="F406" s="154" t="s">
        <v>611</v>
      </c>
      <c r="H406" s="155">
        <v>-26.183500000000002</v>
      </c>
      <c r="I406" s="156"/>
      <c r="L406" s="152"/>
      <c r="M406" s="157"/>
      <c r="T406" s="158"/>
      <c r="AT406" s="153" t="s">
        <v>147</v>
      </c>
      <c r="AU406" s="153" t="s">
        <v>85</v>
      </c>
      <c r="AV406" s="13" t="s">
        <v>85</v>
      </c>
      <c r="AW406" s="13" t="s">
        <v>39</v>
      </c>
      <c r="AX406" s="13" t="s">
        <v>12</v>
      </c>
      <c r="AY406" s="153" t="s">
        <v>135</v>
      </c>
    </row>
    <row r="407" spans="2:51" s="13" customFormat="1" ht="10">
      <c r="B407" s="152"/>
      <c r="D407" s="140" t="s">
        <v>147</v>
      </c>
      <c r="E407" s="153" t="s">
        <v>19</v>
      </c>
      <c r="F407" s="154" t="s">
        <v>612</v>
      </c>
      <c r="H407" s="155">
        <v>16.631999999999998</v>
      </c>
      <c r="I407" s="156"/>
      <c r="L407" s="152"/>
      <c r="M407" s="157"/>
      <c r="T407" s="158"/>
      <c r="AT407" s="153" t="s">
        <v>147</v>
      </c>
      <c r="AU407" s="153" t="s">
        <v>85</v>
      </c>
      <c r="AV407" s="13" t="s">
        <v>85</v>
      </c>
      <c r="AW407" s="13" t="s">
        <v>39</v>
      </c>
      <c r="AX407" s="13" t="s">
        <v>12</v>
      </c>
      <c r="AY407" s="153" t="s">
        <v>135</v>
      </c>
    </row>
    <row r="408" spans="2:51" s="12" customFormat="1" ht="10">
      <c r="B408" s="146"/>
      <c r="D408" s="140" t="s">
        <v>147</v>
      </c>
      <c r="E408" s="147" t="s">
        <v>19</v>
      </c>
      <c r="F408" s="148" t="s">
        <v>548</v>
      </c>
      <c r="H408" s="147" t="s">
        <v>19</v>
      </c>
      <c r="I408" s="149"/>
      <c r="L408" s="146"/>
      <c r="M408" s="150"/>
      <c r="T408" s="151"/>
      <c r="AT408" s="147" t="s">
        <v>147</v>
      </c>
      <c r="AU408" s="147" t="s">
        <v>85</v>
      </c>
      <c r="AV408" s="12" t="s">
        <v>83</v>
      </c>
      <c r="AW408" s="12" t="s">
        <v>39</v>
      </c>
      <c r="AX408" s="12" t="s">
        <v>12</v>
      </c>
      <c r="AY408" s="147" t="s">
        <v>135</v>
      </c>
    </row>
    <row r="409" spans="2:51" s="13" customFormat="1" ht="10">
      <c r="B409" s="152"/>
      <c r="D409" s="140" t="s">
        <v>147</v>
      </c>
      <c r="E409" s="153" t="s">
        <v>19</v>
      </c>
      <c r="F409" s="154" t="s">
        <v>613</v>
      </c>
      <c r="H409" s="155">
        <v>69.658999999999992</v>
      </c>
      <c r="I409" s="156"/>
      <c r="L409" s="152"/>
      <c r="M409" s="157"/>
      <c r="T409" s="158"/>
      <c r="AT409" s="153" t="s">
        <v>147</v>
      </c>
      <c r="AU409" s="153" t="s">
        <v>85</v>
      </c>
      <c r="AV409" s="13" t="s">
        <v>85</v>
      </c>
      <c r="AW409" s="13" t="s">
        <v>39</v>
      </c>
      <c r="AX409" s="13" t="s">
        <v>12</v>
      </c>
      <c r="AY409" s="153" t="s">
        <v>135</v>
      </c>
    </row>
    <row r="410" spans="2:51" s="13" customFormat="1" ht="10">
      <c r="B410" s="152"/>
      <c r="D410" s="140" t="s">
        <v>147</v>
      </c>
      <c r="E410" s="153" t="s">
        <v>19</v>
      </c>
      <c r="F410" s="154" t="s">
        <v>614</v>
      </c>
      <c r="H410" s="155">
        <v>-11.565000000000001</v>
      </c>
      <c r="I410" s="156"/>
      <c r="L410" s="152"/>
      <c r="M410" s="157"/>
      <c r="T410" s="158"/>
      <c r="AT410" s="153" t="s">
        <v>147</v>
      </c>
      <c r="AU410" s="153" t="s">
        <v>85</v>
      </c>
      <c r="AV410" s="13" t="s">
        <v>85</v>
      </c>
      <c r="AW410" s="13" t="s">
        <v>39</v>
      </c>
      <c r="AX410" s="13" t="s">
        <v>12</v>
      </c>
      <c r="AY410" s="153" t="s">
        <v>135</v>
      </c>
    </row>
    <row r="411" spans="2:51" s="13" customFormat="1" ht="10">
      <c r="B411" s="152"/>
      <c r="D411" s="140" t="s">
        <v>147</v>
      </c>
      <c r="E411" s="153" t="s">
        <v>19</v>
      </c>
      <c r="F411" s="154" t="s">
        <v>615</v>
      </c>
      <c r="H411" s="155">
        <v>8.3159999999999989</v>
      </c>
      <c r="I411" s="156"/>
      <c r="L411" s="152"/>
      <c r="M411" s="157"/>
      <c r="T411" s="158"/>
      <c r="AT411" s="153" t="s">
        <v>147</v>
      </c>
      <c r="AU411" s="153" t="s">
        <v>85</v>
      </c>
      <c r="AV411" s="13" t="s">
        <v>85</v>
      </c>
      <c r="AW411" s="13" t="s">
        <v>39</v>
      </c>
      <c r="AX411" s="13" t="s">
        <v>12</v>
      </c>
      <c r="AY411" s="153" t="s">
        <v>135</v>
      </c>
    </row>
    <row r="412" spans="2:51" s="12" customFormat="1" ht="10">
      <c r="B412" s="146"/>
      <c r="D412" s="140" t="s">
        <v>147</v>
      </c>
      <c r="E412" s="147" t="s">
        <v>19</v>
      </c>
      <c r="F412" s="148" t="s">
        <v>572</v>
      </c>
      <c r="H412" s="147" t="s">
        <v>19</v>
      </c>
      <c r="I412" s="149"/>
      <c r="L412" s="146"/>
      <c r="M412" s="150"/>
      <c r="T412" s="151"/>
      <c r="AT412" s="147" t="s">
        <v>147</v>
      </c>
      <c r="AU412" s="147" t="s">
        <v>85</v>
      </c>
      <c r="AV412" s="12" t="s">
        <v>83</v>
      </c>
      <c r="AW412" s="12" t="s">
        <v>39</v>
      </c>
      <c r="AX412" s="12" t="s">
        <v>12</v>
      </c>
      <c r="AY412" s="147" t="s">
        <v>135</v>
      </c>
    </row>
    <row r="413" spans="2:51" s="13" customFormat="1" ht="10">
      <c r="B413" s="152"/>
      <c r="D413" s="140" t="s">
        <v>147</v>
      </c>
      <c r="E413" s="153" t="s">
        <v>19</v>
      </c>
      <c r="F413" s="154" t="s">
        <v>618</v>
      </c>
      <c r="H413" s="155">
        <v>31.540000000000003</v>
      </c>
      <c r="I413" s="156"/>
      <c r="L413" s="152"/>
      <c r="M413" s="157"/>
      <c r="T413" s="158"/>
      <c r="AT413" s="153" t="s">
        <v>147</v>
      </c>
      <c r="AU413" s="153" t="s">
        <v>85</v>
      </c>
      <c r="AV413" s="13" t="s">
        <v>85</v>
      </c>
      <c r="AW413" s="13" t="s">
        <v>39</v>
      </c>
      <c r="AX413" s="13" t="s">
        <v>12</v>
      </c>
      <c r="AY413" s="153" t="s">
        <v>135</v>
      </c>
    </row>
    <row r="414" spans="2:51" s="13" customFormat="1" ht="10">
      <c r="B414" s="152"/>
      <c r="D414" s="140" t="s">
        <v>147</v>
      </c>
      <c r="E414" s="153" t="s">
        <v>19</v>
      </c>
      <c r="F414" s="154" t="s">
        <v>619</v>
      </c>
      <c r="H414" s="155">
        <v>-5.91</v>
      </c>
      <c r="I414" s="156"/>
      <c r="L414" s="152"/>
      <c r="M414" s="157"/>
      <c r="T414" s="158"/>
      <c r="AT414" s="153" t="s">
        <v>147</v>
      </c>
      <c r="AU414" s="153" t="s">
        <v>85</v>
      </c>
      <c r="AV414" s="13" t="s">
        <v>85</v>
      </c>
      <c r="AW414" s="13" t="s">
        <v>39</v>
      </c>
      <c r="AX414" s="13" t="s">
        <v>12</v>
      </c>
      <c r="AY414" s="153" t="s">
        <v>135</v>
      </c>
    </row>
    <row r="415" spans="2:51" s="12" customFormat="1" ht="10">
      <c r="B415" s="146"/>
      <c r="D415" s="140" t="s">
        <v>147</v>
      </c>
      <c r="E415" s="147" t="s">
        <v>19</v>
      </c>
      <c r="F415" s="148" t="s">
        <v>620</v>
      </c>
      <c r="H415" s="147" t="s">
        <v>19</v>
      </c>
      <c r="I415" s="149"/>
      <c r="L415" s="146"/>
      <c r="M415" s="150"/>
      <c r="T415" s="151"/>
      <c r="AT415" s="147" t="s">
        <v>147</v>
      </c>
      <c r="AU415" s="147" t="s">
        <v>85</v>
      </c>
      <c r="AV415" s="12" t="s">
        <v>83</v>
      </c>
      <c r="AW415" s="12" t="s">
        <v>39</v>
      </c>
      <c r="AX415" s="12" t="s">
        <v>12</v>
      </c>
      <c r="AY415" s="147" t="s">
        <v>135</v>
      </c>
    </row>
    <row r="416" spans="2:51" s="13" customFormat="1" ht="10">
      <c r="B416" s="152"/>
      <c r="D416" s="140" t="s">
        <v>147</v>
      </c>
      <c r="E416" s="153" t="s">
        <v>19</v>
      </c>
      <c r="F416" s="154" t="s">
        <v>621</v>
      </c>
      <c r="H416" s="155">
        <v>17.250000000000004</v>
      </c>
      <c r="I416" s="156"/>
      <c r="L416" s="152"/>
      <c r="M416" s="157"/>
      <c r="T416" s="158"/>
      <c r="AT416" s="153" t="s">
        <v>147</v>
      </c>
      <c r="AU416" s="153" t="s">
        <v>85</v>
      </c>
      <c r="AV416" s="13" t="s">
        <v>85</v>
      </c>
      <c r="AW416" s="13" t="s">
        <v>39</v>
      </c>
      <c r="AX416" s="13" t="s">
        <v>12</v>
      </c>
      <c r="AY416" s="153" t="s">
        <v>135</v>
      </c>
    </row>
    <row r="417" spans="2:65" s="13" customFormat="1" ht="10">
      <c r="B417" s="152"/>
      <c r="D417" s="140" t="s">
        <v>147</v>
      </c>
      <c r="E417" s="153" t="s">
        <v>19</v>
      </c>
      <c r="F417" s="154" t="s">
        <v>622</v>
      </c>
      <c r="H417" s="155">
        <v>-1.5760000000000001</v>
      </c>
      <c r="I417" s="156"/>
      <c r="L417" s="152"/>
      <c r="M417" s="157"/>
      <c r="T417" s="158"/>
      <c r="AT417" s="153" t="s">
        <v>147</v>
      </c>
      <c r="AU417" s="153" t="s">
        <v>85</v>
      </c>
      <c r="AV417" s="13" t="s">
        <v>85</v>
      </c>
      <c r="AW417" s="13" t="s">
        <v>39</v>
      </c>
      <c r="AX417" s="13" t="s">
        <v>12</v>
      </c>
      <c r="AY417" s="153" t="s">
        <v>135</v>
      </c>
    </row>
    <row r="418" spans="2:65" s="12" customFormat="1" ht="10">
      <c r="B418" s="146"/>
      <c r="D418" s="140" t="s">
        <v>147</v>
      </c>
      <c r="E418" s="147" t="s">
        <v>19</v>
      </c>
      <c r="F418" s="148" t="s">
        <v>623</v>
      </c>
      <c r="H418" s="147" t="s">
        <v>19</v>
      </c>
      <c r="I418" s="149"/>
      <c r="L418" s="146"/>
      <c r="M418" s="150"/>
      <c r="T418" s="151"/>
      <c r="AT418" s="147" t="s">
        <v>147</v>
      </c>
      <c r="AU418" s="147" t="s">
        <v>85</v>
      </c>
      <c r="AV418" s="12" t="s">
        <v>83</v>
      </c>
      <c r="AW418" s="12" t="s">
        <v>39</v>
      </c>
      <c r="AX418" s="12" t="s">
        <v>12</v>
      </c>
      <c r="AY418" s="147" t="s">
        <v>135</v>
      </c>
    </row>
    <row r="419" spans="2:65" s="13" customFormat="1" ht="10">
      <c r="B419" s="152"/>
      <c r="D419" s="140" t="s">
        <v>147</v>
      </c>
      <c r="E419" s="153" t="s">
        <v>19</v>
      </c>
      <c r="F419" s="154" t="s">
        <v>624</v>
      </c>
      <c r="H419" s="155">
        <v>45.375</v>
      </c>
      <c r="I419" s="156"/>
      <c r="L419" s="152"/>
      <c r="M419" s="157"/>
      <c r="T419" s="158"/>
      <c r="AT419" s="153" t="s">
        <v>147</v>
      </c>
      <c r="AU419" s="153" t="s">
        <v>85</v>
      </c>
      <c r="AV419" s="13" t="s">
        <v>85</v>
      </c>
      <c r="AW419" s="13" t="s">
        <v>39</v>
      </c>
      <c r="AX419" s="13" t="s">
        <v>12</v>
      </c>
      <c r="AY419" s="153" t="s">
        <v>135</v>
      </c>
    </row>
    <row r="420" spans="2:65" s="13" customFormat="1" ht="10">
      <c r="B420" s="152"/>
      <c r="D420" s="140" t="s">
        <v>147</v>
      </c>
      <c r="E420" s="153" t="s">
        <v>19</v>
      </c>
      <c r="F420" s="154" t="s">
        <v>625</v>
      </c>
      <c r="H420" s="155">
        <v>-6.3039999999999994</v>
      </c>
      <c r="I420" s="156"/>
      <c r="L420" s="152"/>
      <c r="M420" s="157"/>
      <c r="T420" s="158"/>
      <c r="AT420" s="153" t="s">
        <v>147</v>
      </c>
      <c r="AU420" s="153" t="s">
        <v>85</v>
      </c>
      <c r="AV420" s="13" t="s">
        <v>85</v>
      </c>
      <c r="AW420" s="13" t="s">
        <v>39</v>
      </c>
      <c r="AX420" s="13" t="s">
        <v>12</v>
      </c>
      <c r="AY420" s="153" t="s">
        <v>135</v>
      </c>
    </row>
    <row r="421" spans="2:65" s="12" customFormat="1" ht="10">
      <c r="B421" s="146"/>
      <c r="D421" s="140" t="s">
        <v>147</v>
      </c>
      <c r="E421" s="147" t="s">
        <v>19</v>
      </c>
      <c r="F421" s="148" t="s">
        <v>626</v>
      </c>
      <c r="H421" s="147" t="s">
        <v>19</v>
      </c>
      <c r="I421" s="149"/>
      <c r="L421" s="146"/>
      <c r="M421" s="150"/>
      <c r="T421" s="151"/>
      <c r="AT421" s="147" t="s">
        <v>147</v>
      </c>
      <c r="AU421" s="147" t="s">
        <v>85</v>
      </c>
      <c r="AV421" s="12" t="s">
        <v>83</v>
      </c>
      <c r="AW421" s="12" t="s">
        <v>39</v>
      </c>
      <c r="AX421" s="12" t="s">
        <v>12</v>
      </c>
      <c r="AY421" s="147" t="s">
        <v>135</v>
      </c>
    </row>
    <row r="422" spans="2:65" s="13" customFormat="1" ht="10">
      <c r="B422" s="152"/>
      <c r="D422" s="140" t="s">
        <v>147</v>
      </c>
      <c r="E422" s="153" t="s">
        <v>19</v>
      </c>
      <c r="F422" s="154" t="s">
        <v>669</v>
      </c>
      <c r="H422" s="155">
        <v>36.5625</v>
      </c>
      <c r="I422" s="156"/>
      <c r="L422" s="152"/>
      <c r="M422" s="157"/>
      <c r="T422" s="158"/>
      <c r="AT422" s="153" t="s">
        <v>147</v>
      </c>
      <c r="AU422" s="153" t="s">
        <v>85</v>
      </c>
      <c r="AV422" s="13" t="s">
        <v>85</v>
      </c>
      <c r="AW422" s="13" t="s">
        <v>39</v>
      </c>
      <c r="AX422" s="13" t="s">
        <v>12</v>
      </c>
      <c r="AY422" s="153" t="s">
        <v>135</v>
      </c>
    </row>
    <row r="423" spans="2:65" s="13" customFormat="1" ht="10">
      <c r="B423" s="152"/>
      <c r="D423" s="140" t="s">
        <v>147</v>
      </c>
      <c r="E423" s="153" t="s">
        <v>19</v>
      </c>
      <c r="F423" s="154" t="s">
        <v>628</v>
      </c>
      <c r="H423" s="155">
        <v>-1.379</v>
      </c>
      <c r="I423" s="156"/>
      <c r="L423" s="152"/>
      <c r="M423" s="157"/>
      <c r="T423" s="158"/>
      <c r="AT423" s="153" t="s">
        <v>147</v>
      </c>
      <c r="AU423" s="153" t="s">
        <v>85</v>
      </c>
      <c r="AV423" s="13" t="s">
        <v>85</v>
      </c>
      <c r="AW423" s="13" t="s">
        <v>39</v>
      </c>
      <c r="AX423" s="13" t="s">
        <v>12</v>
      </c>
      <c r="AY423" s="153" t="s">
        <v>135</v>
      </c>
    </row>
    <row r="424" spans="2:65" s="12" customFormat="1" ht="10">
      <c r="B424" s="146"/>
      <c r="D424" s="140" t="s">
        <v>147</v>
      </c>
      <c r="E424" s="147" t="s">
        <v>19</v>
      </c>
      <c r="F424" s="148" t="s">
        <v>629</v>
      </c>
      <c r="H424" s="147" t="s">
        <v>19</v>
      </c>
      <c r="I424" s="149"/>
      <c r="L424" s="146"/>
      <c r="M424" s="150"/>
      <c r="T424" s="151"/>
      <c r="AT424" s="147" t="s">
        <v>147</v>
      </c>
      <c r="AU424" s="147" t="s">
        <v>85</v>
      </c>
      <c r="AV424" s="12" t="s">
        <v>83</v>
      </c>
      <c r="AW424" s="12" t="s">
        <v>39</v>
      </c>
      <c r="AX424" s="12" t="s">
        <v>12</v>
      </c>
      <c r="AY424" s="147" t="s">
        <v>135</v>
      </c>
    </row>
    <row r="425" spans="2:65" s="13" customFormat="1" ht="10">
      <c r="B425" s="152"/>
      <c r="D425" s="140" t="s">
        <v>147</v>
      </c>
      <c r="E425" s="153" t="s">
        <v>19</v>
      </c>
      <c r="F425" s="154" t="s">
        <v>670</v>
      </c>
      <c r="H425" s="155">
        <v>50.400000000000006</v>
      </c>
      <c r="I425" s="156"/>
      <c r="L425" s="152"/>
      <c r="M425" s="157"/>
      <c r="T425" s="158"/>
      <c r="AT425" s="153" t="s">
        <v>147</v>
      </c>
      <c r="AU425" s="153" t="s">
        <v>85</v>
      </c>
      <c r="AV425" s="13" t="s">
        <v>85</v>
      </c>
      <c r="AW425" s="13" t="s">
        <v>39</v>
      </c>
      <c r="AX425" s="13" t="s">
        <v>12</v>
      </c>
      <c r="AY425" s="153" t="s">
        <v>135</v>
      </c>
    </row>
    <row r="426" spans="2:65" s="14" customFormat="1" ht="10">
      <c r="B426" s="159"/>
      <c r="D426" s="140" t="s">
        <v>147</v>
      </c>
      <c r="E426" s="160" t="s">
        <v>19</v>
      </c>
      <c r="F426" s="161" t="s">
        <v>154</v>
      </c>
      <c r="H426" s="162">
        <v>680.30430000000001</v>
      </c>
      <c r="I426" s="163"/>
      <c r="L426" s="159"/>
      <c r="M426" s="164"/>
      <c r="T426" s="165"/>
      <c r="AT426" s="160" t="s">
        <v>147</v>
      </c>
      <c r="AU426" s="160" t="s">
        <v>85</v>
      </c>
      <c r="AV426" s="14" t="s">
        <v>143</v>
      </c>
      <c r="AW426" s="14" t="s">
        <v>39</v>
      </c>
      <c r="AX426" s="14" t="s">
        <v>83</v>
      </c>
      <c r="AY426" s="160" t="s">
        <v>135</v>
      </c>
    </row>
    <row r="427" spans="2:65" s="1" customFormat="1" ht="44.25" customHeight="1">
      <c r="B427" s="32"/>
      <c r="C427" s="127" t="s">
        <v>262</v>
      </c>
      <c r="D427" s="127" t="s">
        <v>138</v>
      </c>
      <c r="E427" s="128" t="s">
        <v>671</v>
      </c>
      <c r="F427" s="129" t="s">
        <v>672</v>
      </c>
      <c r="G427" s="130" t="s">
        <v>141</v>
      </c>
      <c r="H427" s="131">
        <v>2721.2172</v>
      </c>
      <c r="I427" s="132"/>
      <c r="J427" s="133">
        <f>ROUND(I427*H427,2)</f>
        <v>0</v>
      </c>
      <c r="K427" s="129" t="s">
        <v>142</v>
      </c>
      <c r="L427" s="32"/>
      <c r="M427" s="134" t="s">
        <v>19</v>
      </c>
      <c r="N427" s="135" t="s">
        <v>47</v>
      </c>
      <c r="P427" s="136">
        <f>O427*H427</f>
        <v>0</v>
      </c>
      <c r="Q427" s="136">
        <v>0</v>
      </c>
      <c r="R427" s="136">
        <f>Q427*H427</f>
        <v>0</v>
      </c>
      <c r="S427" s="136">
        <v>0</v>
      </c>
      <c r="T427" s="137">
        <f>S427*H427</f>
        <v>0</v>
      </c>
      <c r="AR427" s="138" t="s">
        <v>143</v>
      </c>
      <c r="AT427" s="138" t="s">
        <v>138</v>
      </c>
      <c r="AU427" s="138" t="s">
        <v>85</v>
      </c>
      <c r="AY427" s="17" t="s">
        <v>135</v>
      </c>
      <c r="BE427" s="139">
        <f>IF(N427="základní",J427,0)</f>
        <v>0</v>
      </c>
      <c r="BF427" s="139">
        <f>IF(N427="snížená",J427,0)</f>
        <v>0</v>
      </c>
      <c r="BG427" s="139">
        <f>IF(N427="zákl. přenesená",J427,0)</f>
        <v>0</v>
      </c>
      <c r="BH427" s="139">
        <f>IF(N427="sníž. přenesená",J427,0)</f>
        <v>0</v>
      </c>
      <c r="BI427" s="139">
        <f>IF(N427="nulová",J427,0)</f>
        <v>0</v>
      </c>
      <c r="BJ427" s="17" t="s">
        <v>83</v>
      </c>
      <c r="BK427" s="139">
        <f>ROUND(I427*H427,2)</f>
        <v>0</v>
      </c>
      <c r="BL427" s="17" t="s">
        <v>143</v>
      </c>
      <c r="BM427" s="138" t="s">
        <v>352</v>
      </c>
    </row>
    <row r="428" spans="2:65" s="1" customFormat="1" ht="27">
      <c r="B428" s="32"/>
      <c r="D428" s="140" t="s">
        <v>144</v>
      </c>
      <c r="F428" s="141" t="s">
        <v>672</v>
      </c>
      <c r="I428" s="142"/>
      <c r="L428" s="32"/>
      <c r="M428" s="143"/>
      <c r="T428" s="53"/>
      <c r="AT428" s="17" t="s">
        <v>144</v>
      </c>
      <c r="AU428" s="17" t="s">
        <v>85</v>
      </c>
    </row>
    <row r="429" spans="2:65" s="1" customFormat="1" ht="10">
      <c r="B429" s="32"/>
      <c r="D429" s="144" t="s">
        <v>145</v>
      </c>
      <c r="F429" s="145" t="s">
        <v>673</v>
      </c>
      <c r="I429" s="142"/>
      <c r="L429" s="32"/>
      <c r="M429" s="143"/>
      <c r="T429" s="53"/>
      <c r="AT429" s="17" t="s">
        <v>145</v>
      </c>
      <c r="AU429" s="17" t="s">
        <v>85</v>
      </c>
    </row>
    <row r="430" spans="2:65" s="12" customFormat="1" ht="10">
      <c r="B430" s="146"/>
      <c r="D430" s="140" t="s">
        <v>147</v>
      </c>
      <c r="E430" s="147" t="s">
        <v>19</v>
      </c>
      <c r="F430" s="148" t="s">
        <v>674</v>
      </c>
      <c r="H430" s="147" t="s">
        <v>19</v>
      </c>
      <c r="I430" s="149"/>
      <c r="L430" s="146"/>
      <c r="M430" s="150"/>
      <c r="T430" s="151"/>
      <c r="AT430" s="147" t="s">
        <v>147</v>
      </c>
      <c r="AU430" s="147" t="s">
        <v>85</v>
      </c>
      <c r="AV430" s="12" t="s">
        <v>83</v>
      </c>
      <c r="AW430" s="12" t="s">
        <v>39</v>
      </c>
      <c r="AX430" s="12" t="s">
        <v>12</v>
      </c>
      <c r="AY430" s="147" t="s">
        <v>135</v>
      </c>
    </row>
    <row r="431" spans="2:65" s="13" customFormat="1" ht="10">
      <c r="B431" s="152"/>
      <c r="D431" s="140" t="s">
        <v>147</v>
      </c>
      <c r="E431" s="153" t="s">
        <v>19</v>
      </c>
      <c r="F431" s="154" t="s">
        <v>675</v>
      </c>
      <c r="H431" s="155">
        <v>2721.2172</v>
      </c>
      <c r="I431" s="156"/>
      <c r="L431" s="152"/>
      <c r="M431" s="157"/>
      <c r="T431" s="158"/>
      <c r="AT431" s="153" t="s">
        <v>147</v>
      </c>
      <c r="AU431" s="153" t="s">
        <v>85</v>
      </c>
      <c r="AV431" s="13" t="s">
        <v>85</v>
      </c>
      <c r="AW431" s="13" t="s">
        <v>39</v>
      </c>
      <c r="AX431" s="13" t="s">
        <v>12</v>
      </c>
      <c r="AY431" s="153" t="s">
        <v>135</v>
      </c>
    </row>
    <row r="432" spans="2:65" s="14" customFormat="1" ht="10">
      <c r="B432" s="159"/>
      <c r="D432" s="140" t="s">
        <v>147</v>
      </c>
      <c r="E432" s="160" t="s">
        <v>19</v>
      </c>
      <c r="F432" s="161" t="s">
        <v>154</v>
      </c>
      <c r="H432" s="162">
        <v>2721.2172</v>
      </c>
      <c r="I432" s="163"/>
      <c r="L432" s="159"/>
      <c r="M432" s="164"/>
      <c r="T432" s="165"/>
      <c r="AT432" s="160" t="s">
        <v>147</v>
      </c>
      <c r="AU432" s="160" t="s">
        <v>85</v>
      </c>
      <c r="AV432" s="14" t="s">
        <v>143</v>
      </c>
      <c r="AW432" s="14" t="s">
        <v>39</v>
      </c>
      <c r="AX432" s="14" t="s">
        <v>83</v>
      </c>
      <c r="AY432" s="160" t="s">
        <v>135</v>
      </c>
    </row>
    <row r="433" spans="2:65" s="1" customFormat="1" ht="24.15" customHeight="1">
      <c r="B433" s="32"/>
      <c r="C433" s="127" t="s">
        <v>355</v>
      </c>
      <c r="D433" s="127" t="s">
        <v>138</v>
      </c>
      <c r="E433" s="128" t="s">
        <v>676</v>
      </c>
      <c r="F433" s="129" t="s">
        <v>677</v>
      </c>
      <c r="G433" s="130" t="s">
        <v>266</v>
      </c>
      <c r="H433" s="131">
        <v>59.88</v>
      </c>
      <c r="I433" s="132"/>
      <c r="J433" s="133">
        <f>ROUND(I433*H433,2)</f>
        <v>0</v>
      </c>
      <c r="K433" s="129" t="s">
        <v>142</v>
      </c>
      <c r="L433" s="32"/>
      <c r="M433" s="134" t="s">
        <v>19</v>
      </c>
      <c r="N433" s="135" t="s">
        <v>47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143</v>
      </c>
      <c r="AT433" s="138" t="s">
        <v>138</v>
      </c>
      <c r="AU433" s="138" t="s">
        <v>85</v>
      </c>
      <c r="AY433" s="17" t="s">
        <v>135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83</v>
      </c>
      <c r="BK433" s="139">
        <f>ROUND(I433*H433,2)</f>
        <v>0</v>
      </c>
      <c r="BL433" s="17" t="s">
        <v>143</v>
      </c>
      <c r="BM433" s="138" t="s">
        <v>358</v>
      </c>
    </row>
    <row r="434" spans="2:65" s="1" customFormat="1" ht="18">
      <c r="B434" s="32"/>
      <c r="D434" s="140" t="s">
        <v>144</v>
      </c>
      <c r="F434" s="141" t="s">
        <v>677</v>
      </c>
      <c r="I434" s="142"/>
      <c r="L434" s="32"/>
      <c r="M434" s="143"/>
      <c r="T434" s="53"/>
      <c r="AT434" s="17" t="s">
        <v>144</v>
      </c>
      <c r="AU434" s="17" t="s">
        <v>85</v>
      </c>
    </row>
    <row r="435" spans="2:65" s="1" customFormat="1" ht="10">
      <c r="B435" s="32"/>
      <c r="D435" s="144" t="s">
        <v>145</v>
      </c>
      <c r="F435" s="145" t="s">
        <v>678</v>
      </c>
      <c r="I435" s="142"/>
      <c r="L435" s="32"/>
      <c r="M435" s="143"/>
      <c r="T435" s="53"/>
      <c r="AT435" s="17" t="s">
        <v>145</v>
      </c>
      <c r="AU435" s="17" t="s">
        <v>85</v>
      </c>
    </row>
    <row r="436" spans="2:65" s="12" customFormat="1" ht="10">
      <c r="B436" s="146"/>
      <c r="D436" s="140" t="s">
        <v>147</v>
      </c>
      <c r="E436" s="147" t="s">
        <v>19</v>
      </c>
      <c r="F436" s="148" t="s">
        <v>679</v>
      </c>
      <c r="H436" s="147" t="s">
        <v>19</v>
      </c>
      <c r="I436" s="149"/>
      <c r="L436" s="146"/>
      <c r="M436" s="150"/>
      <c r="T436" s="151"/>
      <c r="AT436" s="147" t="s">
        <v>147</v>
      </c>
      <c r="AU436" s="147" t="s">
        <v>85</v>
      </c>
      <c r="AV436" s="12" t="s">
        <v>83</v>
      </c>
      <c r="AW436" s="12" t="s">
        <v>39</v>
      </c>
      <c r="AX436" s="12" t="s">
        <v>12</v>
      </c>
      <c r="AY436" s="147" t="s">
        <v>135</v>
      </c>
    </row>
    <row r="437" spans="2:65" s="13" customFormat="1" ht="10">
      <c r="B437" s="152"/>
      <c r="D437" s="140" t="s">
        <v>147</v>
      </c>
      <c r="E437" s="153" t="s">
        <v>19</v>
      </c>
      <c r="F437" s="154" t="s">
        <v>680</v>
      </c>
      <c r="H437" s="155">
        <v>16.66</v>
      </c>
      <c r="I437" s="156"/>
      <c r="L437" s="152"/>
      <c r="M437" s="157"/>
      <c r="T437" s="158"/>
      <c r="AT437" s="153" t="s">
        <v>147</v>
      </c>
      <c r="AU437" s="153" t="s">
        <v>85</v>
      </c>
      <c r="AV437" s="13" t="s">
        <v>85</v>
      </c>
      <c r="AW437" s="13" t="s">
        <v>39</v>
      </c>
      <c r="AX437" s="13" t="s">
        <v>12</v>
      </c>
      <c r="AY437" s="153" t="s">
        <v>135</v>
      </c>
    </row>
    <row r="438" spans="2:65" s="13" customFormat="1" ht="10">
      <c r="B438" s="152"/>
      <c r="D438" s="140" t="s">
        <v>147</v>
      </c>
      <c r="E438" s="153" t="s">
        <v>19</v>
      </c>
      <c r="F438" s="154" t="s">
        <v>681</v>
      </c>
      <c r="H438" s="155">
        <v>9.3000000000000007</v>
      </c>
      <c r="I438" s="156"/>
      <c r="L438" s="152"/>
      <c r="M438" s="157"/>
      <c r="T438" s="158"/>
      <c r="AT438" s="153" t="s">
        <v>147</v>
      </c>
      <c r="AU438" s="153" t="s">
        <v>85</v>
      </c>
      <c r="AV438" s="13" t="s">
        <v>85</v>
      </c>
      <c r="AW438" s="13" t="s">
        <v>39</v>
      </c>
      <c r="AX438" s="13" t="s">
        <v>12</v>
      </c>
      <c r="AY438" s="153" t="s">
        <v>135</v>
      </c>
    </row>
    <row r="439" spans="2:65" s="13" customFormat="1" ht="10">
      <c r="B439" s="152"/>
      <c r="D439" s="140" t="s">
        <v>147</v>
      </c>
      <c r="E439" s="153" t="s">
        <v>19</v>
      </c>
      <c r="F439" s="154" t="s">
        <v>682</v>
      </c>
      <c r="H439" s="155">
        <v>8.7799999999999994</v>
      </c>
      <c r="I439" s="156"/>
      <c r="L439" s="152"/>
      <c r="M439" s="157"/>
      <c r="T439" s="158"/>
      <c r="AT439" s="153" t="s">
        <v>147</v>
      </c>
      <c r="AU439" s="153" t="s">
        <v>85</v>
      </c>
      <c r="AV439" s="13" t="s">
        <v>85</v>
      </c>
      <c r="AW439" s="13" t="s">
        <v>39</v>
      </c>
      <c r="AX439" s="13" t="s">
        <v>12</v>
      </c>
      <c r="AY439" s="153" t="s">
        <v>135</v>
      </c>
    </row>
    <row r="440" spans="2:65" s="13" customFormat="1" ht="10">
      <c r="B440" s="152"/>
      <c r="D440" s="140" t="s">
        <v>147</v>
      </c>
      <c r="E440" s="153" t="s">
        <v>19</v>
      </c>
      <c r="F440" s="154" t="s">
        <v>683</v>
      </c>
      <c r="H440" s="155">
        <v>8.68</v>
      </c>
      <c r="I440" s="156"/>
      <c r="L440" s="152"/>
      <c r="M440" s="157"/>
      <c r="T440" s="158"/>
      <c r="AT440" s="153" t="s">
        <v>147</v>
      </c>
      <c r="AU440" s="153" t="s">
        <v>85</v>
      </c>
      <c r="AV440" s="13" t="s">
        <v>85</v>
      </c>
      <c r="AW440" s="13" t="s">
        <v>39</v>
      </c>
      <c r="AX440" s="13" t="s">
        <v>12</v>
      </c>
      <c r="AY440" s="153" t="s">
        <v>135</v>
      </c>
    </row>
    <row r="441" spans="2:65" s="13" customFormat="1" ht="10">
      <c r="B441" s="152"/>
      <c r="D441" s="140" t="s">
        <v>147</v>
      </c>
      <c r="E441" s="153" t="s">
        <v>19</v>
      </c>
      <c r="F441" s="154" t="s">
        <v>684</v>
      </c>
      <c r="H441" s="155">
        <v>16.46</v>
      </c>
      <c r="I441" s="156"/>
      <c r="L441" s="152"/>
      <c r="M441" s="157"/>
      <c r="T441" s="158"/>
      <c r="AT441" s="153" t="s">
        <v>147</v>
      </c>
      <c r="AU441" s="153" t="s">
        <v>85</v>
      </c>
      <c r="AV441" s="13" t="s">
        <v>85</v>
      </c>
      <c r="AW441" s="13" t="s">
        <v>39</v>
      </c>
      <c r="AX441" s="13" t="s">
        <v>12</v>
      </c>
      <c r="AY441" s="153" t="s">
        <v>135</v>
      </c>
    </row>
    <row r="442" spans="2:65" s="14" customFormat="1" ht="10">
      <c r="B442" s="159"/>
      <c r="D442" s="140" t="s">
        <v>147</v>
      </c>
      <c r="E442" s="160" t="s">
        <v>19</v>
      </c>
      <c r="F442" s="161" t="s">
        <v>154</v>
      </c>
      <c r="H442" s="162">
        <v>59.88</v>
      </c>
      <c r="I442" s="163"/>
      <c r="L442" s="159"/>
      <c r="M442" s="164"/>
      <c r="T442" s="165"/>
      <c r="AT442" s="160" t="s">
        <v>147</v>
      </c>
      <c r="AU442" s="160" t="s">
        <v>85</v>
      </c>
      <c r="AV442" s="14" t="s">
        <v>143</v>
      </c>
      <c r="AW442" s="14" t="s">
        <v>39</v>
      </c>
      <c r="AX442" s="14" t="s">
        <v>83</v>
      </c>
      <c r="AY442" s="160" t="s">
        <v>135</v>
      </c>
    </row>
    <row r="443" spans="2:65" s="1" customFormat="1" ht="16.5" customHeight="1">
      <c r="B443" s="32"/>
      <c r="C443" s="127" t="s">
        <v>267</v>
      </c>
      <c r="D443" s="127" t="s">
        <v>138</v>
      </c>
      <c r="E443" s="128" t="s">
        <v>685</v>
      </c>
      <c r="F443" s="129" t="s">
        <v>686</v>
      </c>
      <c r="G443" s="130" t="s">
        <v>389</v>
      </c>
      <c r="H443" s="131">
        <v>1</v>
      </c>
      <c r="I443" s="132"/>
      <c r="J443" s="133">
        <f>ROUND(I443*H443,2)</f>
        <v>0</v>
      </c>
      <c r="K443" s="129" t="s">
        <v>19</v>
      </c>
      <c r="L443" s="32"/>
      <c r="M443" s="134" t="s">
        <v>19</v>
      </c>
      <c r="N443" s="135" t="s">
        <v>47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143</v>
      </c>
      <c r="AT443" s="138" t="s">
        <v>138</v>
      </c>
      <c r="AU443" s="138" t="s">
        <v>85</v>
      </c>
      <c r="AY443" s="17" t="s">
        <v>135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83</v>
      </c>
      <c r="BK443" s="139">
        <f>ROUND(I443*H443,2)</f>
        <v>0</v>
      </c>
      <c r="BL443" s="17" t="s">
        <v>143</v>
      </c>
      <c r="BM443" s="138" t="s">
        <v>364</v>
      </c>
    </row>
    <row r="444" spans="2:65" s="1" customFormat="1" ht="10">
      <c r="B444" s="32"/>
      <c r="D444" s="140" t="s">
        <v>144</v>
      </c>
      <c r="F444" s="141" t="s">
        <v>686</v>
      </c>
      <c r="I444" s="142"/>
      <c r="L444" s="32"/>
      <c r="M444" s="143"/>
      <c r="T444" s="53"/>
      <c r="AT444" s="17" t="s">
        <v>144</v>
      </c>
      <c r="AU444" s="17" t="s">
        <v>85</v>
      </c>
    </row>
    <row r="445" spans="2:65" s="13" customFormat="1" ht="10">
      <c r="B445" s="152"/>
      <c r="D445" s="140" t="s">
        <v>147</v>
      </c>
      <c r="E445" s="153" t="s">
        <v>19</v>
      </c>
      <c r="F445" s="154" t="s">
        <v>83</v>
      </c>
      <c r="H445" s="155">
        <v>1</v>
      </c>
      <c r="I445" s="156"/>
      <c r="L445" s="152"/>
      <c r="M445" s="157"/>
      <c r="T445" s="158"/>
      <c r="AT445" s="153" t="s">
        <v>147</v>
      </c>
      <c r="AU445" s="153" t="s">
        <v>85</v>
      </c>
      <c r="AV445" s="13" t="s">
        <v>85</v>
      </c>
      <c r="AW445" s="13" t="s">
        <v>39</v>
      </c>
      <c r="AX445" s="13" t="s">
        <v>12</v>
      </c>
      <c r="AY445" s="153" t="s">
        <v>135</v>
      </c>
    </row>
    <row r="446" spans="2:65" s="14" customFormat="1" ht="10">
      <c r="B446" s="159"/>
      <c r="D446" s="140" t="s">
        <v>147</v>
      </c>
      <c r="E446" s="160" t="s">
        <v>19</v>
      </c>
      <c r="F446" s="161" t="s">
        <v>154</v>
      </c>
      <c r="H446" s="162">
        <v>1</v>
      </c>
      <c r="I446" s="163"/>
      <c r="L446" s="159"/>
      <c r="M446" s="164"/>
      <c r="T446" s="165"/>
      <c r="AT446" s="160" t="s">
        <v>147</v>
      </c>
      <c r="AU446" s="160" t="s">
        <v>85</v>
      </c>
      <c r="AV446" s="14" t="s">
        <v>143</v>
      </c>
      <c r="AW446" s="14" t="s">
        <v>39</v>
      </c>
      <c r="AX446" s="14" t="s">
        <v>83</v>
      </c>
      <c r="AY446" s="160" t="s">
        <v>135</v>
      </c>
    </row>
    <row r="447" spans="2:65" s="1" customFormat="1" ht="37.75" customHeight="1">
      <c r="B447" s="32"/>
      <c r="C447" s="127" t="s">
        <v>370</v>
      </c>
      <c r="D447" s="127" t="s">
        <v>138</v>
      </c>
      <c r="E447" s="128" t="s">
        <v>687</v>
      </c>
      <c r="F447" s="129" t="s">
        <v>688</v>
      </c>
      <c r="G447" s="130" t="s">
        <v>186</v>
      </c>
      <c r="H447" s="131">
        <v>0.69</v>
      </c>
      <c r="I447" s="132"/>
      <c r="J447" s="133">
        <f>ROUND(I447*H447,2)</f>
        <v>0</v>
      </c>
      <c r="K447" s="129" t="s">
        <v>142</v>
      </c>
      <c r="L447" s="32"/>
      <c r="M447" s="134" t="s">
        <v>19</v>
      </c>
      <c r="N447" s="135" t="s">
        <v>47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143</v>
      </c>
      <c r="AT447" s="138" t="s">
        <v>138</v>
      </c>
      <c r="AU447" s="138" t="s">
        <v>85</v>
      </c>
      <c r="AY447" s="17" t="s">
        <v>135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83</v>
      </c>
      <c r="BK447" s="139">
        <f>ROUND(I447*H447,2)</f>
        <v>0</v>
      </c>
      <c r="BL447" s="17" t="s">
        <v>143</v>
      </c>
      <c r="BM447" s="138" t="s">
        <v>373</v>
      </c>
    </row>
    <row r="448" spans="2:65" s="1" customFormat="1" ht="18">
      <c r="B448" s="32"/>
      <c r="D448" s="140" t="s">
        <v>144</v>
      </c>
      <c r="F448" s="141" t="s">
        <v>688</v>
      </c>
      <c r="I448" s="142"/>
      <c r="L448" s="32"/>
      <c r="M448" s="143"/>
      <c r="T448" s="53"/>
      <c r="AT448" s="17" t="s">
        <v>144</v>
      </c>
      <c r="AU448" s="17" t="s">
        <v>85</v>
      </c>
    </row>
    <row r="449" spans="2:65" s="1" customFormat="1" ht="10">
      <c r="B449" s="32"/>
      <c r="D449" s="144" t="s">
        <v>145</v>
      </c>
      <c r="F449" s="145" t="s">
        <v>689</v>
      </c>
      <c r="I449" s="142"/>
      <c r="L449" s="32"/>
      <c r="M449" s="143"/>
      <c r="T449" s="53"/>
      <c r="AT449" s="17" t="s">
        <v>145</v>
      </c>
      <c r="AU449" s="17" t="s">
        <v>85</v>
      </c>
    </row>
    <row r="450" spans="2:65" s="13" customFormat="1" ht="10">
      <c r="B450" s="152"/>
      <c r="D450" s="140" t="s">
        <v>147</v>
      </c>
      <c r="E450" s="153" t="s">
        <v>19</v>
      </c>
      <c r="F450" s="154" t="s">
        <v>690</v>
      </c>
      <c r="H450" s="155">
        <v>0.69000000000000006</v>
      </c>
      <c r="I450" s="156"/>
      <c r="L450" s="152"/>
      <c r="M450" s="157"/>
      <c r="T450" s="158"/>
      <c r="AT450" s="153" t="s">
        <v>147</v>
      </c>
      <c r="AU450" s="153" t="s">
        <v>85</v>
      </c>
      <c r="AV450" s="13" t="s">
        <v>85</v>
      </c>
      <c r="AW450" s="13" t="s">
        <v>39</v>
      </c>
      <c r="AX450" s="13" t="s">
        <v>12</v>
      </c>
      <c r="AY450" s="153" t="s">
        <v>135</v>
      </c>
    </row>
    <row r="451" spans="2:65" s="14" customFormat="1" ht="10">
      <c r="B451" s="159"/>
      <c r="D451" s="140" t="s">
        <v>147</v>
      </c>
      <c r="E451" s="160" t="s">
        <v>19</v>
      </c>
      <c r="F451" s="161" t="s">
        <v>154</v>
      </c>
      <c r="H451" s="162">
        <v>0.69000000000000006</v>
      </c>
      <c r="I451" s="163"/>
      <c r="L451" s="159"/>
      <c r="M451" s="164"/>
      <c r="T451" s="165"/>
      <c r="AT451" s="160" t="s">
        <v>147</v>
      </c>
      <c r="AU451" s="160" t="s">
        <v>85</v>
      </c>
      <c r="AV451" s="14" t="s">
        <v>143</v>
      </c>
      <c r="AW451" s="14" t="s">
        <v>39</v>
      </c>
      <c r="AX451" s="14" t="s">
        <v>83</v>
      </c>
      <c r="AY451" s="160" t="s">
        <v>135</v>
      </c>
    </row>
    <row r="452" spans="2:65" s="1" customFormat="1" ht="37.75" customHeight="1">
      <c r="B452" s="32"/>
      <c r="C452" s="127" t="s">
        <v>274</v>
      </c>
      <c r="D452" s="127" t="s">
        <v>138</v>
      </c>
      <c r="E452" s="128" t="s">
        <v>691</v>
      </c>
      <c r="F452" s="129" t="s">
        <v>692</v>
      </c>
      <c r="G452" s="130" t="s">
        <v>186</v>
      </c>
      <c r="H452" s="131">
        <v>2.1</v>
      </c>
      <c r="I452" s="132"/>
      <c r="J452" s="133">
        <f>ROUND(I452*H452,2)</f>
        <v>0</v>
      </c>
      <c r="K452" s="129" t="s">
        <v>142</v>
      </c>
      <c r="L452" s="32"/>
      <c r="M452" s="134" t="s">
        <v>19</v>
      </c>
      <c r="N452" s="135" t="s">
        <v>47</v>
      </c>
      <c r="P452" s="136">
        <f>O452*H452</f>
        <v>0</v>
      </c>
      <c r="Q452" s="136">
        <v>0</v>
      </c>
      <c r="R452" s="136">
        <f>Q452*H452</f>
        <v>0</v>
      </c>
      <c r="S452" s="136">
        <v>0</v>
      </c>
      <c r="T452" s="137">
        <f>S452*H452</f>
        <v>0</v>
      </c>
      <c r="AR452" s="138" t="s">
        <v>143</v>
      </c>
      <c r="AT452" s="138" t="s">
        <v>138</v>
      </c>
      <c r="AU452" s="138" t="s">
        <v>85</v>
      </c>
      <c r="AY452" s="17" t="s">
        <v>135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7" t="s">
        <v>83</v>
      </c>
      <c r="BK452" s="139">
        <f>ROUND(I452*H452,2)</f>
        <v>0</v>
      </c>
      <c r="BL452" s="17" t="s">
        <v>143</v>
      </c>
      <c r="BM452" s="138" t="s">
        <v>377</v>
      </c>
    </row>
    <row r="453" spans="2:65" s="1" customFormat="1" ht="18">
      <c r="B453" s="32"/>
      <c r="D453" s="140" t="s">
        <v>144</v>
      </c>
      <c r="F453" s="141" t="s">
        <v>692</v>
      </c>
      <c r="I453" s="142"/>
      <c r="L453" s="32"/>
      <c r="M453" s="143"/>
      <c r="T453" s="53"/>
      <c r="AT453" s="17" t="s">
        <v>144</v>
      </c>
      <c r="AU453" s="17" t="s">
        <v>85</v>
      </c>
    </row>
    <row r="454" spans="2:65" s="1" customFormat="1" ht="10">
      <c r="B454" s="32"/>
      <c r="D454" s="144" t="s">
        <v>145</v>
      </c>
      <c r="F454" s="145" t="s">
        <v>693</v>
      </c>
      <c r="I454" s="142"/>
      <c r="L454" s="32"/>
      <c r="M454" s="143"/>
      <c r="T454" s="53"/>
      <c r="AT454" s="17" t="s">
        <v>145</v>
      </c>
      <c r="AU454" s="17" t="s">
        <v>85</v>
      </c>
    </row>
    <row r="455" spans="2:65" s="12" customFormat="1" ht="10">
      <c r="B455" s="146"/>
      <c r="D455" s="140" t="s">
        <v>147</v>
      </c>
      <c r="E455" s="147" t="s">
        <v>19</v>
      </c>
      <c r="F455" s="148" t="s">
        <v>694</v>
      </c>
      <c r="H455" s="147" t="s">
        <v>19</v>
      </c>
      <c r="I455" s="149"/>
      <c r="L455" s="146"/>
      <c r="M455" s="150"/>
      <c r="T455" s="151"/>
      <c r="AT455" s="147" t="s">
        <v>147</v>
      </c>
      <c r="AU455" s="147" t="s">
        <v>85</v>
      </c>
      <c r="AV455" s="12" t="s">
        <v>83</v>
      </c>
      <c r="AW455" s="12" t="s">
        <v>39</v>
      </c>
      <c r="AX455" s="12" t="s">
        <v>12</v>
      </c>
      <c r="AY455" s="147" t="s">
        <v>135</v>
      </c>
    </row>
    <row r="456" spans="2:65" s="13" customFormat="1" ht="10">
      <c r="B456" s="152"/>
      <c r="D456" s="140" t="s">
        <v>147</v>
      </c>
      <c r="E456" s="153" t="s">
        <v>19</v>
      </c>
      <c r="F456" s="154" t="s">
        <v>695</v>
      </c>
      <c r="H456" s="155">
        <v>1.8</v>
      </c>
      <c r="I456" s="156"/>
      <c r="L456" s="152"/>
      <c r="M456" s="157"/>
      <c r="T456" s="158"/>
      <c r="AT456" s="153" t="s">
        <v>147</v>
      </c>
      <c r="AU456" s="153" t="s">
        <v>85</v>
      </c>
      <c r="AV456" s="13" t="s">
        <v>85</v>
      </c>
      <c r="AW456" s="13" t="s">
        <v>39</v>
      </c>
      <c r="AX456" s="13" t="s">
        <v>12</v>
      </c>
      <c r="AY456" s="153" t="s">
        <v>135</v>
      </c>
    </row>
    <row r="457" spans="2:65" s="13" customFormat="1" ht="10">
      <c r="B457" s="152"/>
      <c r="D457" s="140" t="s">
        <v>147</v>
      </c>
      <c r="E457" s="153" t="s">
        <v>19</v>
      </c>
      <c r="F457" s="154" t="s">
        <v>696</v>
      </c>
      <c r="H457" s="155">
        <v>0.30000000000000004</v>
      </c>
      <c r="I457" s="156"/>
      <c r="L457" s="152"/>
      <c r="M457" s="157"/>
      <c r="T457" s="158"/>
      <c r="AT457" s="153" t="s">
        <v>147</v>
      </c>
      <c r="AU457" s="153" t="s">
        <v>85</v>
      </c>
      <c r="AV457" s="13" t="s">
        <v>85</v>
      </c>
      <c r="AW457" s="13" t="s">
        <v>39</v>
      </c>
      <c r="AX457" s="13" t="s">
        <v>12</v>
      </c>
      <c r="AY457" s="153" t="s">
        <v>135</v>
      </c>
    </row>
    <row r="458" spans="2:65" s="14" customFormat="1" ht="10">
      <c r="B458" s="159"/>
      <c r="D458" s="140" t="s">
        <v>147</v>
      </c>
      <c r="E458" s="160" t="s">
        <v>19</v>
      </c>
      <c r="F458" s="161" t="s">
        <v>154</v>
      </c>
      <c r="H458" s="162">
        <v>2.1</v>
      </c>
      <c r="I458" s="163"/>
      <c r="L458" s="159"/>
      <c r="M458" s="164"/>
      <c r="T458" s="165"/>
      <c r="AT458" s="160" t="s">
        <v>147</v>
      </c>
      <c r="AU458" s="160" t="s">
        <v>85</v>
      </c>
      <c r="AV458" s="14" t="s">
        <v>143</v>
      </c>
      <c r="AW458" s="14" t="s">
        <v>39</v>
      </c>
      <c r="AX458" s="14" t="s">
        <v>83</v>
      </c>
      <c r="AY458" s="160" t="s">
        <v>135</v>
      </c>
    </row>
    <row r="459" spans="2:65" s="1" customFormat="1" ht="24.15" customHeight="1">
      <c r="B459" s="32"/>
      <c r="C459" s="127" t="s">
        <v>381</v>
      </c>
      <c r="D459" s="127" t="s">
        <v>138</v>
      </c>
      <c r="E459" s="128" t="s">
        <v>697</v>
      </c>
      <c r="F459" s="129" t="s">
        <v>698</v>
      </c>
      <c r="G459" s="130" t="s">
        <v>141</v>
      </c>
      <c r="H459" s="131">
        <v>25.6</v>
      </c>
      <c r="I459" s="132"/>
      <c r="J459" s="133">
        <f>ROUND(I459*H459,2)</f>
        <v>0</v>
      </c>
      <c r="K459" s="129" t="s">
        <v>142</v>
      </c>
      <c r="L459" s="32"/>
      <c r="M459" s="134" t="s">
        <v>19</v>
      </c>
      <c r="N459" s="135" t="s">
        <v>47</v>
      </c>
      <c r="P459" s="136">
        <f>O459*H459</f>
        <v>0</v>
      </c>
      <c r="Q459" s="136">
        <v>0</v>
      </c>
      <c r="R459" s="136">
        <f>Q459*H459</f>
        <v>0</v>
      </c>
      <c r="S459" s="136">
        <v>0</v>
      </c>
      <c r="T459" s="137">
        <f>S459*H459</f>
        <v>0</v>
      </c>
      <c r="AR459" s="138" t="s">
        <v>143</v>
      </c>
      <c r="AT459" s="138" t="s">
        <v>138</v>
      </c>
      <c r="AU459" s="138" t="s">
        <v>85</v>
      </c>
      <c r="AY459" s="17" t="s">
        <v>135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7" t="s">
        <v>83</v>
      </c>
      <c r="BK459" s="139">
        <f>ROUND(I459*H459,2)</f>
        <v>0</v>
      </c>
      <c r="BL459" s="17" t="s">
        <v>143</v>
      </c>
      <c r="BM459" s="138" t="s">
        <v>384</v>
      </c>
    </row>
    <row r="460" spans="2:65" s="1" customFormat="1" ht="10">
      <c r="B460" s="32"/>
      <c r="D460" s="140" t="s">
        <v>144</v>
      </c>
      <c r="F460" s="141" t="s">
        <v>698</v>
      </c>
      <c r="I460" s="142"/>
      <c r="L460" s="32"/>
      <c r="M460" s="143"/>
      <c r="T460" s="53"/>
      <c r="AT460" s="17" t="s">
        <v>144</v>
      </c>
      <c r="AU460" s="17" t="s">
        <v>85</v>
      </c>
    </row>
    <row r="461" spans="2:65" s="1" customFormat="1" ht="10">
      <c r="B461" s="32"/>
      <c r="D461" s="144" t="s">
        <v>145</v>
      </c>
      <c r="F461" s="145" t="s">
        <v>699</v>
      </c>
      <c r="I461" s="142"/>
      <c r="L461" s="32"/>
      <c r="M461" s="143"/>
      <c r="T461" s="53"/>
      <c r="AT461" s="17" t="s">
        <v>145</v>
      </c>
      <c r="AU461" s="17" t="s">
        <v>85</v>
      </c>
    </row>
    <row r="462" spans="2:65" s="12" customFormat="1" ht="10">
      <c r="B462" s="146"/>
      <c r="D462" s="140" t="s">
        <v>147</v>
      </c>
      <c r="E462" s="147" t="s">
        <v>19</v>
      </c>
      <c r="F462" s="148" t="s">
        <v>700</v>
      </c>
      <c r="H462" s="147" t="s">
        <v>19</v>
      </c>
      <c r="I462" s="149"/>
      <c r="L462" s="146"/>
      <c r="M462" s="150"/>
      <c r="T462" s="151"/>
      <c r="AT462" s="147" t="s">
        <v>147</v>
      </c>
      <c r="AU462" s="147" t="s">
        <v>85</v>
      </c>
      <c r="AV462" s="12" t="s">
        <v>83</v>
      </c>
      <c r="AW462" s="12" t="s">
        <v>39</v>
      </c>
      <c r="AX462" s="12" t="s">
        <v>12</v>
      </c>
      <c r="AY462" s="147" t="s">
        <v>135</v>
      </c>
    </row>
    <row r="463" spans="2:65" s="13" customFormat="1" ht="10">
      <c r="B463" s="152"/>
      <c r="D463" s="140" t="s">
        <v>147</v>
      </c>
      <c r="E463" s="153" t="s">
        <v>19</v>
      </c>
      <c r="F463" s="154" t="s">
        <v>701</v>
      </c>
      <c r="H463" s="155">
        <v>25.6</v>
      </c>
      <c r="I463" s="156"/>
      <c r="L463" s="152"/>
      <c r="M463" s="157"/>
      <c r="T463" s="158"/>
      <c r="AT463" s="153" t="s">
        <v>147</v>
      </c>
      <c r="AU463" s="153" t="s">
        <v>85</v>
      </c>
      <c r="AV463" s="13" t="s">
        <v>85</v>
      </c>
      <c r="AW463" s="13" t="s">
        <v>39</v>
      </c>
      <c r="AX463" s="13" t="s">
        <v>12</v>
      </c>
      <c r="AY463" s="153" t="s">
        <v>135</v>
      </c>
    </row>
    <row r="464" spans="2:65" s="14" customFormat="1" ht="10">
      <c r="B464" s="159"/>
      <c r="D464" s="140" t="s">
        <v>147</v>
      </c>
      <c r="E464" s="160" t="s">
        <v>19</v>
      </c>
      <c r="F464" s="161" t="s">
        <v>154</v>
      </c>
      <c r="H464" s="162">
        <v>25.6</v>
      </c>
      <c r="I464" s="163"/>
      <c r="L464" s="159"/>
      <c r="M464" s="164"/>
      <c r="T464" s="165"/>
      <c r="AT464" s="160" t="s">
        <v>147</v>
      </c>
      <c r="AU464" s="160" t="s">
        <v>85</v>
      </c>
      <c r="AV464" s="14" t="s">
        <v>143</v>
      </c>
      <c r="AW464" s="14" t="s">
        <v>39</v>
      </c>
      <c r="AX464" s="14" t="s">
        <v>83</v>
      </c>
      <c r="AY464" s="160" t="s">
        <v>135</v>
      </c>
    </row>
    <row r="465" spans="2:65" s="1" customFormat="1" ht="24.15" customHeight="1">
      <c r="B465" s="32"/>
      <c r="C465" s="127" t="s">
        <v>281</v>
      </c>
      <c r="D465" s="127" t="s">
        <v>138</v>
      </c>
      <c r="E465" s="128" t="s">
        <v>702</v>
      </c>
      <c r="F465" s="129" t="s">
        <v>703</v>
      </c>
      <c r="G465" s="130" t="s">
        <v>141</v>
      </c>
      <c r="H465" s="131">
        <v>25.6</v>
      </c>
      <c r="I465" s="132"/>
      <c r="J465" s="133">
        <f>ROUND(I465*H465,2)</f>
        <v>0</v>
      </c>
      <c r="K465" s="129" t="s">
        <v>142</v>
      </c>
      <c r="L465" s="32"/>
      <c r="M465" s="134" t="s">
        <v>19</v>
      </c>
      <c r="N465" s="135" t="s">
        <v>47</v>
      </c>
      <c r="P465" s="136">
        <f>O465*H465</f>
        <v>0</v>
      </c>
      <c r="Q465" s="136">
        <v>0</v>
      </c>
      <c r="R465" s="136">
        <f>Q465*H465</f>
        <v>0</v>
      </c>
      <c r="S465" s="136">
        <v>0</v>
      </c>
      <c r="T465" s="137">
        <f>S465*H465</f>
        <v>0</v>
      </c>
      <c r="AR465" s="138" t="s">
        <v>143</v>
      </c>
      <c r="AT465" s="138" t="s">
        <v>138</v>
      </c>
      <c r="AU465" s="138" t="s">
        <v>85</v>
      </c>
      <c r="AY465" s="17" t="s">
        <v>135</v>
      </c>
      <c r="BE465" s="139">
        <f>IF(N465="základní",J465,0)</f>
        <v>0</v>
      </c>
      <c r="BF465" s="139">
        <f>IF(N465="snížená",J465,0)</f>
        <v>0</v>
      </c>
      <c r="BG465" s="139">
        <f>IF(N465="zákl. přenesená",J465,0)</f>
        <v>0</v>
      </c>
      <c r="BH465" s="139">
        <f>IF(N465="sníž. přenesená",J465,0)</f>
        <v>0</v>
      </c>
      <c r="BI465" s="139">
        <f>IF(N465="nulová",J465,0)</f>
        <v>0</v>
      </c>
      <c r="BJ465" s="17" t="s">
        <v>83</v>
      </c>
      <c r="BK465" s="139">
        <f>ROUND(I465*H465,2)</f>
        <v>0</v>
      </c>
      <c r="BL465" s="17" t="s">
        <v>143</v>
      </c>
      <c r="BM465" s="138" t="s">
        <v>390</v>
      </c>
    </row>
    <row r="466" spans="2:65" s="1" customFormat="1" ht="10">
      <c r="B466" s="32"/>
      <c r="D466" s="140" t="s">
        <v>144</v>
      </c>
      <c r="F466" s="141" t="s">
        <v>703</v>
      </c>
      <c r="I466" s="142"/>
      <c r="L466" s="32"/>
      <c r="M466" s="143"/>
      <c r="T466" s="53"/>
      <c r="AT466" s="17" t="s">
        <v>144</v>
      </c>
      <c r="AU466" s="17" t="s">
        <v>85</v>
      </c>
    </row>
    <row r="467" spans="2:65" s="1" customFormat="1" ht="10">
      <c r="B467" s="32"/>
      <c r="D467" s="144" t="s">
        <v>145</v>
      </c>
      <c r="F467" s="145" t="s">
        <v>704</v>
      </c>
      <c r="I467" s="142"/>
      <c r="L467" s="32"/>
      <c r="M467" s="143"/>
      <c r="T467" s="53"/>
      <c r="AT467" s="17" t="s">
        <v>145</v>
      </c>
      <c r="AU467" s="17" t="s">
        <v>85</v>
      </c>
    </row>
    <row r="468" spans="2:65" s="12" customFormat="1" ht="10">
      <c r="B468" s="146"/>
      <c r="D468" s="140" t="s">
        <v>147</v>
      </c>
      <c r="E468" s="147" t="s">
        <v>19</v>
      </c>
      <c r="F468" s="148" t="s">
        <v>700</v>
      </c>
      <c r="H468" s="147" t="s">
        <v>19</v>
      </c>
      <c r="I468" s="149"/>
      <c r="L468" s="146"/>
      <c r="M468" s="150"/>
      <c r="T468" s="151"/>
      <c r="AT468" s="147" t="s">
        <v>147</v>
      </c>
      <c r="AU468" s="147" t="s">
        <v>85</v>
      </c>
      <c r="AV468" s="12" t="s">
        <v>83</v>
      </c>
      <c r="AW468" s="12" t="s">
        <v>39</v>
      </c>
      <c r="AX468" s="12" t="s">
        <v>12</v>
      </c>
      <c r="AY468" s="147" t="s">
        <v>135</v>
      </c>
    </row>
    <row r="469" spans="2:65" s="13" customFormat="1" ht="10">
      <c r="B469" s="152"/>
      <c r="D469" s="140" t="s">
        <v>147</v>
      </c>
      <c r="E469" s="153" t="s">
        <v>19</v>
      </c>
      <c r="F469" s="154" t="s">
        <v>701</v>
      </c>
      <c r="H469" s="155">
        <v>25.6</v>
      </c>
      <c r="I469" s="156"/>
      <c r="L469" s="152"/>
      <c r="M469" s="157"/>
      <c r="T469" s="158"/>
      <c r="AT469" s="153" t="s">
        <v>147</v>
      </c>
      <c r="AU469" s="153" t="s">
        <v>85</v>
      </c>
      <c r="AV469" s="13" t="s">
        <v>85</v>
      </c>
      <c r="AW469" s="13" t="s">
        <v>39</v>
      </c>
      <c r="AX469" s="13" t="s">
        <v>12</v>
      </c>
      <c r="AY469" s="153" t="s">
        <v>135</v>
      </c>
    </row>
    <row r="470" spans="2:65" s="14" customFormat="1" ht="10">
      <c r="B470" s="159"/>
      <c r="D470" s="140" t="s">
        <v>147</v>
      </c>
      <c r="E470" s="160" t="s">
        <v>19</v>
      </c>
      <c r="F470" s="161" t="s">
        <v>154</v>
      </c>
      <c r="H470" s="162">
        <v>25.6</v>
      </c>
      <c r="I470" s="163"/>
      <c r="L470" s="159"/>
      <c r="M470" s="164"/>
      <c r="T470" s="165"/>
      <c r="AT470" s="160" t="s">
        <v>147</v>
      </c>
      <c r="AU470" s="160" t="s">
        <v>85</v>
      </c>
      <c r="AV470" s="14" t="s">
        <v>143</v>
      </c>
      <c r="AW470" s="14" t="s">
        <v>39</v>
      </c>
      <c r="AX470" s="14" t="s">
        <v>83</v>
      </c>
      <c r="AY470" s="160" t="s">
        <v>135</v>
      </c>
    </row>
    <row r="471" spans="2:65" s="1" customFormat="1" ht="37.75" customHeight="1">
      <c r="B471" s="32"/>
      <c r="C471" s="127" t="s">
        <v>391</v>
      </c>
      <c r="D471" s="127" t="s">
        <v>138</v>
      </c>
      <c r="E471" s="128" t="s">
        <v>705</v>
      </c>
      <c r="F471" s="129" t="s">
        <v>706</v>
      </c>
      <c r="G471" s="130" t="s">
        <v>266</v>
      </c>
      <c r="H471" s="131">
        <v>34.72</v>
      </c>
      <c r="I471" s="132"/>
      <c r="J471" s="133">
        <f>ROUND(I471*H471,2)</f>
        <v>0</v>
      </c>
      <c r="K471" s="129" t="s">
        <v>142</v>
      </c>
      <c r="L471" s="32"/>
      <c r="M471" s="134" t="s">
        <v>19</v>
      </c>
      <c r="N471" s="135" t="s">
        <v>47</v>
      </c>
      <c r="P471" s="136">
        <f>O471*H471</f>
        <v>0</v>
      </c>
      <c r="Q471" s="136">
        <v>0</v>
      </c>
      <c r="R471" s="136">
        <f>Q471*H471</f>
        <v>0</v>
      </c>
      <c r="S471" s="136">
        <v>0</v>
      </c>
      <c r="T471" s="137">
        <f>S471*H471</f>
        <v>0</v>
      </c>
      <c r="AR471" s="138" t="s">
        <v>143</v>
      </c>
      <c r="AT471" s="138" t="s">
        <v>138</v>
      </c>
      <c r="AU471" s="138" t="s">
        <v>85</v>
      </c>
      <c r="AY471" s="17" t="s">
        <v>135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83</v>
      </c>
      <c r="BK471" s="139">
        <f>ROUND(I471*H471,2)</f>
        <v>0</v>
      </c>
      <c r="BL471" s="17" t="s">
        <v>143</v>
      </c>
      <c r="BM471" s="138" t="s">
        <v>394</v>
      </c>
    </row>
    <row r="472" spans="2:65" s="1" customFormat="1" ht="18">
      <c r="B472" s="32"/>
      <c r="D472" s="140" t="s">
        <v>144</v>
      </c>
      <c r="F472" s="141" t="s">
        <v>706</v>
      </c>
      <c r="I472" s="142"/>
      <c r="L472" s="32"/>
      <c r="M472" s="143"/>
      <c r="T472" s="53"/>
      <c r="AT472" s="17" t="s">
        <v>144</v>
      </c>
      <c r="AU472" s="17" t="s">
        <v>85</v>
      </c>
    </row>
    <row r="473" spans="2:65" s="1" customFormat="1" ht="10">
      <c r="B473" s="32"/>
      <c r="D473" s="144" t="s">
        <v>145</v>
      </c>
      <c r="F473" s="145" t="s">
        <v>707</v>
      </c>
      <c r="I473" s="142"/>
      <c r="L473" s="32"/>
      <c r="M473" s="143"/>
      <c r="T473" s="53"/>
      <c r="AT473" s="17" t="s">
        <v>145</v>
      </c>
      <c r="AU473" s="17" t="s">
        <v>85</v>
      </c>
    </row>
    <row r="474" spans="2:65" s="12" customFormat="1" ht="10">
      <c r="B474" s="146"/>
      <c r="D474" s="140" t="s">
        <v>147</v>
      </c>
      <c r="E474" s="147" t="s">
        <v>19</v>
      </c>
      <c r="F474" s="148" t="s">
        <v>700</v>
      </c>
      <c r="H474" s="147" t="s">
        <v>19</v>
      </c>
      <c r="I474" s="149"/>
      <c r="L474" s="146"/>
      <c r="M474" s="150"/>
      <c r="T474" s="151"/>
      <c r="AT474" s="147" t="s">
        <v>147</v>
      </c>
      <c r="AU474" s="147" t="s">
        <v>85</v>
      </c>
      <c r="AV474" s="12" t="s">
        <v>83</v>
      </c>
      <c r="AW474" s="12" t="s">
        <v>39</v>
      </c>
      <c r="AX474" s="12" t="s">
        <v>12</v>
      </c>
      <c r="AY474" s="147" t="s">
        <v>135</v>
      </c>
    </row>
    <row r="475" spans="2:65" s="13" customFormat="1" ht="20">
      <c r="B475" s="152"/>
      <c r="D475" s="140" t="s">
        <v>147</v>
      </c>
      <c r="E475" s="153" t="s">
        <v>19</v>
      </c>
      <c r="F475" s="154" t="s">
        <v>708</v>
      </c>
      <c r="H475" s="155">
        <v>34.72</v>
      </c>
      <c r="I475" s="156"/>
      <c r="L475" s="152"/>
      <c r="M475" s="157"/>
      <c r="T475" s="158"/>
      <c r="AT475" s="153" t="s">
        <v>147</v>
      </c>
      <c r="AU475" s="153" t="s">
        <v>85</v>
      </c>
      <c r="AV475" s="13" t="s">
        <v>85</v>
      </c>
      <c r="AW475" s="13" t="s">
        <v>39</v>
      </c>
      <c r="AX475" s="13" t="s">
        <v>12</v>
      </c>
      <c r="AY475" s="153" t="s">
        <v>135</v>
      </c>
    </row>
    <row r="476" spans="2:65" s="14" customFormat="1" ht="10">
      <c r="B476" s="159"/>
      <c r="D476" s="140" t="s">
        <v>147</v>
      </c>
      <c r="E476" s="160" t="s">
        <v>19</v>
      </c>
      <c r="F476" s="161" t="s">
        <v>154</v>
      </c>
      <c r="H476" s="162">
        <v>34.72</v>
      </c>
      <c r="I476" s="163"/>
      <c r="L476" s="159"/>
      <c r="M476" s="164"/>
      <c r="T476" s="165"/>
      <c r="AT476" s="160" t="s">
        <v>147</v>
      </c>
      <c r="AU476" s="160" t="s">
        <v>85</v>
      </c>
      <c r="AV476" s="14" t="s">
        <v>143</v>
      </c>
      <c r="AW476" s="14" t="s">
        <v>39</v>
      </c>
      <c r="AX476" s="14" t="s">
        <v>83</v>
      </c>
      <c r="AY476" s="160" t="s">
        <v>135</v>
      </c>
    </row>
    <row r="477" spans="2:65" s="1" customFormat="1" ht="37.75" customHeight="1">
      <c r="B477" s="32"/>
      <c r="C477" s="127" t="s">
        <v>288</v>
      </c>
      <c r="D477" s="127" t="s">
        <v>138</v>
      </c>
      <c r="E477" s="128" t="s">
        <v>709</v>
      </c>
      <c r="F477" s="129" t="s">
        <v>710</v>
      </c>
      <c r="G477" s="130" t="s">
        <v>237</v>
      </c>
      <c r="H477" s="131">
        <v>2</v>
      </c>
      <c r="I477" s="132"/>
      <c r="J477" s="133">
        <f>ROUND(I477*H477,2)</f>
        <v>0</v>
      </c>
      <c r="K477" s="129" t="s">
        <v>142</v>
      </c>
      <c r="L477" s="32"/>
      <c r="M477" s="134" t="s">
        <v>19</v>
      </c>
      <c r="N477" s="135" t="s">
        <v>47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143</v>
      </c>
      <c r="AT477" s="138" t="s">
        <v>138</v>
      </c>
      <c r="AU477" s="138" t="s">
        <v>85</v>
      </c>
      <c r="AY477" s="17" t="s">
        <v>135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83</v>
      </c>
      <c r="BK477" s="139">
        <f>ROUND(I477*H477,2)</f>
        <v>0</v>
      </c>
      <c r="BL477" s="17" t="s">
        <v>143</v>
      </c>
      <c r="BM477" s="138" t="s">
        <v>399</v>
      </c>
    </row>
    <row r="478" spans="2:65" s="1" customFormat="1" ht="27">
      <c r="B478" s="32"/>
      <c r="D478" s="140" t="s">
        <v>144</v>
      </c>
      <c r="F478" s="141" t="s">
        <v>710</v>
      </c>
      <c r="I478" s="142"/>
      <c r="L478" s="32"/>
      <c r="M478" s="143"/>
      <c r="T478" s="53"/>
      <c r="AT478" s="17" t="s">
        <v>144</v>
      </c>
      <c r="AU478" s="17" t="s">
        <v>85</v>
      </c>
    </row>
    <row r="479" spans="2:65" s="1" customFormat="1" ht="10">
      <c r="B479" s="32"/>
      <c r="D479" s="144" t="s">
        <v>145</v>
      </c>
      <c r="F479" s="145" t="s">
        <v>711</v>
      </c>
      <c r="I479" s="142"/>
      <c r="L479" s="32"/>
      <c r="M479" s="143"/>
      <c r="T479" s="53"/>
      <c r="AT479" s="17" t="s">
        <v>145</v>
      </c>
      <c r="AU479" s="17" t="s">
        <v>85</v>
      </c>
    </row>
    <row r="480" spans="2:65" s="12" customFormat="1" ht="10">
      <c r="B480" s="146"/>
      <c r="D480" s="140" t="s">
        <v>147</v>
      </c>
      <c r="E480" s="147" t="s">
        <v>19</v>
      </c>
      <c r="F480" s="148" t="s">
        <v>712</v>
      </c>
      <c r="H480" s="147" t="s">
        <v>19</v>
      </c>
      <c r="I480" s="149"/>
      <c r="L480" s="146"/>
      <c r="M480" s="150"/>
      <c r="T480" s="151"/>
      <c r="AT480" s="147" t="s">
        <v>147</v>
      </c>
      <c r="AU480" s="147" t="s">
        <v>85</v>
      </c>
      <c r="AV480" s="12" t="s">
        <v>83</v>
      </c>
      <c r="AW480" s="12" t="s">
        <v>39</v>
      </c>
      <c r="AX480" s="12" t="s">
        <v>12</v>
      </c>
      <c r="AY480" s="147" t="s">
        <v>135</v>
      </c>
    </row>
    <row r="481" spans="2:65" s="13" customFormat="1" ht="10">
      <c r="B481" s="152"/>
      <c r="D481" s="140" t="s">
        <v>147</v>
      </c>
      <c r="E481" s="153" t="s">
        <v>19</v>
      </c>
      <c r="F481" s="154" t="s">
        <v>83</v>
      </c>
      <c r="H481" s="155">
        <v>1</v>
      </c>
      <c r="I481" s="156"/>
      <c r="L481" s="152"/>
      <c r="M481" s="157"/>
      <c r="T481" s="158"/>
      <c r="AT481" s="153" t="s">
        <v>147</v>
      </c>
      <c r="AU481" s="153" t="s">
        <v>85</v>
      </c>
      <c r="AV481" s="13" t="s">
        <v>85</v>
      </c>
      <c r="AW481" s="13" t="s">
        <v>39</v>
      </c>
      <c r="AX481" s="13" t="s">
        <v>12</v>
      </c>
      <c r="AY481" s="153" t="s">
        <v>135</v>
      </c>
    </row>
    <row r="482" spans="2:65" s="12" customFormat="1" ht="10">
      <c r="B482" s="146"/>
      <c r="D482" s="140" t="s">
        <v>147</v>
      </c>
      <c r="E482" s="147" t="s">
        <v>19</v>
      </c>
      <c r="F482" s="148" t="s">
        <v>713</v>
      </c>
      <c r="H482" s="147" t="s">
        <v>19</v>
      </c>
      <c r="I482" s="149"/>
      <c r="L482" s="146"/>
      <c r="M482" s="150"/>
      <c r="T482" s="151"/>
      <c r="AT482" s="147" t="s">
        <v>147</v>
      </c>
      <c r="AU482" s="147" t="s">
        <v>85</v>
      </c>
      <c r="AV482" s="12" t="s">
        <v>83</v>
      </c>
      <c r="AW482" s="12" t="s">
        <v>39</v>
      </c>
      <c r="AX482" s="12" t="s">
        <v>12</v>
      </c>
      <c r="AY482" s="147" t="s">
        <v>135</v>
      </c>
    </row>
    <row r="483" spans="2:65" s="13" customFormat="1" ht="10">
      <c r="B483" s="152"/>
      <c r="D483" s="140" t="s">
        <v>147</v>
      </c>
      <c r="E483" s="153" t="s">
        <v>19</v>
      </c>
      <c r="F483" s="154" t="s">
        <v>83</v>
      </c>
      <c r="H483" s="155">
        <v>1</v>
      </c>
      <c r="I483" s="156"/>
      <c r="L483" s="152"/>
      <c r="M483" s="157"/>
      <c r="T483" s="158"/>
      <c r="AT483" s="153" t="s">
        <v>147</v>
      </c>
      <c r="AU483" s="153" t="s">
        <v>85</v>
      </c>
      <c r="AV483" s="13" t="s">
        <v>85</v>
      </c>
      <c r="AW483" s="13" t="s">
        <v>39</v>
      </c>
      <c r="AX483" s="13" t="s">
        <v>12</v>
      </c>
      <c r="AY483" s="153" t="s">
        <v>135</v>
      </c>
    </row>
    <row r="484" spans="2:65" s="14" customFormat="1" ht="10">
      <c r="B484" s="159"/>
      <c r="D484" s="140" t="s">
        <v>147</v>
      </c>
      <c r="E484" s="160" t="s">
        <v>19</v>
      </c>
      <c r="F484" s="161" t="s">
        <v>154</v>
      </c>
      <c r="H484" s="162">
        <v>2</v>
      </c>
      <c r="I484" s="163"/>
      <c r="L484" s="159"/>
      <c r="M484" s="164"/>
      <c r="T484" s="165"/>
      <c r="AT484" s="160" t="s">
        <v>147</v>
      </c>
      <c r="AU484" s="160" t="s">
        <v>85</v>
      </c>
      <c r="AV484" s="14" t="s">
        <v>143</v>
      </c>
      <c r="AW484" s="14" t="s">
        <v>39</v>
      </c>
      <c r="AX484" s="14" t="s">
        <v>83</v>
      </c>
      <c r="AY484" s="160" t="s">
        <v>135</v>
      </c>
    </row>
    <row r="485" spans="2:65" s="1" customFormat="1" ht="24.15" customHeight="1">
      <c r="B485" s="32"/>
      <c r="C485" s="176" t="s">
        <v>429</v>
      </c>
      <c r="D485" s="176" t="s">
        <v>714</v>
      </c>
      <c r="E485" s="177" t="s">
        <v>715</v>
      </c>
      <c r="F485" s="178" t="s">
        <v>716</v>
      </c>
      <c r="G485" s="179" t="s">
        <v>237</v>
      </c>
      <c r="H485" s="180">
        <v>2</v>
      </c>
      <c r="I485" s="181"/>
      <c r="J485" s="182">
        <f>ROUND(I485*H485,2)</f>
        <v>0</v>
      </c>
      <c r="K485" s="178" t="s">
        <v>142</v>
      </c>
      <c r="L485" s="183"/>
      <c r="M485" s="184" t="s">
        <v>19</v>
      </c>
      <c r="N485" s="185" t="s">
        <v>47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169</v>
      </c>
      <c r="AT485" s="138" t="s">
        <v>714</v>
      </c>
      <c r="AU485" s="138" t="s">
        <v>85</v>
      </c>
      <c r="AY485" s="17" t="s">
        <v>135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83</v>
      </c>
      <c r="BK485" s="139">
        <f>ROUND(I485*H485,2)</f>
        <v>0</v>
      </c>
      <c r="BL485" s="17" t="s">
        <v>143</v>
      </c>
      <c r="BM485" s="138" t="s">
        <v>434</v>
      </c>
    </row>
    <row r="486" spans="2:65" s="1" customFormat="1" ht="18">
      <c r="B486" s="32"/>
      <c r="D486" s="140" t="s">
        <v>144</v>
      </c>
      <c r="F486" s="141" t="s">
        <v>716</v>
      </c>
      <c r="I486" s="142"/>
      <c r="L486" s="32"/>
      <c r="M486" s="143"/>
      <c r="T486" s="53"/>
      <c r="AT486" s="17" t="s">
        <v>144</v>
      </c>
      <c r="AU486" s="17" t="s">
        <v>85</v>
      </c>
    </row>
    <row r="487" spans="2:65" s="12" customFormat="1" ht="10">
      <c r="B487" s="146"/>
      <c r="D487" s="140" t="s">
        <v>147</v>
      </c>
      <c r="E487" s="147" t="s">
        <v>19</v>
      </c>
      <c r="F487" s="148" t="s">
        <v>712</v>
      </c>
      <c r="H487" s="147" t="s">
        <v>19</v>
      </c>
      <c r="I487" s="149"/>
      <c r="L487" s="146"/>
      <c r="M487" s="150"/>
      <c r="T487" s="151"/>
      <c r="AT487" s="147" t="s">
        <v>147</v>
      </c>
      <c r="AU487" s="147" t="s">
        <v>85</v>
      </c>
      <c r="AV487" s="12" t="s">
        <v>83</v>
      </c>
      <c r="AW487" s="12" t="s">
        <v>39</v>
      </c>
      <c r="AX487" s="12" t="s">
        <v>12</v>
      </c>
      <c r="AY487" s="147" t="s">
        <v>135</v>
      </c>
    </row>
    <row r="488" spans="2:65" s="13" customFormat="1" ht="10">
      <c r="B488" s="152"/>
      <c r="D488" s="140" t="s">
        <v>147</v>
      </c>
      <c r="E488" s="153" t="s">
        <v>19</v>
      </c>
      <c r="F488" s="154" t="s">
        <v>83</v>
      </c>
      <c r="H488" s="155">
        <v>1</v>
      </c>
      <c r="I488" s="156"/>
      <c r="L488" s="152"/>
      <c r="M488" s="157"/>
      <c r="T488" s="158"/>
      <c r="AT488" s="153" t="s">
        <v>147</v>
      </c>
      <c r="AU488" s="153" t="s">
        <v>85</v>
      </c>
      <c r="AV488" s="13" t="s">
        <v>85</v>
      </c>
      <c r="AW488" s="13" t="s">
        <v>39</v>
      </c>
      <c r="AX488" s="13" t="s">
        <v>12</v>
      </c>
      <c r="AY488" s="153" t="s">
        <v>135</v>
      </c>
    </row>
    <row r="489" spans="2:65" s="12" customFormat="1" ht="10">
      <c r="B489" s="146"/>
      <c r="D489" s="140" t="s">
        <v>147</v>
      </c>
      <c r="E489" s="147" t="s">
        <v>19</v>
      </c>
      <c r="F489" s="148" t="s">
        <v>713</v>
      </c>
      <c r="H489" s="147" t="s">
        <v>19</v>
      </c>
      <c r="I489" s="149"/>
      <c r="L489" s="146"/>
      <c r="M489" s="150"/>
      <c r="T489" s="151"/>
      <c r="AT489" s="147" t="s">
        <v>147</v>
      </c>
      <c r="AU489" s="147" t="s">
        <v>85</v>
      </c>
      <c r="AV489" s="12" t="s">
        <v>83</v>
      </c>
      <c r="AW489" s="12" t="s">
        <v>39</v>
      </c>
      <c r="AX489" s="12" t="s">
        <v>12</v>
      </c>
      <c r="AY489" s="147" t="s">
        <v>135</v>
      </c>
    </row>
    <row r="490" spans="2:65" s="13" customFormat="1" ht="10">
      <c r="B490" s="152"/>
      <c r="D490" s="140" t="s">
        <v>147</v>
      </c>
      <c r="E490" s="153" t="s">
        <v>19</v>
      </c>
      <c r="F490" s="154" t="s">
        <v>83</v>
      </c>
      <c r="H490" s="155">
        <v>1</v>
      </c>
      <c r="I490" s="156"/>
      <c r="L490" s="152"/>
      <c r="M490" s="157"/>
      <c r="T490" s="158"/>
      <c r="AT490" s="153" t="s">
        <v>147</v>
      </c>
      <c r="AU490" s="153" t="s">
        <v>85</v>
      </c>
      <c r="AV490" s="13" t="s">
        <v>85</v>
      </c>
      <c r="AW490" s="13" t="s">
        <v>39</v>
      </c>
      <c r="AX490" s="13" t="s">
        <v>12</v>
      </c>
      <c r="AY490" s="153" t="s">
        <v>135</v>
      </c>
    </row>
    <row r="491" spans="2:65" s="14" customFormat="1" ht="10">
      <c r="B491" s="159"/>
      <c r="D491" s="140" t="s">
        <v>147</v>
      </c>
      <c r="E491" s="160" t="s">
        <v>19</v>
      </c>
      <c r="F491" s="161" t="s">
        <v>154</v>
      </c>
      <c r="H491" s="162">
        <v>2</v>
      </c>
      <c r="I491" s="163"/>
      <c r="L491" s="159"/>
      <c r="M491" s="164"/>
      <c r="T491" s="165"/>
      <c r="AT491" s="160" t="s">
        <v>147</v>
      </c>
      <c r="AU491" s="160" t="s">
        <v>85</v>
      </c>
      <c r="AV491" s="14" t="s">
        <v>143</v>
      </c>
      <c r="AW491" s="14" t="s">
        <v>39</v>
      </c>
      <c r="AX491" s="14" t="s">
        <v>83</v>
      </c>
      <c r="AY491" s="160" t="s">
        <v>135</v>
      </c>
    </row>
    <row r="492" spans="2:65" s="1" customFormat="1" ht="37.75" customHeight="1">
      <c r="B492" s="32"/>
      <c r="C492" s="127" t="s">
        <v>293</v>
      </c>
      <c r="D492" s="127" t="s">
        <v>138</v>
      </c>
      <c r="E492" s="128" t="s">
        <v>717</v>
      </c>
      <c r="F492" s="129" t="s">
        <v>718</v>
      </c>
      <c r="G492" s="130" t="s">
        <v>237</v>
      </c>
      <c r="H492" s="131">
        <v>7</v>
      </c>
      <c r="I492" s="132"/>
      <c r="J492" s="133">
        <f>ROUND(I492*H492,2)</f>
        <v>0</v>
      </c>
      <c r="K492" s="129" t="s">
        <v>142</v>
      </c>
      <c r="L492" s="32"/>
      <c r="M492" s="134" t="s">
        <v>19</v>
      </c>
      <c r="N492" s="135" t="s">
        <v>47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143</v>
      </c>
      <c r="AT492" s="138" t="s">
        <v>138</v>
      </c>
      <c r="AU492" s="138" t="s">
        <v>85</v>
      </c>
      <c r="AY492" s="17" t="s">
        <v>135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83</v>
      </c>
      <c r="BK492" s="139">
        <f>ROUND(I492*H492,2)</f>
        <v>0</v>
      </c>
      <c r="BL492" s="17" t="s">
        <v>143</v>
      </c>
      <c r="BM492" s="138" t="s">
        <v>719</v>
      </c>
    </row>
    <row r="493" spans="2:65" s="1" customFormat="1" ht="18">
      <c r="B493" s="32"/>
      <c r="D493" s="140" t="s">
        <v>144</v>
      </c>
      <c r="F493" s="141" t="s">
        <v>718</v>
      </c>
      <c r="I493" s="142"/>
      <c r="L493" s="32"/>
      <c r="M493" s="143"/>
      <c r="T493" s="53"/>
      <c r="AT493" s="17" t="s">
        <v>144</v>
      </c>
      <c r="AU493" s="17" t="s">
        <v>85</v>
      </c>
    </row>
    <row r="494" spans="2:65" s="1" customFormat="1" ht="10">
      <c r="B494" s="32"/>
      <c r="D494" s="144" t="s">
        <v>145</v>
      </c>
      <c r="F494" s="145" t="s">
        <v>720</v>
      </c>
      <c r="I494" s="142"/>
      <c r="L494" s="32"/>
      <c r="M494" s="143"/>
      <c r="T494" s="53"/>
      <c r="AT494" s="17" t="s">
        <v>145</v>
      </c>
      <c r="AU494" s="17" t="s">
        <v>85</v>
      </c>
    </row>
    <row r="495" spans="2:65" s="12" customFormat="1" ht="10">
      <c r="B495" s="146"/>
      <c r="D495" s="140" t="s">
        <v>147</v>
      </c>
      <c r="E495" s="147" t="s">
        <v>19</v>
      </c>
      <c r="F495" s="148" t="s">
        <v>721</v>
      </c>
      <c r="H495" s="147" t="s">
        <v>19</v>
      </c>
      <c r="I495" s="149"/>
      <c r="L495" s="146"/>
      <c r="M495" s="150"/>
      <c r="T495" s="151"/>
      <c r="AT495" s="147" t="s">
        <v>147</v>
      </c>
      <c r="AU495" s="147" t="s">
        <v>85</v>
      </c>
      <c r="AV495" s="12" t="s">
        <v>83</v>
      </c>
      <c r="AW495" s="12" t="s">
        <v>39</v>
      </c>
      <c r="AX495" s="12" t="s">
        <v>12</v>
      </c>
      <c r="AY495" s="147" t="s">
        <v>135</v>
      </c>
    </row>
    <row r="496" spans="2:65" s="13" customFormat="1" ht="10">
      <c r="B496" s="152"/>
      <c r="D496" s="140" t="s">
        <v>147</v>
      </c>
      <c r="E496" s="153" t="s">
        <v>19</v>
      </c>
      <c r="F496" s="154" t="s">
        <v>83</v>
      </c>
      <c r="H496" s="155">
        <v>1</v>
      </c>
      <c r="I496" s="156"/>
      <c r="L496" s="152"/>
      <c r="M496" s="157"/>
      <c r="T496" s="158"/>
      <c r="AT496" s="153" t="s">
        <v>147</v>
      </c>
      <c r="AU496" s="153" t="s">
        <v>85</v>
      </c>
      <c r="AV496" s="13" t="s">
        <v>85</v>
      </c>
      <c r="AW496" s="13" t="s">
        <v>39</v>
      </c>
      <c r="AX496" s="13" t="s">
        <v>12</v>
      </c>
      <c r="AY496" s="153" t="s">
        <v>135</v>
      </c>
    </row>
    <row r="497" spans="2:65" s="12" customFormat="1" ht="10">
      <c r="B497" s="146"/>
      <c r="D497" s="140" t="s">
        <v>147</v>
      </c>
      <c r="E497" s="147" t="s">
        <v>19</v>
      </c>
      <c r="F497" s="148" t="s">
        <v>722</v>
      </c>
      <c r="H497" s="147" t="s">
        <v>19</v>
      </c>
      <c r="I497" s="149"/>
      <c r="L497" s="146"/>
      <c r="M497" s="150"/>
      <c r="T497" s="151"/>
      <c r="AT497" s="147" t="s">
        <v>147</v>
      </c>
      <c r="AU497" s="147" t="s">
        <v>85</v>
      </c>
      <c r="AV497" s="12" t="s">
        <v>83</v>
      </c>
      <c r="AW497" s="12" t="s">
        <v>39</v>
      </c>
      <c r="AX497" s="12" t="s">
        <v>12</v>
      </c>
      <c r="AY497" s="147" t="s">
        <v>135</v>
      </c>
    </row>
    <row r="498" spans="2:65" s="13" customFormat="1" ht="10">
      <c r="B498" s="152"/>
      <c r="D498" s="140" t="s">
        <v>147</v>
      </c>
      <c r="E498" s="153" t="s">
        <v>19</v>
      </c>
      <c r="F498" s="154" t="s">
        <v>83</v>
      </c>
      <c r="H498" s="155">
        <v>1</v>
      </c>
      <c r="I498" s="156"/>
      <c r="L498" s="152"/>
      <c r="M498" s="157"/>
      <c r="T498" s="158"/>
      <c r="AT498" s="153" t="s">
        <v>147</v>
      </c>
      <c r="AU498" s="153" t="s">
        <v>85</v>
      </c>
      <c r="AV498" s="13" t="s">
        <v>85</v>
      </c>
      <c r="AW498" s="13" t="s">
        <v>39</v>
      </c>
      <c r="AX498" s="13" t="s">
        <v>12</v>
      </c>
      <c r="AY498" s="153" t="s">
        <v>135</v>
      </c>
    </row>
    <row r="499" spans="2:65" s="12" customFormat="1" ht="10">
      <c r="B499" s="146"/>
      <c r="D499" s="140" t="s">
        <v>147</v>
      </c>
      <c r="E499" s="147" t="s">
        <v>19</v>
      </c>
      <c r="F499" s="148" t="s">
        <v>723</v>
      </c>
      <c r="H499" s="147" t="s">
        <v>19</v>
      </c>
      <c r="I499" s="149"/>
      <c r="L499" s="146"/>
      <c r="M499" s="150"/>
      <c r="T499" s="151"/>
      <c r="AT499" s="147" t="s">
        <v>147</v>
      </c>
      <c r="AU499" s="147" t="s">
        <v>85</v>
      </c>
      <c r="AV499" s="12" t="s">
        <v>83</v>
      </c>
      <c r="AW499" s="12" t="s">
        <v>39</v>
      </c>
      <c r="AX499" s="12" t="s">
        <v>12</v>
      </c>
      <c r="AY499" s="147" t="s">
        <v>135</v>
      </c>
    </row>
    <row r="500" spans="2:65" s="13" customFormat="1" ht="10">
      <c r="B500" s="152"/>
      <c r="D500" s="140" t="s">
        <v>147</v>
      </c>
      <c r="E500" s="153" t="s">
        <v>19</v>
      </c>
      <c r="F500" s="154" t="s">
        <v>83</v>
      </c>
      <c r="H500" s="155">
        <v>1</v>
      </c>
      <c r="I500" s="156"/>
      <c r="L500" s="152"/>
      <c r="M500" s="157"/>
      <c r="T500" s="158"/>
      <c r="AT500" s="153" t="s">
        <v>147</v>
      </c>
      <c r="AU500" s="153" t="s">
        <v>85</v>
      </c>
      <c r="AV500" s="13" t="s">
        <v>85</v>
      </c>
      <c r="AW500" s="13" t="s">
        <v>39</v>
      </c>
      <c r="AX500" s="13" t="s">
        <v>12</v>
      </c>
      <c r="AY500" s="153" t="s">
        <v>135</v>
      </c>
    </row>
    <row r="501" spans="2:65" s="12" customFormat="1" ht="10">
      <c r="B501" s="146"/>
      <c r="D501" s="140" t="s">
        <v>147</v>
      </c>
      <c r="E501" s="147" t="s">
        <v>19</v>
      </c>
      <c r="F501" s="148" t="s">
        <v>724</v>
      </c>
      <c r="H501" s="147" t="s">
        <v>19</v>
      </c>
      <c r="I501" s="149"/>
      <c r="L501" s="146"/>
      <c r="M501" s="150"/>
      <c r="T501" s="151"/>
      <c r="AT501" s="147" t="s">
        <v>147</v>
      </c>
      <c r="AU501" s="147" t="s">
        <v>85</v>
      </c>
      <c r="AV501" s="12" t="s">
        <v>83</v>
      </c>
      <c r="AW501" s="12" t="s">
        <v>39</v>
      </c>
      <c r="AX501" s="12" t="s">
        <v>12</v>
      </c>
      <c r="AY501" s="147" t="s">
        <v>135</v>
      </c>
    </row>
    <row r="502" spans="2:65" s="13" customFormat="1" ht="10">
      <c r="B502" s="152"/>
      <c r="D502" s="140" t="s">
        <v>147</v>
      </c>
      <c r="E502" s="153" t="s">
        <v>19</v>
      </c>
      <c r="F502" s="154" t="s">
        <v>85</v>
      </c>
      <c r="H502" s="155">
        <v>2</v>
      </c>
      <c r="I502" s="156"/>
      <c r="L502" s="152"/>
      <c r="M502" s="157"/>
      <c r="T502" s="158"/>
      <c r="AT502" s="153" t="s">
        <v>147</v>
      </c>
      <c r="AU502" s="153" t="s">
        <v>85</v>
      </c>
      <c r="AV502" s="13" t="s">
        <v>85</v>
      </c>
      <c r="AW502" s="13" t="s">
        <v>39</v>
      </c>
      <c r="AX502" s="13" t="s">
        <v>12</v>
      </c>
      <c r="AY502" s="153" t="s">
        <v>135</v>
      </c>
    </row>
    <row r="503" spans="2:65" s="12" customFormat="1" ht="10">
      <c r="B503" s="146"/>
      <c r="D503" s="140" t="s">
        <v>147</v>
      </c>
      <c r="E503" s="147" t="s">
        <v>19</v>
      </c>
      <c r="F503" s="148" t="s">
        <v>725</v>
      </c>
      <c r="H503" s="147" t="s">
        <v>19</v>
      </c>
      <c r="I503" s="149"/>
      <c r="L503" s="146"/>
      <c r="M503" s="150"/>
      <c r="T503" s="151"/>
      <c r="AT503" s="147" t="s">
        <v>147</v>
      </c>
      <c r="AU503" s="147" t="s">
        <v>85</v>
      </c>
      <c r="AV503" s="12" t="s">
        <v>83</v>
      </c>
      <c r="AW503" s="12" t="s">
        <v>39</v>
      </c>
      <c r="AX503" s="12" t="s">
        <v>12</v>
      </c>
      <c r="AY503" s="147" t="s">
        <v>135</v>
      </c>
    </row>
    <row r="504" spans="2:65" s="13" customFormat="1" ht="10">
      <c r="B504" s="152"/>
      <c r="D504" s="140" t="s">
        <v>147</v>
      </c>
      <c r="E504" s="153" t="s">
        <v>19</v>
      </c>
      <c r="F504" s="154" t="s">
        <v>83</v>
      </c>
      <c r="H504" s="155">
        <v>1</v>
      </c>
      <c r="I504" s="156"/>
      <c r="L504" s="152"/>
      <c r="M504" s="157"/>
      <c r="T504" s="158"/>
      <c r="AT504" s="153" t="s">
        <v>147</v>
      </c>
      <c r="AU504" s="153" t="s">
        <v>85</v>
      </c>
      <c r="AV504" s="13" t="s">
        <v>85</v>
      </c>
      <c r="AW504" s="13" t="s">
        <v>39</v>
      </c>
      <c r="AX504" s="13" t="s">
        <v>12</v>
      </c>
      <c r="AY504" s="153" t="s">
        <v>135</v>
      </c>
    </row>
    <row r="505" spans="2:65" s="12" customFormat="1" ht="10">
      <c r="B505" s="146"/>
      <c r="D505" s="140" t="s">
        <v>147</v>
      </c>
      <c r="E505" s="147" t="s">
        <v>19</v>
      </c>
      <c r="F505" s="148" t="s">
        <v>726</v>
      </c>
      <c r="H505" s="147" t="s">
        <v>19</v>
      </c>
      <c r="I505" s="149"/>
      <c r="L505" s="146"/>
      <c r="M505" s="150"/>
      <c r="T505" s="151"/>
      <c r="AT505" s="147" t="s">
        <v>147</v>
      </c>
      <c r="AU505" s="147" t="s">
        <v>85</v>
      </c>
      <c r="AV505" s="12" t="s">
        <v>83</v>
      </c>
      <c r="AW505" s="12" t="s">
        <v>39</v>
      </c>
      <c r="AX505" s="12" t="s">
        <v>12</v>
      </c>
      <c r="AY505" s="147" t="s">
        <v>135</v>
      </c>
    </row>
    <row r="506" spans="2:65" s="13" customFormat="1" ht="10">
      <c r="B506" s="152"/>
      <c r="D506" s="140" t="s">
        <v>147</v>
      </c>
      <c r="E506" s="153" t="s">
        <v>19</v>
      </c>
      <c r="F506" s="154" t="s">
        <v>83</v>
      </c>
      <c r="H506" s="155">
        <v>1</v>
      </c>
      <c r="I506" s="156"/>
      <c r="L506" s="152"/>
      <c r="M506" s="157"/>
      <c r="T506" s="158"/>
      <c r="AT506" s="153" t="s">
        <v>147</v>
      </c>
      <c r="AU506" s="153" t="s">
        <v>85</v>
      </c>
      <c r="AV506" s="13" t="s">
        <v>85</v>
      </c>
      <c r="AW506" s="13" t="s">
        <v>39</v>
      </c>
      <c r="AX506" s="13" t="s">
        <v>12</v>
      </c>
      <c r="AY506" s="153" t="s">
        <v>135</v>
      </c>
    </row>
    <row r="507" spans="2:65" s="14" customFormat="1" ht="10">
      <c r="B507" s="159"/>
      <c r="D507" s="140" t="s">
        <v>147</v>
      </c>
      <c r="E507" s="160" t="s">
        <v>19</v>
      </c>
      <c r="F507" s="161" t="s">
        <v>154</v>
      </c>
      <c r="H507" s="162">
        <v>7</v>
      </c>
      <c r="I507" s="163"/>
      <c r="L507" s="159"/>
      <c r="M507" s="164"/>
      <c r="T507" s="165"/>
      <c r="AT507" s="160" t="s">
        <v>147</v>
      </c>
      <c r="AU507" s="160" t="s">
        <v>85</v>
      </c>
      <c r="AV507" s="14" t="s">
        <v>143</v>
      </c>
      <c r="AW507" s="14" t="s">
        <v>39</v>
      </c>
      <c r="AX507" s="14" t="s">
        <v>83</v>
      </c>
      <c r="AY507" s="160" t="s">
        <v>135</v>
      </c>
    </row>
    <row r="508" spans="2:65" s="1" customFormat="1" ht="33" customHeight="1">
      <c r="B508" s="32"/>
      <c r="C508" s="176" t="s">
        <v>727</v>
      </c>
      <c r="D508" s="176" t="s">
        <v>714</v>
      </c>
      <c r="E508" s="177" t="s">
        <v>728</v>
      </c>
      <c r="F508" s="178" t="s">
        <v>729</v>
      </c>
      <c r="G508" s="179" t="s">
        <v>237</v>
      </c>
      <c r="H508" s="180">
        <v>2</v>
      </c>
      <c r="I508" s="181"/>
      <c r="J508" s="182">
        <f>ROUND(I508*H508,2)</f>
        <v>0</v>
      </c>
      <c r="K508" s="178" t="s">
        <v>142</v>
      </c>
      <c r="L508" s="183"/>
      <c r="M508" s="184" t="s">
        <v>19</v>
      </c>
      <c r="N508" s="185" t="s">
        <v>47</v>
      </c>
      <c r="P508" s="136">
        <f>O508*H508</f>
        <v>0</v>
      </c>
      <c r="Q508" s="136">
        <v>0</v>
      </c>
      <c r="R508" s="136">
        <f>Q508*H508</f>
        <v>0</v>
      </c>
      <c r="S508" s="136">
        <v>0</v>
      </c>
      <c r="T508" s="137">
        <f>S508*H508</f>
        <v>0</v>
      </c>
      <c r="AR508" s="138" t="s">
        <v>169</v>
      </c>
      <c r="AT508" s="138" t="s">
        <v>714</v>
      </c>
      <c r="AU508" s="138" t="s">
        <v>85</v>
      </c>
      <c r="AY508" s="17" t="s">
        <v>135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7" t="s">
        <v>83</v>
      </c>
      <c r="BK508" s="139">
        <f>ROUND(I508*H508,2)</f>
        <v>0</v>
      </c>
      <c r="BL508" s="17" t="s">
        <v>143</v>
      </c>
      <c r="BM508" s="138" t="s">
        <v>730</v>
      </c>
    </row>
    <row r="509" spans="2:65" s="1" customFormat="1" ht="18">
      <c r="B509" s="32"/>
      <c r="D509" s="140" t="s">
        <v>144</v>
      </c>
      <c r="F509" s="141" t="s">
        <v>729</v>
      </c>
      <c r="I509" s="142"/>
      <c r="L509" s="32"/>
      <c r="M509" s="143"/>
      <c r="T509" s="53"/>
      <c r="AT509" s="17" t="s">
        <v>144</v>
      </c>
      <c r="AU509" s="17" t="s">
        <v>85</v>
      </c>
    </row>
    <row r="510" spans="2:65" s="12" customFormat="1" ht="10">
      <c r="B510" s="146"/>
      <c r="D510" s="140" t="s">
        <v>147</v>
      </c>
      <c r="E510" s="147" t="s">
        <v>19</v>
      </c>
      <c r="F510" s="148" t="s">
        <v>721</v>
      </c>
      <c r="H510" s="147" t="s">
        <v>19</v>
      </c>
      <c r="I510" s="149"/>
      <c r="L510" s="146"/>
      <c r="M510" s="150"/>
      <c r="T510" s="151"/>
      <c r="AT510" s="147" t="s">
        <v>147</v>
      </c>
      <c r="AU510" s="147" t="s">
        <v>85</v>
      </c>
      <c r="AV510" s="12" t="s">
        <v>83</v>
      </c>
      <c r="AW510" s="12" t="s">
        <v>39</v>
      </c>
      <c r="AX510" s="12" t="s">
        <v>12</v>
      </c>
      <c r="AY510" s="147" t="s">
        <v>135</v>
      </c>
    </row>
    <row r="511" spans="2:65" s="13" customFormat="1" ht="10">
      <c r="B511" s="152"/>
      <c r="D511" s="140" t="s">
        <v>147</v>
      </c>
      <c r="E511" s="153" t="s">
        <v>19</v>
      </c>
      <c r="F511" s="154" t="s">
        <v>83</v>
      </c>
      <c r="H511" s="155">
        <v>1</v>
      </c>
      <c r="I511" s="156"/>
      <c r="L511" s="152"/>
      <c r="M511" s="157"/>
      <c r="T511" s="158"/>
      <c r="AT511" s="153" t="s">
        <v>147</v>
      </c>
      <c r="AU511" s="153" t="s">
        <v>85</v>
      </c>
      <c r="AV511" s="13" t="s">
        <v>85</v>
      </c>
      <c r="AW511" s="13" t="s">
        <v>39</v>
      </c>
      <c r="AX511" s="13" t="s">
        <v>12</v>
      </c>
      <c r="AY511" s="153" t="s">
        <v>135</v>
      </c>
    </row>
    <row r="512" spans="2:65" s="12" customFormat="1" ht="10">
      <c r="B512" s="146"/>
      <c r="D512" s="140" t="s">
        <v>147</v>
      </c>
      <c r="E512" s="147" t="s">
        <v>19</v>
      </c>
      <c r="F512" s="148" t="s">
        <v>726</v>
      </c>
      <c r="H512" s="147" t="s">
        <v>19</v>
      </c>
      <c r="I512" s="149"/>
      <c r="L512" s="146"/>
      <c r="M512" s="150"/>
      <c r="T512" s="151"/>
      <c r="AT512" s="147" t="s">
        <v>147</v>
      </c>
      <c r="AU512" s="147" t="s">
        <v>85</v>
      </c>
      <c r="AV512" s="12" t="s">
        <v>83</v>
      </c>
      <c r="AW512" s="12" t="s">
        <v>39</v>
      </c>
      <c r="AX512" s="12" t="s">
        <v>12</v>
      </c>
      <c r="AY512" s="147" t="s">
        <v>135</v>
      </c>
    </row>
    <row r="513" spans="2:65" s="13" customFormat="1" ht="10">
      <c r="B513" s="152"/>
      <c r="D513" s="140" t="s">
        <v>147</v>
      </c>
      <c r="E513" s="153" t="s">
        <v>19</v>
      </c>
      <c r="F513" s="154" t="s">
        <v>83</v>
      </c>
      <c r="H513" s="155">
        <v>1</v>
      </c>
      <c r="I513" s="156"/>
      <c r="L513" s="152"/>
      <c r="M513" s="157"/>
      <c r="T513" s="158"/>
      <c r="AT513" s="153" t="s">
        <v>147</v>
      </c>
      <c r="AU513" s="153" t="s">
        <v>85</v>
      </c>
      <c r="AV513" s="13" t="s">
        <v>85</v>
      </c>
      <c r="AW513" s="13" t="s">
        <v>39</v>
      </c>
      <c r="AX513" s="13" t="s">
        <v>12</v>
      </c>
      <c r="AY513" s="153" t="s">
        <v>135</v>
      </c>
    </row>
    <row r="514" spans="2:65" s="14" customFormat="1" ht="10">
      <c r="B514" s="159"/>
      <c r="D514" s="140" t="s">
        <v>147</v>
      </c>
      <c r="E514" s="160" t="s">
        <v>19</v>
      </c>
      <c r="F514" s="161" t="s">
        <v>154</v>
      </c>
      <c r="H514" s="162">
        <v>2</v>
      </c>
      <c r="I514" s="163"/>
      <c r="L514" s="159"/>
      <c r="M514" s="164"/>
      <c r="T514" s="165"/>
      <c r="AT514" s="160" t="s">
        <v>147</v>
      </c>
      <c r="AU514" s="160" t="s">
        <v>85</v>
      </c>
      <c r="AV514" s="14" t="s">
        <v>143</v>
      </c>
      <c r="AW514" s="14" t="s">
        <v>39</v>
      </c>
      <c r="AX514" s="14" t="s">
        <v>83</v>
      </c>
      <c r="AY514" s="160" t="s">
        <v>135</v>
      </c>
    </row>
    <row r="515" spans="2:65" s="1" customFormat="1" ht="33" customHeight="1">
      <c r="B515" s="32"/>
      <c r="C515" s="176" t="s">
        <v>298</v>
      </c>
      <c r="D515" s="176" t="s">
        <v>714</v>
      </c>
      <c r="E515" s="177" t="s">
        <v>731</v>
      </c>
      <c r="F515" s="178" t="s">
        <v>732</v>
      </c>
      <c r="G515" s="179" t="s">
        <v>237</v>
      </c>
      <c r="H515" s="180">
        <v>2</v>
      </c>
      <c r="I515" s="181"/>
      <c r="J515" s="182">
        <f>ROUND(I515*H515,2)</f>
        <v>0</v>
      </c>
      <c r="K515" s="178" t="s">
        <v>142</v>
      </c>
      <c r="L515" s="183"/>
      <c r="M515" s="184" t="s">
        <v>19</v>
      </c>
      <c r="N515" s="185" t="s">
        <v>47</v>
      </c>
      <c r="P515" s="136">
        <f>O515*H515</f>
        <v>0</v>
      </c>
      <c r="Q515" s="136">
        <v>0</v>
      </c>
      <c r="R515" s="136">
        <f>Q515*H515</f>
        <v>0</v>
      </c>
      <c r="S515" s="136">
        <v>0</v>
      </c>
      <c r="T515" s="137">
        <f>S515*H515</f>
        <v>0</v>
      </c>
      <c r="AR515" s="138" t="s">
        <v>169</v>
      </c>
      <c r="AT515" s="138" t="s">
        <v>714</v>
      </c>
      <c r="AU515" s="138" t="s">
        <v>85</v>
      </c>
      <c r="AY515" s="17" t="s">
        <v>135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7" t="s">
        <v>83</v>
      </c>
      <c r="BK515" s="139">
        <f>ROUND(I515*H515,2)</f>
        <v>0</v>
      </c>
      <c r="BL515" s="17" t="s">
        <v>143</v>
      </c>
      <c r="BM515" s="138" t="s">
        <v>733</v>
      </c>
    </row>
    <row r="516" spans="2:65" s="1" customFormat="1" ht="18">
      <c r="B516" s="32"/>
      <c r="D516" s="140" t="s">
        <v>144</v>
      </c>
      <c r="F516" s="141" t="s">
        <v>732</v>
      </c>
      <c r="I516" s="142"/>
      <c r="L516" s="32"/>
      <c r="M516" s="143"/>
      <c r="T516" s="53"/>
      <c r="AT516" s="17" t="s">
        <v>144</v>
      </c>
      <c r="AU516" s="17" t="s">
        <v>85</v>
      </c>
    </row>
    <row r="517" spans="2:65" s="12" customFormat="1" ht="10">
      <c r="B517" s="146"/>
      <c r="D517" s="140" t="s">
        <v>147</v>
      </c>
      <c r="E517" s="147" t="s">
        <v>19</v>
      </c>
      <c r="F517" s="148" t="s">
        <v>724</v>
      </c>
      <c r="H517" s="147" t="s">
        <v>19</v>
      </c>
      <c r="I517" s="149"/>
      <c r="L517" s="146"/>
      <c r="M517" s="150"/>
      <c r="T517" s="151"/>
      <c r="AT517" s="147" t="s">
        <v>147</v>
      </c>
      <c r="AU517" s="147" t="s">
        <v>85</v>
      </c>
      <c r="AV517" s="12" t="s">
        <v>83</v>
      </c>
      <c r="AW517" s="12" t="s">
        <v>39</v>
      </c>
      <c r="AX517" s="12" t="s">
        <v>12</v>
      </c>
      <c r="AY517" s="147" t="s">
        <v>135</v>
      </c>
    </row>
    <row r="518" spans="2:65" s="13" customFormat="1" ht="10">
      <c r="B518" s="152"/>
      <c r="D518" s="140" t="s">
        <v>147</v>
      </c>
      <c r="E518" s="153" t="s">
        <v>19</v>
      </c>
      <c r="F518" s="154" t="s">
        <v>85</v>
      </c>
      <c r="H518" s="155">
        <v>2</v>
      </c>
      <c r="I518" s="156"/>
      <c r="L518" s="152"/>
      <c r="M518" s="157"/>
      <c r="T518" s="158"/>
      <c r="AT518" s="153" t="s">
        <v>147</v>
      </c>
      <c r="AU518" s="153" t="s">
        <v>85</v>
      </c>
      <c r="AV518" s="13" t="s">
        <v>85</v>
      </c>
      <c r="AW518" s="13" t="s">
        <v>39</v>
      </c>
      <c r="AX518" s="13" t="s">
        <v>12</v>
      </c>
      <c r="AY518" s="153" t="s">
        <v>135</v>
      </c>
    </row>
    <row r="519" spans="2:65" s="14" customFormat="1" ht="10">
      <c r="B519" s="159"/>
      <c r="D519" s="140" t="s">
        <v>147</v>
      </c>
      <c r="E519" s="160" t="s">
        <v>19</v>
      </c>
      <c r="F519" s="161" t="s">
        <v>154</v>
      </c>
      <c r="H519" s="162">
        <v>2</v>
      </c>
      <c r="I519" s="163"/>
      <c r="L519" s="159"/>
      <c r="M519" s="164"/>
      <c r="T519" s="165"/>
      <c r="AT519" s="160" t="s">
        <v>147</v>
      </c>
      <c r="AU519" s="160" t="s">
        <v>85</v>
      </c>
      <c r="AV519" s="14" t="s">
        <v>143</v>
      </c>
      <c r="AW519" s="14" t="s">
        <v>39</v>
      </c>
      <c r="AX519" s="14" t="s">
        <v>83</v>
      </c>
      <c r="AY519" s="160" t="s">
        <v>135</v>
      </c>
    </row>
    <row r="520" spans="2:65" s="1" customFormat="1" ht="33" customHeight="1">
      <c r="B520" s="32"/>
      <c r="C520" s="176" t="s">
        <v>734</v>
      </c>
      <c r="D520" s="176" t="s">
        <v>714</v>
      </c>
      <c r="E520" s="177" t="s">
        <v>735</v>
      </c>
      <c r="F520" s="178" t="s">
        <v>736</v>
      </c>
      <c r="G520" s="179" t="s">
        <v>237</v>
      </c>
      <c r="H520" s="180">
        <v>1</v>
      </c>
      <c r="I520" s="181"/>
      <c r="J520" s="182">
        <f>ROUND(I520*H520,2)</f>
        <v>0</v>
      </c>
      <c r="K520" s="178" t="s">
        <v>142</v>
      </c>
      <c r="L520" s="183"/>
      <c r="M520" s="184" t="s">
        <v>19</v>
      </c>
      <c r="N520" s="185" t="s">
        <v>47</v>
      </c>
      <c r="P520" s="136">
        <f>O520*H520</f>
        <v>0</v>
      </c>
      <c r="Q520" s="136">
        <v>0</v>
      </c>
      <c r="R520" s="136">
        <f>Q520*H520</f>
        <v>0</v>
      </c>
      <c r="S520" s="136">
        <v>0</v>
      </c>
      <c r="T520" s="137">
        <f>S520*H520</f>
        <v>0</v>
      </c>
      <c r="AR520" s="138" t="s">
        <v>169</v>
      </c>
      <c r="AT520" s="138" t="s">
        <v>714</v>
      </c>
      <c r="AU520" s="138" t="s">
        <v>85</v>
      </c>
      <c r="AY520" s="17" t="s">
        <v>135</v>
      </c>
      <c r="BE520" s="139">
        <f>IF(N520="základní",J520,0)</f>
        <v>0</v>
      </c>
      <c r="BF520" s="139">
        <f>IF(N520="snížená",J520,0)</f>
        <v>0</v>
      </c>
      <c r="BG520" s="139">
        <f>IF(N520="zákl. přenesená",J520,0)</f>
        <v>0</v>
      </c>
      <c r="BH520" s="139">
        <f>IF(N520="sníž. přenesená",J520,0)</f>
        <v>0</v>
      </c>
      <c r="BI520" s="139">
        <f>IF(N520="nulová",J520,0)</f>
        <v>0</v>
      </c>
      <c r="BJ520" s="17" t="s">
        <v>83</v>
      </c>
      <c r="BK520" s="139">
        <f>ROUND(I520*H520,2)</f>
        <v>0</v>
      </c>
      <c r="BL520" s="17" t="s">
        <v>143</v>
      </c>
      <c r="BM520" s="138" t="s">
        <v>737</v>
      </c>
    </row>
    <row r="521" spans="2:65" s="1" customFormat="1" ht="18">
      <c r="B521" s="32"/>
      <c r="D521" s="140" t="s">
        <v>144</v>
      </c>
      <c r="F521" s="141" t="s">
        <v>736</v>
      </c>
      <c r="I521" s="142"/>
      <c r="L521" s="32"/>
      <c r="M521" s="143"/>
      <c r="T521" s="53"/>
      <c r="AT521" s="17" t="s">
        <v>144</v>
      </c>
      <c r="AU521" s="17" t="s">
        <v>85</v>
      </c>
    </row>
    <row r="522" spans="2:65" s="12" customFormat="1" ht="10">
      <c r="B522" s="146"/>
      <c r="D522" s="140" t="s">
        <v>147</v>
      </c>
      <c r="E522" s="147" t="s">
        <v>19</v>
      </c>
      <c r="F522" s="148" t="s">
        <v>725</v>
      </c>
      <c r="H522" s="147" t="s">
        <v>19</v>
      </c>
      <c r="I522" s="149"/>
      <c r="L522" s="146"/>
      <c r="M522" s="150"/>
      <c r="T522" s="151"/>
      <c r="AT522" s="147" t="s">
        <v>147</v>
      </c>
      <c r="AU522" s="147" t="s">
        <v>85</v>
      </c>
      <c r="AV522" s="12" t="s">
        <v>83</v>
      </c>
      <c r="AW522" s="12" t="s">
        <v>39</v>
      </c>
      <c r="AX522" s="12" t="s">
        <v>12</v>
      </c>
      <c r="AY522" s="147" t="s">
        <v>135</v>
      </c>
    </row>
    <row r="523" spans="2:65" s="13" customFormat="1" ht="10">
      <c r="B523" s="152"/>
      <c r="D523" s="140" t="s">
        <v>147</v>
      </c>
      <c r="E523" s="153" t="s">
        <v>19</v>
      </c>
      <c r="F523" s="154" t="s">
        <v>83</v>
      </c>
      <c r="H523" s="155">
        <v>1</v>
      </c>
      <c r="I523" s="156"/>
      <c r="L523" s="152"/>
      <c r="M523" s="157"/>
      <c r="T523" s="158"/>
      <c r="AT523" s="153" t="s">
        <v>147</v>
      </c>
      <c r="AU523" s="153" t="s">
        <v>85</v>
      </c>
      <c r="AV523" s="13" t="s">
        <v>85</v>
      </c>
      <c r="AW523" s="13" t="s">
        <v>39</v>
      </c>
      <c r="AX523" s="13" t="s">
        <v>12</v>
      </c>
      <c r="AY523" s="153" t="s">
        <v>135</v>
      </c>
    </row>
    <row r="524" spans="2:65" s="14" customFormat="1" ht="10">
      <c r="B524" s="159"/>
      <c r="D524" s="140" t="s">
        <v>147</v>
      </c>
      <c r="E524" s="160" t="s">
        <v>19</v>
      </c>
      <c r="F524" s="161" t="s">
        <v>154</v>
      </c>
      <c r="H524" s="162">
        <v>1</v>
      </c>
      <c r="I524" s="163"/>
      <c r="L524" s="159"/>
      <c r="M524" s="164"/>
      <c r="T524" s="165"/>
      <c r="AT524" s="160" t="s">
        <v>147</v>
      </c>
      <c r="AU524" s="160" t="s">
        <v>85</v>
      </c>
      <c r="AV524" s="14" t="s">
        <v>143</v>
      </c>
      <c r="AW524" s="14" t="s">
        <v>39</v>
      </c>
      <c r="AX524" s="14" t="s">
        <v>83</v>
      </c>
      <c r="AY524" s="160" t="s">
        <v>135</v>
      </c>
    </row>
    <row r="525" spans="2:65" s="1" customFormat="1" ht="37.75" customHeight="1">
      <c r="B525" s="32"/>
      <c r="C525" s="176" t="s">
        <v>305</v>
      </c>
      <c r="D525" s="176" t="s">
        <v>714</v>
      </c>
      <c r="E525" s="177" t="s">
        <v>738</v>
      </c>
      <c r="F525" s="178" t="s">
        <v>739</v>
      </c>
      <c r="G525" s="179" t="s">
        <v>237</v>
      </c>
      <c r="H525" s="180">
        <v>1</v>
      </c>
      <c r="I525" s="181"/>
      <c r="J525" s="182">
        <f>ROUND(I525*H525,2)</f>
        <v>0</v>
      </c>
      <c r="K525" s="178" t="s">
        <v>19</v>
      </c>
      <c r="L525" s="183"/>
      <c r="M525" s="184" t="s">
        <v>19</v>
      </c>
      <c r="N525" s="185" t="s">
        <v>47</v>
      </c>
      <c r="P525" s="136">
        <f>O525*H525</f>
        <v>0</v>
      </c>
      <c r="Q525" s="136">
        <v>0</v>
      </c>
      <c r="R525" s="136">
        <f>Q525*H525</f>
        <v>0</v>
      </c>
      <c r="S525" s="136">
        <v>0</v>
      </c>
      <c r="T525" s="137">
        <f>S525*H525</f>
        <v>0</v>
      </c>
      <c r="AR525" s="138" t="s">
        <v>169</v>
      </c>
      <c r="AT525" s="138" t="s">
        <v>714</v>
      </c>
      <c r="AU525" s="138" t="s">
        <v>85</v>
      </c>
      <c r="AY525" s="17" t="s">
        <v>135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83</v>
      </c>
      <c r="BK525" s="139">
        <f>ROUND(I525*H525,2)</f>
        <v>0</v>
      </c>
      <c r="BL525" s="17" t="s">
        <v>143</v>
      </c>
      <c r="BM525" s="138" t="s">
        <v>740</v>
      </c>
    </row>
    <row r="526" spans="2:65" s="1" customFormat="1" ht="18">
      <c r="B526" s="32"/>
      <c r="D526" s="140" t="s">
        <v>144</v>
      </c>
      <c r="F526" s="141" t="s">
        <v>739</v>
      </c>
      <c r="I526" s="142"/>
      <c r="L526" s="32"/>
      <c r="M526" s="143"/>
      <c r="T526" s="53"/>
      <c r="AT526" s="17" t="s">
        <v>144</v>
      </c>
      <c r="AU526" s="17" t="s">
        <v>85</v>
      </c>
    </row>
    <row r="527" spans="2:65" s="12" customFormat="1" ht="10">
      <c r="B527" s="146"/>
      <c r="D527" s="140" t="s">
        <v>147</v>
      </c>
      <c r="E527" s="147" t="s">
        <v>19</v>
      </c>
      <c r="F527" s="148" t="s">
        <v>723</v>
      </c>
      <c r="H527" s="147" t="s">
        <v>19</v>
      </c>
      <c r="I527" s="149"/>
      <c r="L527" s="146"/>
      <c r="M527" s="150"/>
      <c r="T527" s="151"/>
      <c r="AT527" s="147" t="s">
        <v>147</v>
      </c>
      <c r="AU527" s="147" t="s">
        <v>85</v>
      </c>
      <c r="AV527" s="12" t="s">
        <v>83</v>
      </c>
      <c r="AW527" s="12" t="s">
        <v>39</v>
      </c>
      <c r="AX527" s="12" t="s">
        <v>12</v>
      </c>
      <c r="AY527" s="147" t="s">
        <v>135</v>
      </c>
    </row>
    <row r="528" spans="2:65" s="13" customFormat="1" ht="10">
      <c r="B528" s="152"/>
      <c r="D528" s="140" t="s">
        <v>147</v>
      </c>
      <c r="E528" s="153" t="s">
        <v>19</v>
      </c>
      <c r="F528" s="154" t="s">
        <v>83</v>
      </c>
      <c r="H528" s="155">
        <v>1</v>
      </c>
      <c r="I528" s="156"/>
      <c r="L528" s="152"/>
      <c r="M528" s="157"/>
      <c r="T528" s="158"/>
      <c r="AT528" s="153" t="s">
        <v>147</v>
      </c>
      <c r="AU528" s="153" t="s">
        <v>85</v>
      </c>
      <c r="AV528" s="13" t="s">
        <v>85</v>
      </c>
      <c r="AW528" s="13" t="s">
        <v>39</v>
      </c>
      <c r="AX528" s="13" t="s">
        <v>12</v>
      </c>
      <c r="AY528" s="153" t="s">
        <v>135</v>
      </c>
    </row>
    <row r="529" spans="2:65" s="14" customFormat="1" ht="10">
      <c r="B529" s="159"/>
      <c r="D529" s="140" t="s">
        <v>147</v>
      </c>
      <c r="E529" s="160" t="s">
        <v>19</v>
      </c>
      <c r="F529" s="161" t="s">
        <v>154</v>
      </c>
      <c r="H529" s="162">
        <v>1</v>
      </c>
      <c r="I529" s="163"/>
      <c r="L529" s="159"/>
      <c r="M529" s="164"/>
      <c r="T529" s="165"/>
      <c r="AT529" s="160" t="s">
        <v>147</v>
      </c>
      <c r="AU529" s="160" t="s">
        <v>85</v>
      </c>
      <c r="AV529" s="14" t="s">
        <v>143</v>
      </c>
      <c r="AW529" s="14" t="s">
        <v>39</v>
      </c>
      <c r="AX529" s="14" t="s">
        <v>83</v>
      </c>
      <c r="AY529" s="160" t="s">
        <v>135</v>
      </c>
    </row>
    <row r="530" spans="2:65" s="1" customFormat="1" ht="37.75" customHeight="1">
      <c r="B530" s="32"/>
      <c r="C530" s="176" t="s">
        <v>741</v>
      </c>
      <c r="D530" s="176" t="s">
        <v>714</v>
      </c>
      <c r="E530" s="177" t="s">
        <v>742</v>
      </c>
      <c r="F530" s="178" t="s">
        <v>743</v>
      </c>
      <c r="G530" s="179" t="s">
        <v>237</v>
      </c>
      <c r="H530" s="180">
        <v>1</v>
      </c>
      <c r="I530" s="181"/>
      <c r="J530" s="182">
        <f>ROUND(I530*H530,2)</f>
        <v>0</v>
      </c>
      <c r="K530" s="178" t="s">
        <v>19</v>
      </c>
      <c r="L530" s="183"/>
      <c r="M530" s="184" t="s">
        <v>19</v>
      </c>
      <c r="N530" s="185" t="s">
        <v>47</v>
      </c>
      <c r="P530" s="136">
        <f>O530*H530</f>
        <v>0</v>
      </c>
      <c r="Q530" s="136">
        <v>0</v>
      </c>
      <c r="R530" s="136">
        <f>Q530*H530</f>
        <v>0</v>
      </c>
      <c r="S530" s="136">
        <v>0</v>
      </c>
      <c r="T530" s="137">
        <f>S530*H530</f>
        <v>0</v>
      </c>
      <c r="AR530" s="138" t="s">
        <v>169</v>
      </c>
      <c r="AT530" s="138" t="s">
        <v>714</v>
      </c>
      <c r="AU530" s="138" t="s">
        <v>85</v>
      </c>
      <c r="AY530" s="17" t="s">
        <v>135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83</v>
      </c>
      <c r="BK530" s="139">
        <f>ROUND(I530*H530,2)</f>
        <v>0</v>
      </c>
      <c r="BL530" s="17" t="s">
        <v>143</v>
      </c>
      <c r="BM530" s="138" t="s">
        <v>744</v>
      </c>
    </row>
    <row r="531" spans="2:65" s="1" customFormat="1" ht="18">
      <c r="B531" s="32"/>
      <c r="D531" s="140" t="s">
        <v>144</v>
      </c>
      <c r="F531" s="141" t="s">
        <v>743</v>
      </c>
      <c r="I531" s="142"/>
      <c r="L531" s="32"/>
      <c r="M531" s="143"/>
      <c r="T531" s="53"/>
      <c r="AT531" s="17" t="s">
        <v>144</v>
      </c>
      <c r="AU531" s="17" t="s">
        <v>85</v>
      </c>
    </row>
    <row r="532" spans="2:65" s="12" customFormat="1" ht="10">
      <c r="B532" s="146"/>
      <c r="D532" s="140" t="s">
        <v>147</v>
      </c>
      <c r="E532" s="147" t="s">
        <v>19</v>
      </c>
      <c r="F532" s="148" t="s">
        <v>722</v>
      </c>
      <c r="H532" s="147" t="s">
        <v>19</v>
      </c>
      <c r="I532" s="149"/>
      <c r="L532" s="146"/>
      <c r="M532" s="150"/>
      <c r="T532" s="151"/>
      <c r="AT532" s="147" t="s">
        <v>147</v>
      </c>
      <c r="AU532" s="147" t="s">
        <v>85</v>
      </c>
      <c r="AV532" s="12" t="s">
        <v>83</v>
      </c>
      <c r="AW532" s="12" t="s">
        <v>39</v>
      </c>
      <c r="AX532" s="12" t="s">
        <v>12</v>
      </c>
      <c r="AY532" s="147" t="s">
        <v>135</v>
      </c>
    </row>
    <row r="533" spans="2:65" s="13" customFormat="1" ht="10">
      <c r="B533" s="152"/>
      <c r="D533" s="140" t="s">
        <v>147</v>
      </c>
      <c r="E533" s="153" t="s">
        <v>19</v>
      </c>
      <c r="F533" s="154" t="s">
        <v>83</v>
      </c>
      <c r="H533" s="155">
        <v>1</v>
      </c>
      <c r="I533" s="156"/>
      <c r="L533" s="152"/>
      <c r="M533" s="157"/>
      <c r="T533" s="158"/>
      <c r="AT533" s="153" t="s">
        <v>147</v>
      </c>
      <c r="AU533" s="153" t="s">
        <v>85</v>
      </c>
      <c r="AV533" s="13" t="s">
        <v>85</v>
      </c>
      <c r="AW533" s="13" t="s">
        <v>39</v>
      </c>
      <c r="AX533" s="13" t="s">
        <v>12</v>
      </c>
      <c r="AY533" s="153" t="s">
        <v>135</v>
      </c>
    </row>
    <row r="534" spans="2:65" s="14" customFormat="1" ht="10">
      <c r="B534" s="159"/>
      <c r="D534" s="140" t="s">
        <v>147</v>
      </c>
      <c r="E534" s="160" t="s">
        <v>19</v>
      </c>
      <c r="F534" s="161" t="s">
        <v>154</v>
      </c>
      <c r="H534" s="162">
        <v>1</v>
      </c>
      <c r="I534" s="163"/>
      <c r="L534" s="159"/>
      <c r="M534" s="164"/>
      <c r="T534" s="165"/>
      <c r="AT534" s="160" t="s">
        <v>147</v>
      </c>
      <c r="AU534" s="160" t="s">
        <v>85</v>
      </c>
      <c r="AV534" s="14" t="s">
        <v>143</v>
      </c>
      <c r="AW534" s="14" t="s">
        <v>39</v>
      </c>
      <c r="AX534" s="14" t="s">
        <v>83</v>
      </c>
      <c r="AY534" s="160" t="s">
        <v>135</v>
      </c>
    </row>
    <row r="535" spans="2:65" s="1" customFormat="1" ht="37.75" customHeight="1">
      <c r="B535" s="32"/>
      <c r="C535" s="127" t="s">
        <v>313</v>
      </c>
      <c r="D535" s="127" t="s">
        <v>138</v>
      </c>
      <c r="E535" s="128" t="s">
        <v>745</v>
      </c>
      <c r="F535" s="129" t="s">
        <v>746</v>
      </c>
      <c r="G535" s="130" t="s">
        <v>237</v>
      </c>
      <c r="H535" s="131">
        <v>2</v>
      </c>
      <c r="I535" s="132"/>
      <c r="J535" s="133">
        <f>ROUND(I535*H535,2)</f>
        <v>0</v>
      </c>
      <c r="K535" s="129" t="s">
        <v>142</v>
      </c>
      <c r="L535" s="32"/>
      <c r="M535" s="134" t="s">
        <v>19</v>
      </c>
      <c r="N535" s="135" t="s">
        <v>47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143</v>
      </c>
      <c r="AT535" s="138" t="s">
        <v>138</v>
      </c>
      <c r="AU535" s="138" t="s">
        <v>85</v>
      </c>
      <c r="AY535" s="17" t="s">
        <v>135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83</v>
      </c>
      <c r="BK535" s="139">
        <f>ROUND(I535*H535,2)</f>
        <v>0</v>
      </c>
      <c r="BL535" s="17" t="s">
        <v>143</v>
      </c>
      <c r="BM535" s="138" t="s">
        <v>747</v>
      </c>
    </row>
    <row r="536" spans="2:65" s="1" customFormat="1" ht="27">
      <c r="B536" s="32"/>
      <c r="D536" s="140" t="s">
        <v>144</v>
      </c>
      <c r="F536" s="141" t="s">
        <v>746</v>
      </c>
      <c r="I536" s="142"/>
      <c r="L536" s="32"/>
      <c r="M536" s="143"/>
      <c r="T536" s="53"/>
      <c r="AT536" s="17" t="s">
        <v>144</v>
      </c>
      <c r="AU536" s="17" t="s">
        <v>85</v>
      </c>
    </row>
    <row r="537" spans="2:65" s="1" customFormat="1" ht="10">
      <c r="B537" s="32"/>
      <c r="D537" s="144" t="s">
        <v>145</v>
      </c>
      <c r="F537" s="145" t="s">
        <v>748</v>
      </c>
      <c r="I537" s="142"/>
      <c r="L537" s="32"/>
      <c r="M537" s="143"/>
      <c r="T537" s="53"/>
      <c r="AT537" s="17" t="s">
        <v>145</v>
      </c>
      <c r="AU537" s="17" t="s">
        <v>85</v>
      </c>
    </row>
    <row r="538" spans="2:65" s="12" customFormat="1" ht="10">
      <c r="B538" s="146"/>
      <c r="D538" s="140" t="s">
        <v>147</v>
      </c>
      <c r="E538" s="147" t="s">
        <v>19</v>
      </c>
      <c r="F538" s="148" t="s">
        <v>749</v>
      </c>
      <c r="H538" s="147" t="s">
        <v>19</v>
      </c>
      <c r="I538" s="149"/>
      <c r="L538" s="146"/>
      <c r="M538" s="150"/>
      <c r="T538" s="151"/>
      <c r="AT538" s="147" t="s">
        <v>147</v>
      </c>
      <c r="AU538" s="147" t="s">
        <v>85</v>
      </c>
      <c r="AV538" s="12" t="s">
        <v>83</v>
      </c>
      <c r="AW538" s="12" t="s">
        <v>39</v>
      </c>
      <c r="AX538" s="12" t="s">
        <v>12</v>
      </c>
      <c r="AY538" s="147" t="s">
        <v>135</v>
      </c>
    </row>
    <row r="539" spans="2:65" s="13" customFormat="1" ht="10">
      <c r="B539" s="152"/>
      <c r="D539" s="140" t="s">
        <v>147</v>
      </c>
      <c r="E539" s="153" t="s">
        <v>19</v>
      </c>
      <c r="F539" s="154" t="s">
        <v>83</v>
      </c>
      <c r="H539" s="155">
        <v>1</v>
      </c>
      <c r="I539" s="156"/>
      <c r="L539" s="152"/>
      <c r="M539" s="157"/>
      <c r="T539" s="158"/>
      <c r="AT539" s="153" t="s">
        <v>147</v>
      </c>
      <c r="AU539" s="153" t="s">
        <v>85</v>
      </c>
      <c r="AV539" s="13" t="s">
        <v>85</v>
      </c>
      <c r="AW539" s="13" t="s">
        <v>39</v>
      </c>
      <c r="AX539" s="13" t="s">
        <v>12</v>
      </c>
      <c r="AY539" s="153" t="s">
        <v>135</v>
      </c>
    </row>
    <row r="540" spans="2:65" s="12" customFormat="1" ht="10">
      <c r="B540" s="146"/>
      <c r="D540" s="140" t="s">
        <v>147</v>
      </c>
      <c r="E540" s="147" t="s">
        <v>19</v>
      </c>
      <c r="F540" s="148" t="s">
        <v>750</v>
      </c>
      <c r="H540" s="147" t="s">
        <v>19</v>
      </c>
      <c r="I540" s="149"/>
      <c r="L540" s="146"/>
      <c r="M540" s="150"/>
      <c r="T540" s="151"/>
      <c r="AT540" s="147" t="s">
        <v>147</v>
      </c>
      <c r="AU540" s="147" t="s">
        <v>85</v>
      </c>
      <c r="AV540" s="12" t="s">
        <v>83</v>
      </c>
      <c r="AW540" s="12" t="s">
        <v>39</v>
      </c>
      <c r="AX540" s="12" t="s">
        <v>12</v>
      </c>
      <c r="AY540" s="147" t="s">
        <v>135</v>
      </c>
    </row>
    <row r="541" spans="2:65" s="13" customFormat="1" ht="10">
      <c r="B541" s="152"/>
      <c r="D541" s="140" t="s">
        <v>147</v>
      </c>
      <c r="E541" s="153" t="s">
        <v>19</v>
      </c>
      <c r="F541" s="154" t="s">
        <v>83</v>
      </c>
      <c r="H541" s="155">
        <v>1</v>
      </c>
      <c r="I541" s="156"/>
      <c r="L541" s="152"/>
      <c r="M541" s="157"/>
      <c r="T541" s="158"/>
      <c r="AT541" s="153" t="s">
        <v>147</v>
      </c>
      <c r="AU541" s="153" t="s">
        <v>85</v>
      </c>
      <c r="AV541" s="13" t="s">
        <v>85</v>
      </c>
      <c r="AW541" s="13" t="s">
        <v>39</v>
      </c>
      <c r="AX541" s="13" t="s">
        <v>12</v>
      </c>
      <c r="AY541" s="153" t="s">
        <v>135</v>
      </c>
    </row>
    <row r="542" spans="2:65" s="14" customFormat="1" ht="10">
      <c r="B542" s="159"/>
      <c r="D542" s="140" t="s">
        <v>147</v>
      </c>
      <c r="E542" s="160" t="s">
        <v>19</v>
      </c>
      <c r="F542" s="161" t="s">
        <v>154</v>
      </c>
      <c r="H542" s="162">
        <v>2</v>
      </c>
      <c r="I542" s="163"/>
      <c r="L542" s="159"/>
      <c r="M542" s="164"/>
      <c r="T542" s="165"/>
      <c r="AT542" s="160" t="s">
        <v>147</v>
      </c>
      <c r="AU542" s="160" t="s">
        <v>85</v>
      </c>
      <c r="AV542" s="14" t="s">
        <v>143</v>
      </c>
      <c r="AW542" s="14" t="s">
        <v>39</v>
      </c>
      <c r="AX542" s="14" t="s">
        <v>83</v>
      </c>
      <c r="AY542" s="160" t="s">
        <v>135</v>
      </c>
    </row>
    <row r="543" spans="2:65" s="1" customFormat="1" ht="37.75" customHeight="1">
      <c r="B543" s="32"/>
      <c r="C543" s="176" t="s">
        <v>751</v>
      </c>
      <c r="D543" s="176" t="s">
        <v>714</v>
      </c>
      <c r="E543" s="177" t="s">
        <v>752</v>
      </c>
      <c r="F543" s="178" t="s">
        <v>753</v>
      </c>
      <c r="G543" s="179" t="s">
        <v>237</v>
      </c>
      <c r="H543" s="180">
        <v>2</v>
      </c>
      <c r="I543" s="181"/>
      <c r="J543" s="182">
        <f>ROUND(I543*H543,2)</f>
        <v>0</v>
      </c>
      <c r="K543" s="178" t="s">
        <v>142</v>
      </c>
      <c r="L543" s="183"/>
      <c r="M543" s="184" t="s">
        <v>19</v>
      </c>
      <c r="N543" s="185" t="s">
        <v>47</v>
      </c>
      <c r="P543" s="136">
        <f>O543*H543</f>
        <v>0</v>
      </c>
      <c r="Q543" s="136">
        <v>0</v>
      </c>
      <c r="R543" s="136">
        <f>Q543*H543</f>
        <v>0</v>
      </c>
      <c r="S543" s="136">
        <v>0</v>
      </c>
      <c r="T543" s="137">
        <f>S543*H543</f>
        <v>0</v>
      </c>
      <c r="AR543" s="138" t="s">
        <v>169</v>
      </c>
      <c r="AT543" s="138" t="s">
        <v>714</v>
      </c>
      <c r="AU543" s="138" t="s">
        <v>85</v>
      </c>
      <c r="AY543" s="17" t="s">
        <v>135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83</v>
      </c>
      <c r="BK543" s="139">
        <f>ROUND(I543*H543,2)</f>
        <v>0</v>
      </c>
      <c r="BL543" s="17" t="s">
        <v>143</v>
      </c>
      <c r="BM543" s="138" t="s">
        <v>754</v>
      </c>
    </row>
    <row r="544" spans="2:65" s="1" customFormat="1" ht="18">
      <c r="B544" s="32"/>
      <c r="D544" s="140" t="s">
        <v>144</v>
      </c>
      <c r="F544" s="141" t="s">
        <v>753</v>
      </c>
      <c r="I544" s="142"/>
      <c r="L544" s="32"/>
      <c r="M544" s="143"/>
      <c r="T544" s="53"/>
      <c r="AT544" s="17" t="s">
        <v>144</v>
      </c>
      <c r="AU544" s="17" t="s">
        <v>85</v>
      </c>
    </row>
    <row r="545" spans="2:65" s="12" customFormat="1" ht="10">
      <c r="B545" s="146"/>
      <c r="D545" s="140" t="s">
        <v>147</v>
      </c>
      <c r="E545" s="147" t="s">
        <v>19</v>
      </c>
      <c r="F545" s="148" t="s">
        <v>749</v>
      </c>
      <c r="H545" s="147" t="s">
        <v>19</v>
      </c>
      <c r="I545" s="149"/>
      <c r="L545" s="146"/>
      <c r="M545" s="150"/>
      <c r="T545" s="151"/>
      <c r="AT545" s="147" t="s">
        <v>147</v>
      </c>
      <c r="AU545" s="147" t="s">
        <v>85</v>
      </c>
      <c r="AV545" s="12" t="s">
        <v>83</v>
      </c>
      <c r="AW545" s="12" t="s">
        <v>39</v>
      </c>
      <c r="AX545" s="12" t="s">
        <v>12</v>
      </c>
      <c r="AY545" s="147" t="s">
        <v>135</v>
      </c>
    </row>
    <row r="546" spans="2:65" s="13" customFormat="1" ht="10">
      <c r="B546" s="152"/>
      <c r="D546" s="140" t="s">
        <v>147</v>
      </c>
      <c r="E546" s="153" t="s">
        <v>19</v>
      </c>
      <c r="F546" s="154" t="s">
        <v>83</v>
      </c>
      <c r="H546" s="155">
        <v>1</v>
      </c>
      <c r="I546" s="156"/>
      <c r="L546" s="152"/>
      <c r="M546" s="157"/>
      <c r="T546" s="158"/>
      <c r="AT546" s="153" t="s">
        <v>147</v>
      </c>
      <c r="AU546" s="153" t="s">
        <v>85</v>
      </c>
      <c r="AV546" s="13" t="s">
        <v>85</v>
      </c>
      <c r="AW546" s="13" t="s">
        <v>39</v>
      </c>
      <c r="AX546" s="13" t="s">
        <v>12</v>
      </c>
      <c r="AY546" s="153" t="s">
        <v>135</v>
      </c>
    </row>
    <row r="547" spans="2:65" s="12" customFormat="1" ht="10">
      <c r="B547" s="146"/>
      <c r="D547" s="140" t="s">
        <v>147</v>
      </c>
      <c r="E547" s="147" t="s">
        <v>19</v>
      </c>
      <c r="F547" s="148" t="s">
        <v>750</v>
      </c>
      <c r="H547" s="147" t="s">
        <v>19</v>
      </c>
      <c r="I547" s="149"/>
      <c r="L547" s="146"/>
      <c r="M547" s="150"/>
      <c r="T547" s="151"/>
      <c r="AT547" s="147" t="s">
        <v>147</v>
      </c>
      <c r="AU547" s="147" t="s">
        <v>85</v>
      </c>
      <c r="AV547" s="12" t="s">
        <v>83</v>
      </c>
      <c r="AW547" s="12" t="s">
        <v>39</v>
      </c>
      <c r="AX547" s="12" t="s">
        <v>12</v>
      </c>
      <c r="AY547" s="147" t="s">
        <v>135</v>
      </c>
    </row>
    <row r="548" spans="2:65" s="13" customFormat="1" ht="10">
      <c r="B548" s="152"/>
      <c r="D548" s="140" t="s">
        <v>147</v>
      </c>
      <c r="E548" s="153" t="s">
        <v>19</v>
      </c>
      <c r="F548" s="154" t="s">
        <v>83</v>
      </c>
      <c r="H548" s="155">
        <v>1</v>
      </c>
      <c r="I548" s="156"/>
      <c r="L548" s="152"/>
      <c r="M548" s="157"/>
      <c r="T548" s="158"/>
      <c r="AT548" s="153" t="s">
        <v>147</v>
      </c>
      <c r="AU548" s="153" t="s">
        <v>85</v>
      </c>
      <c r="AV548" s="13" t="s">
        <v>85</v>
      </c>
      <c r="AW548" s="13" t="s">
        <v>39</v>
      </c>
      <c r="AX548" s="13" t="s">
        <v>12</v>
      </c>
      <c r="AY548" s="153" t="s">
        <v>135</v>
      </c>
    </row>
    <row r="549" spans="2:65" s="14" customFormat="1" ht="10">
      <c r="B549" s="159"/>
      <c r="D549" s="140" t="s">
        <v>147</v>
      </c>
      <c r="E549" s="160" t="s">
        <v>19</v>
      </c>
      <c r="F549" s="161" t="s">
        <v>154</v>
      </c>
      <c r="H549" s="162">
        <v>2</v>
      </c>
      <c r="I549" s="163"/>
      <c r="L549" s="159"/>
      <c r="M549" s="164"/>
      <c r="T549" s="165"/>
      <c r="AT549" s="160" t="s">
        <v>147</v>
      </c>
      <c r="AU549" s="160" t="s">
        <v>85</v>
      </c>
      <c r="AV549" s="14" t="s">
        <v>143</v>
      </c>
      <c r="AW549" s="14" t="s">
        <v>39</v>
      </c>
      <c r="AX549" s="14" t="s">
        <v>83</v>
      </c>
      <c r="AY549" s="160" t="s">
        <v>135</v>
      </c>
    </row>
    <row r="550" spans="2:65" s="11" customFormat="1" ht="22.75" customHeight="1">
      <c r="B550" s="115"/>
      <c r="D550" s="116" t="s">
        <v>75</v>
      </c>
      <c r="E550" s="125" t="s">
        <v>155</v>
      </c>
      <c r="F550" s="125" t="s">
        <v>156</v>
      </c>
      <c r="I550" s="118"/>
      <c r="J550" s="126">
        <f>BK550</f>
        <v>0</v>
      </c>
      <c r="L550" s="115"/>
      <c r="M550" s="120"/>
      <c r="P550" s="121">
        <f>SUM(P551:P589)</f>
        <v>0</v>
      </c>
      <c r="R550" s="121">
        <f>SUM(R551:R589)</f>
        <v>0</v>
      </c>
      <c r="T550" s="122">
        <f>SUM(T551:T589)</f>
        <v>0</v>
      </c>
      <c r="AR550" s="116" t="s">
        <v>83</v>
      </c>
      <c r="AT550" s="123" t="s">
        <v>75</v>
      </c>
      <c r="AU550" s="123" t="s">
        <v>83</v>
      </c>
      <c r="AY550" s="116" t="s">
        <v>135</v>
      </c>
      <c r="BK550" s="124">
        <f>SUM(BK551:BK589)</f>
        <v>0</v>
      </c>
    </row>
    <row r="551" spans="2:65" s="1" customFormat="1" ht="37.75" customHeight="1">
      <c r="B551" s="32"/>
      <c r="C551" s="127" t="s">
        <v>317</v>
      </c>
      <c r="D551" s="127" t="s">
        <v>138</v>
      </c>
      <c r="E551" s="128" t="s">
        <v>157</v>
      </c>
      <c r="F551" s="129" t="s">
        <v>158</v>
      </c>
      <c r="G551" s="130" t="s">
        <v>141</v>
      </c>
      <c r="H551" s="131">
        <v>322.24</v>
      </c>
      <c r="I551" s="132"/>
      <c r="J551" s="133">
        <f>ROUND(I551*H551,2)</f>
        <v>0</v>
      </c>
      <c r="K551" s="129" t="s">
        <v>142</v>
      </c>
      <c r="L551" s="32"/>
      <c r="M551" s="134" t="s">
        <v>19</v>
      </c>
      <c r="N551" s="135" t="s">
        <v>47</v>
      </c>
      <c r="P551" s="136">
        <f>O551*H551</f>
        <v>0</v>
      </c>
      <c r="Q551" s="136">
        <v>0</v>
      </c>
      <c r="R551" s="136">
        <f>Q551*H551</f>
        <v>0</v>
      </c>
      <c r="S551" s="136">
        <v>0</v>
      </c>
      <c r="T551" s="137">
        <f>S551*H551</f>
        <v>0</v>
      </c>
      <c r="AR551" s="138" t="s">
        <v>143</v>
      </c>
      <c r="AT551" s="138" t="s">
        <v>138</v>
      </c>
      <c r="AU551" s="138" t="s">
        <v>85</v>
      </c>
      <c r="AY551" s="17" t="s">
        <v>135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7" t="s">
        <v>83</v>
      </c>
      <c r="BK551" s="139">
        <f>ROUND(I551*H551,2)</f>
        <v>0</v>
      </c>
      <c r="BL551" s="17" t="s">
        <v>143</v>
      </c>
      <c r="BM551" s="138" t="s">
        <v>755</v>
      </c>
    </row>
    <row r="552" spans="2:65" s="1" customFormat="1" ht="18">
      <c r="B552" s="32"/>
      <c r="D552" s="140" t="s">
        <v>144</v>
      </c>
      <c r="F552" s="141" t="s">
        <v>158</v>
      </c>
      <c r="I552" s="142"/>
      <c r="L552" s="32"/>
      <c r="M552" s="143"/>
      <c r="T552" s="53"/>
      <c r="AT552" s="17" t="s">
        <v>144</v>
      </c>
      <c r="AU552" s="17" t="s">
        <v>85</v>
      </c>
    </row>
    <row r="553" spans="2:65" s="1" customFormat="1" ht="10">
      <c r="B553" s="32"/>
      <c r="D553" s="144" t="s">
        <v>145</v>
      </c>
      <c r="F553" s="145" t="s">
        <v>159</v>
      </c>
      <c r="I553" s="142"/>
      <c r="L553" s="32"/>
      <c r="M553" s="143"/>
      <c r="T553" s="53"/>
      <c r="AT553" s="17" t="s">
        <v>145</v>
      </c>
      <c r="AU553" s="17" t="s">
        <v>85</v>
      </c>
    </row>
    <row r="554" spans="2:65" s="13" customFormat="1" ht="10">
      <c r="B554" s="152"/>
      <c r="D554" s="140" t="s">
        <v>147</v>
      </c>
      <c r="E554" s="153" t="s">
        <v>19</v>
      </c>
      <c r="F554" s="154" t="s">
        <v>756</v>
      </c>
      <c r="H554" s="155">
        <v>322.24</v>
      </c>
      <c r="I554" s="156"/>
      <c r="L554" s="152"/>
      <c r="M554" s="157"/>
      <c r="T554" s="158"/>
      <c r="AT554" s="153" t="s">
        <v>147</v>
      </c>
      <c r="AU554" s="153" t="s">
        <v>85</v>
      </c>
      <c r="AV554" s="13" t="s">
        <v>85</v>
      </c>
      <c r="AW554" s="13" t="s">
        <v>39</v>
      </c>
      <c r="AX554" s="13" t="s">
        <v>12</v>
      </c>
      <c r="AY554" s="153" t="s">
        <v>135</v>
      </c>
    </row>
    <row r="555" spans="2:65" s="14" customFormat="1" ht="10">
      <c r="B555" s="159"/>
      <c r="D555" s="140" t="s">
        <v>147</v>
      </c>
      <c r="E555" s="160" t="s">
        <v>19</v>
      </c>
      <c r="F555" s="161" t="s">
        <v>154</v>
      </c>
      <c r="H555" s="162">
        <v>322.24</v>
      </c>
      <c r="I555" s="163"/>
      <c r="L555" s="159"/>
      <c r="M555" s="164"/>
      <c r="T555" s="165"/>
      <c r="AT555" s="160" t="s">
        <v>147</v>
      </c>
      <c r="AU555" s="160" t="s">
        <v>85</v>
      </c>
      <c r="AV555" s="14" t="s">
        <v>143</v>
      </c>
      <c r="AW555" s="14" t="s">
        <v>39</v>
      </c>
      <c r="AX555" s="14" t="s">
        <v>83</v>
      </c>
      <c r="AY555" s="160" t="s">
        <v>135</v>
      </c>
    </row>
    <row r="556" spans="2:65" s="1" customFormat="1" ht="37.75" customHeight="1">
      <c r="B556" s="32"/>
      <c r="C556" s="127" t="s">
        <v>757</v>
      </c>
      <c r="D556" s="127" t="s">
        <v>138</v>
      </c>
      <c r="E556" s="128" t="s">
        <v>758</v>
      </c>
      <c r="F556" s="129" t="s">
        <v>759</v>
      </c>
      <c r="G556" s="130" t="s">
        <v>141</v>
      </c>
      <c r="H556" s="131">
        <v>322.24</v>
      </c>
      <c r="I556" s="132"/>
      <c r="J556" s="133">
        <f>ROUND(I556*H556,2)</f>
        <v>0</v>
      </c>
      <c r="K556" s="129" t="s">
        <v>142</v>
      </c>
      <c r="L556" s="32"/>
      <c r="M556" s="134" t="s">
        <v>19</v>
      </c>
      <c r="N556" s="135" t="s">
        <v>47</v>
      </c>
      <c r="P556" s="136">
        <f>O556*H556</f>
        <v>0</v>
      </c>
      <c r="Q556" s="136">
        <v>0</v>
      </c>
      <c r="R556" s="136">
        <f>Q556*H556</f>
        <v>0</v>
      </c>
      <c r="S556" s="136">
        <v>0</v>
      </c>
      <c r="T556" s="137">
        <f>S556*H556</f>
        <v>0</v>
      </c>
      <c r="AR556" s="138" t="s">
        <v>143</v>
      </c>
      <c r="AT556" s="138" t="s">
        <v>138</v>
      </c>
      <c r="AU556" s="138" t="s">
        <v>85</v>
      </c>
      <c r="AY556" s="17" t="s">
        <v>135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7" t="s">
        <v>83</v>
      </c>
      <c r="BK556" s="139">
        <f>ROUND(I556*H556,2)</f>
        <v>0</v>
      </c>
      <c r="BL556" s="17" t="s">
        <v>143</v>
      </c>
      <c r="BM556" s="138" t="s">
        <v>760</v>
      </c>
    </row>
    <row r="557" spans="2:65" s="1" customFormat="1" ht="18">
      <c r="B557" s="32"/>
      <c r="D557" s="140" t="s">
        <v>144</v>
      </c>
      <c r="F557" s="141" t="s">
        <v>759</v>
      </c>
      <c r="I557" s="142"/>
      <c r="L557" s="32"/>
      <c r="M557" s="143"/>
      <c r="T557" s="53"/>
      <c r="AT557" s="17" t="s">
        <v>144</v>
      </c>
      <c r="AU557" s="17" t="s">
        <v>85</v>
      </c>
    </row>
    <row r="558" spans="2:65" s="1" customFormat="1" ht="10">
      <c r="B558" s="32"/>
      <c r="D558" s="144" t="s">
        <v>145</v>
      </c>
      <c r="F558" s="145" t="s">
        <v>761</v>
      </c>
      <c r="I558" s="142"/>
      <c r="L558" s="32"/>
      <c r="M558" s="143"/>
      <c r="T558" s="53"/>
      <c r="AT558" s="17" t="s">
        <v>145</v>
      </c>
      <c r="AU558" s="17" t="s">
        <v>85</v>
      </c>
    </row>
    <row r="559" spans="2:65" s="13" customFormat="1" ht="10">
      <c r="B559" s="152"/>
      <c r="D559" s="140" t="s">
        <v>147</v>
      </c>
      <c r="E559" s="153" t="s">
        <v>19</v>
      </c>
      <c r="F559" s="154" t="s">
        <v>756</v>
      </c>
      <c r="H559" s="155">
        <v>322.24</v>
      </c>
      <c r="I559" s="156"/>
      <c r="L559" s="152"/>
      <c r="M559" s="157"/>
      <c r="T559" s="158"/>
      <c r="AT559" s="153" t="s">
        <v>147</v>
      </c>
      <c r="AU559" s="153" t="s">
        <v>85</v>
      </c>
      <c r="AV559" s="13" t="s">
        <v>85</v>
      </c>
      <c r="AW559" s="13" t="s">
        <v>39</v>
      </c>
      <c r="AX559" s="13" t="s">
        <v>12</v>
      </c>
      <c r="AY559" s="153" t="s">
        <v>135</v>
      </c>
    </row>
    <row r="560" spans="2:65" s="14" customFormat="1" ht="10">
      <c r="B560" s="159"/>
      <c r="D560" s="140" t="s">
        <v>147</v>
      </c>
      <c r="E560" s="160" t="s">
        <v>19</v>
      </c>
      <c r="F560" s="161" t="s">
        <v>154</v>
      </c>
      <c r="H560" s="162">
        <v>322.24</v>
      </c>
      <c r="I560" s="163"/>
      <c r="L560" s="159"/>
      <c r="M560" s="164"/>
      <c r="T560" s="165"/>
      <c r="AT560" s="160" t="s">
        <v>147</v>
      </c>
      <c r="AU560" s="160" t="s">
        <v>85</v>
      </c>
      <c r="AV560" s="14" t="s">
        <v>143</v>
      </c>
      <c r="AW560" s="14" t="s">
        <v>39</v>
      </c>
      <c r="AX560" s="14" t="s">
        <v>83</v>
      </c>
      <c r="AY560" s="160" t="s">
        <v>135</v>
      </c>
    </row>
    <row r="561" spans="2:65" s="1" customFormat="1" ht="24.15" customHeight="1">
      <c r="B561" s="32"/>
      <c r="C561" s="127" t="s">
        <v>153</v>
      </c>
      <c r="D561" s="127" t="s">
        <v>138</v>
      </c>
      <c r="E561" s="128" t="s">
        <v>762</v>
      </c>
      <c r="F561" s="129" t="s">
        <v>763</v>
      </c>
      <c r="G561" s="130" t="s">
        <v>237</v>
      </c>
      <c r="H561" s="131">
        <v>3</v>
      </c>
      <c r="I561" s="132"/>
      <c r="J561" s="133">
        <f>ROUND(I561*H561,2)</f>
        <v>0</v>
      </c>
      <c r="K561" s="129" t="s">
        <v>142</v>
      </c>
      <c r="L561" s="32"/>
      <c r="M561" s="134" t="s">
        <v>19</v>
      </c>
      <c r="N561" s="135" t="s">
        <v>47</v>
      </c>
      <c r="P561" s="136">
        <f>O561*H561</f>
        <v>0</v>
      </c>
      <c r="Q561" s="136">
        <v>0</v>
      </c>
      <c r="R561" s="136">
        <f>Q561*H561</f>
        <v>0</v>
      </c>
      <c r="S561" s="136">
        <v>0</v>
      </c>
      <c r="T561" s="137">
        <f>S561*H561</f>
        <v>0</v>
      </c>
      <c r="AR561" s="138" t="s">
        <v>143</v>
      </c>
      <c r="AT561" s="138" t="s">
        <v>138</v>
      </c>
      <c r="AU561" s="138" t="s">
        <v>85</v>
      </c>
      <c r="AY561" s="17" t="s">
        <v>135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7" t="s">
        <v>83</v>
      </c>
      <c r="BK561" s="139">
        <f>ROUND(I561*H561,2)</f>
        <v>0</v>
      </c>
      <c r="BL561" s="17" t="s">
        <v>143</v>
      </c>
      <c r="BM561" s="138" t="s">
        <v>764</v>
      </c>
    </row>
    <row r="562" spans="2:65" s="1" customFormat="1" ht="18">
      <c r="B562" s="32"/>
      <c r="D562" s="140" t="s">
        <v>144</v>
      </c>
      <c r="F562" s="141" t="s">
        <v>763</v>
      </c>
      <c r="I562" s="142"/>
      <c r="L562" s="32"/>
      <c r="M562" s="143"/>
      <c r="T562" s="53"/>
      <c r="AT562" s="17" t="s">
        <v>144</v>
      </c>
      <c r="AU562" s="17" t="s">
        <v>85</v>
      </c>
    </row>
    <row r="563" spans="2:65" s="1" customFormat="1" ht="10">
      <c r="B563" s="32"/>
      <c r="D563" s="144" t="s">
        <v>145</v>
      </c>
      <c r="F563" s="145" t="s">
        <v>765</v>
      </c>
      <c r="I563" s="142"/>
      <c r="L563" s="32"/>
      <c r="M563" s="143"/>
      <c r="T563" s="53"/>
      <c r="AT563" s="17" t="s">
        <v>145</v>
      </c>
      <c r="AU563" s="17" t="s">
        <v>85</v>
      </c>
    </row>
    <row r="564" spans="2:65" s="12" customFormat="1" ht="10">
      <c r="B564" s="146"/>
      <c r="D564" s="140" t="s">
        <v>147</v>
      </c>
      <c r="E564" s="147" t="s">
        <v>19</v>
      </c>
      <c r="F564" s="148" t="s">
        <v>766</v>
      </c>
      <c r="H564" s="147" t="s">
        <v>19</v>
      </c>
      <c r="I564" s="149"/>
      <c r="L564" s="146"/>
      <c r="M564" s="150"/>
      <c r="T564" s="151"/>
      <c r="AT564" s="147" t="s">
        <v>147</v>
      </c>
      <c r="AU564" s="147" t="s">
        <v>85</v>
      </c>
      <c r="AV564" s="12" t="s">
        <v>83</v>
      </c>
      <c r="AW564" s="12" t="s">
        <v>39</v>
      </c>
      <c r="AX564" s="12" t="s">
        <v>12</v>
      </c>
      <c r="AY564" s="147" t="s">
        <v>135</v>
      </c>
    </row>
    <row r="565" spans="2:65" s="13" customFormat="1" ht="10">
      <c r="B565" s="152"/>
      <c r="D565" s="140" t="s">
        <v>147</v>
      </c>
      <c r="E565" s="153" t="s">
        <v>19</v>
      </c>
      <c r="F565" s="154" t="s">
        <v>162</v>
      </c>
      <c r="H565" s="155">
        <v>3</v>
      </c>
      <c r="I565" s="156"/>
      <c r="L565" s="152"/>
      <c r="M565" s="157"/>
      <c r="T565" s="158"/>
      <c r="AT565" s="153" t="s">
        <v>147</v>
      </c>
      <c r="AU565" s="153" t="s">
        <v>85</v>
      </c>
      <c r="AV565" s="13" t="s">
        <v>85</v>
      </c>
      <c r="AW565" s="13" t="s">
        <v>39</v>
      </c>
      <c r="AX565" s="13" t="s">
        <v>12</v>
      </c>
      <c r="AY565" s="153" t="s">
        <v>135</v>
      </c>
    </row>
    <row r="566" spans="2:65" s="14" customFormat="1" ht="10">
      <c r="B566" s="159"/>
      <c r="D566" s="140" t="s">
        <v>147</v>
      </c>
      <c r="E566" s="160" t="s">
        <v>19</v>
      </c>
      <c r="F566" s="161" t="s">
        <v>154</v>
      </c>
      <c r="H566" s="162">
        <v>3</v>
      </c>
      <c r="I566" s="163"/>
      <c r="L566" s="159"/>
      <c r="M566" s="164"/>
      <c r="T566" s="165"/>
      <c r="AT566" s="160" t="s">
        <v>147</v>
      </c>
      <c r="AU566" s="160" t="s">
        <v>85</v>
      </c>
      <c r="AV566" s="14" t="s">
        <v>143</v>
      </c>
      <c r="AW566" s="14" t="s">
        <v>39</v>
      </c>
      <c r="AX566" s="14" t="s">
        <v>83</v>
      </c>
      <c r="AY566" s="160" t="s">
        <v>135</v>
      </c>
    </row>
    <row r="567" spans="2:65" s="1" customFormat="1" ht="16.5" customHeight="1">
      <c r="B567" s="32"/>
      <c r="C567" s="176" t="s">
        <v>767</v>
      </c>
      <c r="D567" s="176" t="s">
        <v>714</v>
      </c>
      <c r="E567" s="177" t="s">
        <v>768</v>
      </c>
      <c r="F567" s="178" t="s">
        <v>769</v>
      </c>
      <c r="G567" s="179" t="s">
        <v>237</v>
      </c>
      <c r="H567" s="180">
        <v>3</v>
      </c>
      <c r="I567" s="181"/>
      <c r="J567" s="182">
        <f>ROUND(I567*H567,2)</f>
        <v>0</v>
      </c>
      <c r="K567" s="178" t="s">
        <v>142</v>
      </c>
      <c r="L567" s="183"/>
      <c r="M567" s="184" t="s">
        <v>19</v>
      </c>
      <c r="N567" s="185" t="s">
        <v>47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169</v>
      </c>
      <c r="AT567" s="138" t="s">
        <v>714</v>
      </c>
      <c r="AU567" s="138" t="s">
        <v>85</v>
      </c>
      <c r="AY567" s="17" t="s">
        <v>135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83</v>
      </c>
      <c r="BK567" s="139">
        <f>ROUND(I567*H567,2)</f>
        <v>0</v>
      </c>
      <c r="BL567" s="17" t="s">
        <v>143</v>
      </c>
      <c r="BM567" s="138" t="s">
        <v>770</v>
      </c>
    </row>
    <row r="568" spans="2:65" s="1" customFormat="1" ht="10">
      <c r="B568" s="32"/>
      <c r="D568" s="140" t="s">
        <v>144</v>
      </c>
      <c r="F568" s="141" t="s">
        <v>769</v>
      </c>
      <c r="I568" s="142"/>
      <c r="L568" s="32"/>
      <c r="M568" s="143"/>
      <c r="T568" s="53"/>
      <c r="AT568" s="17" t="s">
        <v>144</v>
      </c>
      <c r="AU568" s="17" t="s">
        <v>85</v>
      </c>
    </row>
    <row r="569" spans="2:65" s="1" customFormat="1" ht="21.75" customHeight="1">
      <c r="B569" s="32"/>
      <c r="C569" s="127" t="s">
        <v>326</v>
      </c>
      <c r="D569" s="127" t="s">
        <v>138</v>
      </c>
      <c r="E569" s="128" t="s">
        <v>771</v>
      </c>
      <c r="F569" s="129" t="s">
        <v>772</v>
      </c>
      <c r="G569" s="130" t="s">
        <v>141</v>
      </c>
      <c r="H569" s="131">
        <v>322.24</v>
      </c>
      <c r="I569" s="132"/>
      <c r="J569" s="133">
        <f>ROUND(I569*H569,2)</f>
        <v>0</v>
      </c>
      <c r="K569" s="129" t="s">
        <v>142</v>
      </c>
      <c r="L569" s="32"/>
      <c r="M569" s="134" t="s">
        <v>19</v>
      </c>
      <c r="N569" s="135" t="s">
        <v>47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143</v>
      </c>
      <c r="AT569" s="138" t="s">
        <v>138</v>
      </c>
      <c r="AU569" s="138" t="s">
        <v>85</v>
      </c>
      <c r="AY569" s="17" t="s">
        <v>135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83</v>
      </c>
      <c r="BK569" s="139">
        <f>ROUND(I569*H569,2)</f>
        <v>0</v>
      </c>
      <c r="BL569" s="17" t="s">
        <v>143</v>
      </c>
      <c r="BM569" s="138" t="s">
        <v>773</v>
      </c>
    </row>
    <row r="570" spans="2:65" s="1" customFormat="1" ht="10">
      <c r="B570" s="32"/>
      <c r="D570" s="140" t="s">
        <v>144</v>
      </c>
      <c r="F570" s="141" t="s">
        <v>772</v>
      </c>
      <c r="I570" s="142"/>
      <c r="L570" s="32"/>
      <c r="M570" s="143"/>
      <c r="T570" s="53"/>
      <c r="AT570" s="17" t="s">
        <v>144</v>
      </c>
      <c r="AU570" s="17" t="s">
        <v>85</v>
      </c>
    </row>
    <row r="571" spans="2:65" s="1" customFormat="1" ht="10">
      <c r="B571" s="32"/>
      <c r="D571" s="144" t="s">
        <v>145</v>
      </c>
      <c r="F571" s="145" t="s">
        <v>774</v>
      </c>
      <c r="I571" s="142"/>
      <c r="L571" s="32"/>
      <c r="M571" s="143"/>
      <c r="T571" s="53"/>
      <c r="AT571" s="17" t="s">
        <v>145</v>
      </c>
      <c r="AU571" s="17" t="s">
        <v>85</v>
      </c>
    </row>
    <row r="572" spans="2:65" s="12" customFormat="1" ht="10">
      <c r="B572" s="146"/>
      <c r="D572" s="140" t="s">
        <v>147</v>
      </c>
      <c r="E572" s="147" t="s">
        <v>19</v>
      </c>
      <c r="F572" s="148" t="s">
        <v>775</v>
      </c>
      <c r="H572" s="147" t="s">
        <v>19</v>
      </c>
      <c r="I572" s="149"/>
      <c r="L572" s="146"/>
      <c r="M572" s="150"/>
      <c r="T572" s="151"/>
      <c r="AT572" s="147" t="s">
        <v>147</v>
      </c>
      <c r="AU572" s="147" t="s">
        <v>85</v>
      </c>
      <c r="AV572" s="12" t="s">
        <v>83</v>
      </c>
      <c r="AW572" s="12" t="s">
        <v>39</v>
      </c>
      <c r="AX572" s="12" t="s">
        <v>12</v>
      </c>
      <c r="AY572" s="147" t="s">
        <v>135</v>
      </c>
    </row>
    <row r="573" spans="2:65" s="13" customFormat="1" ht="10">
      <c r="B573" s="152"/>
      <c r="D573" s="140" t="s">
        <v>147</v>
      </c>
      <c r="E573" s="153" t="s">
        <v>19</v>
      </c>
      <c r="F573" s="154" t="s">
        <v>756</v>
      </c>
      <c r="H573" s="155">
        <v>322.24</v>
      </c>
      <c r="I573" s="156"/>
      <c r="L573" s="152"/>
      <c r="M573" s="157"/>
      <c r="T573" s="158"/>
      <c r="AT573" s="153" t="s">
        <v>147</v>
      </c>
      <c r="AU573" s="153" t="s">
        <v>85</v>
      </c>
      <c r="AV573" s="13" t="s">
        <v>85</v>
      </c>
      <c r="AW573" s="13" t="s">
        <v>39</v>
      </c>
      <c r="AX573" s="13" t="s">
        <v>12</v>
      </c>
      <c r="AY573" s="153" t="s">
        <v>135</v>
      </c>
    </row>
    <row r="574" spans="2:65" s="14" customFormat="1" ht="10">
      <c r="B574" s="159"/>
      <c r="D574" s="140" t="s">
        <v>147</v>
      </c>
      <c r="E574" s="160" t="s">
        <v>19</v>
      </c>
      <c r="F574" s="161" t="s">
        <v>154</v>
      </c>
      <c r="H574" s="162">
        <v>322.24</v>
      </c>
      <c r="I574" s="163"/>
      <c r="L574" s="159"/>
      <c r="M574" s="164"/>
      <c r="T574" s="165"/>
      <c r="AT574" s="160" t="s">
        <v>147</v>
      </c>
      <c r="AU574" s="160" t="s">
        <v>85</v>
      </c>
      <c r="AV574" s="14" t="s">
        <v>143</v>
      </c>
      <c r="AW574" s="14" t="s">
        <v>39</v>
      </c>
      <c r="AX574" s="14" t="s">
        <v>83</v>
      </c>
      <c r="AY574" s="160" t="s">
        <v>135</v>
      </c>
    </row>
    <row r="575" spans="2:65" s="1" customFormat="1" ht="24.15" customHeight="1">
      <c r="B575" s="32"/>
      <c r="C575" s="127" t="s">
        <v>776</v>
      </c>
      <c r="D575" s="127" t="s">
        <v>138</v>
      </c>
      <c r="E575" s="128" t="s">
        <v>777</v>
      </c>
      <c r="F575" s="129" t="s">
        <v>778</v>
      </c>
      <c r="G575" s="130" t="s">
        <v>141</v>
      </c>
      <c r="H575" s="131">
        <v>1288.96</v>
      </c>
      <c r="I575" s="132"/>
      <c r="J575" s="133">
        <f>ROUND(I575*H575,2)</f>
        <v>0</v>
      </c>
      <c r="K575" s="129" t="s">
        <v>142</v>
      </c>
      <c r="L575" s="32"/>
      <c r="M575" s="134" t="s">
        <v>19</v>
      </c>
      <c r="N575" s="135" t="s">
        <v>47</v>
      </c>
      <c r="P575" s="136">
        <f>O575*H575</f>
        <v>0</v>
      </c>
      <c r="Q575" s="136">
        <v>0</v>
      </c>
      <c r="R575" s="136">
        <f>Q575*H575</f>
        <v>0</v>
      </c>
      <c r="S575" s="136">
        <v>0</v>
      </c>
      <c r="T575" s="137">
        <f>S575*H575</f>
        <v>0</v>
      </c>
      <c r="AR575" s="138" t="s">
        <v>143</v>
      </c>
      <c r="AT575" s="138" t="s">
        <v>138</v>
      </c>
      <c r="AU575" s="138" t="s">
        <v>85</v>
      </c>
      <c r="AY575" s="17" t="s">
        <v>135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83</v>
      </c>
      <c r="BK575" s="139">
        <f>ROUND(I575*H575,2)</f>
        <v>0</v>
      </c>
      <c r="BL575" s="17" t="s">
        <v>143</v>
      </c>
      <c r="BM575" s="138" t="s">
        <v>779</v>
      </c>
    </row>
    <row r="576" spans="2:65" s="1" customFormat="1" ht="18">
      <c r="B576" s="32"/>
      <c r="D576" s="140" t="s">
        <v>144</v>
      </c>
      <c r="F576" s="141" t="s">
        <v>778</v>
      </c>
      <c r="I576" s="142"/>
      <c r="L576" s="32"/>
      <c r="M576" s="143"/>
      <c r="T576" s="53"/>
      <c r="AT576" s="17" t="s">
        <v>144</v>
      </c>
      <c r="AU576" s="17" t="s">
        <v>85</v>
      </c>
    </row>
    <row r="577" spans="2:65" s="1" customFormat="1" ht="10">
      <c r="B577" s="32"/>
      <c r="D577" s="144" t="s">
        <v>145</v>
      </c>
      <c r="F577" s="145" t="s">
        <v>780</v>
      </c>
      <c r="I577" s="142"/>
      <c r="L577" s="32"/>
      <c r="M577" s="143"/>
      <c r="T577" s="53"/>
      <c r="AT577" s="17" t="s">
        <v>145</v>
      </c>
      <c r="AU577" s="17" t="s">
        <v>85</v>
      </c>
    </row>
    <row r="578" spans="2:65" s="13" customFormat="1" ht="10">
      <c r="B578" s="152"/>
      <c r="D578" s="140" t="s">
        <v>147</v>
      </c>
      <c r="E578" s="153" t="s">
        <v>19</v>
      </c>
      <c r="F578" s="154" t="s">
        <v>781</v>
      </c>
      <c r="H578" s="155">
        <v>1288.96</v>
      </c>
      <c r="I578" s="156"/>
      <c r="L578" s="152"/>
      <c r="M578" s="157"/>
      <c r="T578" s="158"/>
      <c r="AT578" s="153" t="s">
        <v>147</v>
      </c>
      <c r="AU578" s="153" t="s">
        <v>85</v>
      </c>
      <c r="AV578" s="13" t="s">
        <v>85</v>
      </c>
      <c r="AW578" s="13" t="s">
        <v>39</v>
      </c>
      <c r="AX578" s="13" t="s">
        <v>12</v>
      </c>
      <c r="AY578" s="153" t="s">
        <v>135</v>
      </c>
    </row>
    <row r="579" spans="2:65" s="14" customFormat="1" ht="10">
      <c r="B579" s="159"/>
      <c r="D579" s="140" t="s">
        <v>147</v>
      </c>
      <c r="E579" s="160" t="s">
        <v>19</v>
      </c>
      <c r="F579" s="161" t="s">
        <v>154</v>
      </c>
      <c r="H579" s="162">
        <v>1288.96</v>
      </c>
      <c r="I579" s="163"/>
      <c r="L579" s="159"/>
      <c r="M579" s="164"/>
      <c r="T579" s="165"/>
      <c r="AT579" s="160" t="s">
        <v>147</v>
      </c>
      <c r="AU579" s="160" t="s">
        <v>85</v>
      </c>
      <c r="AV579" s="14" t="s">
        <v>143</v>
      </c>
      <c r="AW579" s="14" t="s">
        <v>39</v>
      </c>
      <c r="AX579" s="14" t="s">
        <v>83</v>
      </c>
      <c r="AY579" s="160" t="s">
        <v>135</v>
      </c>
    </row>
    <row r="580" spans="2:65" s="1" customFormat="1" ht="21.75" customHeight="1">
      <c r="B580" s="32"/>
      <c r="C580" s="127" t="s">
        <v>332</v>
      </c>
      <c r="D580" s="127" t="s">
        <v>138</v>
      </c>
      <c r="E580" s="128" t="s">
        <v>782</v>
      </c>
      <c r="F580" s="129" t="s">
        <v>783</v>
      </c>
      <c r="G580" s="130" t="s">
        <v>237</v>
      </c>
      <c r="H580" s="131">
        <v>4</v>
      </c>
      <c r="I580" s="132"/>
      <c r="J580" s="133">
        <f>ROUND(I580*H580,2)</f>
        <v>0</v>
      </c>
      <c r="K580" s="129" t="s">
        <v>19</v>
      </c>
      <c r="L580" s="32"/>
      <c r="M580" s="134" t="s">
        <v>19</v>
      </c>
      <c r="N580" s="135" t="s">
        <v>47</v>
      </c>
      <c r="P580" s="136">
        <f>O580*H580</f>
        <v>0</v>
      </c>
      <c r="Q580" s="136">
        <v>0</v>
      </c>
      <c r="R580" s="136">
        <f>Q580*H580</f>
        <v>0</v>
      </c>
      <c r="S580" s="136">
        <v>0</v>
      </c>
      <c r="T580" s="137">
        <f>S580*H580</f>
        <v>0</v>
      </c>
      <c r="AR580" s="138" t="s">
        <v>143</v>
      </c>
      <c r="AT580" s="138" t="s">
        <v>138</v>
      </c>
      <c r="AU580" s="138" t="s">
        <v>85</v>
      </c>
      <c r="AY580" s="17" t="s">
        <v>135</v>
      </c>
      <c r="BE580" s="139">
        <f>IF(N580="základní",J580,0)</f>
        <v>0</v>
      </c>
      <c r="BF580" s="139">
        <f>IF(N580="snížená",J580,0)</f>
        <v>0</v>
      </c>
      <c r="BG580" s="139">
        <f>IF(N580="zákl. přenesená",J580,0)</f>
        <v>0</v>
      </c>
      <c r="BH580" s="139">
        <f>IF(N580="sníž. přenesená",J580,0)</f>
        <v>0</v>
      </c>
      <c r="BI580" s="139">
        <f>IF(N580="nulová",J580,0)</f>
        <v>0</v>
      </c>
      <c r="BJ580" s="17" t="s">
        <v>83</v>
      </c>
      <c r="BK580" s="139">
        <f>ROUND(I580*H580,2)</f>
        <v>0</v>
      </c>
      <c r="BL580" s="17" t="s">
        <v>143</v>
      </c>
      <c r="BM580" s="138" t="s">
        <v>784</v>
      </c>
    </row>
    <row r="581" spans="2:65" s="1" customFormat="1" ht="10">
      <c r="B581" s="32"/>
      <c r="D581" s="140" t="s">
        <v>144</v>
      </c>
      <c r="F581" s="141" t="s">
        <v>783</v>
      </c>
      <c r="I581" s="142"/>
      <c r="L581" s="32"/>
      <c r="M581" s="143"/>
      <c r="T581" s="53"/>
      <c r="AT581" s="17" t="s">
        <v>144</v>
      </c>
      <c r="AU581" s="17" t="s">
        <v>85</v>
      </c>
    </row>
    <row r="582" spans="2:65" s="1" customFormat="1" ht="16.5" customHeight="1">
      <c r="B582" s="32"/>
      <c r="C582" s="127" t="s">
        <v>785</v>
      </c>
      <c r="D582" s="127" t="s">
        <v>138</v>
      </c>
      <c r="E582" s="128" t="s">
        <v>786</v>
      </c>
      <c r="F582" s="129" t="s">
        <v>787</v>
      </c>
      <c r="G582" s="130" t="s">
        <v>389</v>
      </c>
      <c r="H582" s="131">
        <v>1</v>
      </c>
      <c r="I582" s="132"/>
      <c r="J582" s="133">
        <f>ROUND(I582*H582,2)</f>
        <v>0</v>
      </c>
      <c r="K582" s="129" t="s">
        <v>19</v>
      </c>
      <c r="L582" s="32"/>
      <c r="M582" s="134" t="s">
        <v>19</v>
      </c>
      <c r="N582" s="135" t="s">
        <v>47</v>
      </c>
      <c r="P582" s="136">
        <f>O582*H582</f>
        <v>0</v>
      </c>
      <c r="Q582" s="136">
        <v>0</v>
      </c>
      <c r="R582" s="136">
        <f>Q582*H582</f>
        <v>0</v>
      </c>
      <c r="S582" s="136">
        <v>0</v>
      </c>
      <c r="T582" s="137">
        <f>S582*H582</f>
        <v>0</v>
      </c>
      <c r="AR582" s="138" t="s">
        <v>143</v>
      </c>
      <c r="AT582" s="138" t="s">
        <v>138</v>
      </c>
      <c r="AU582" s="138" t="s">
        <v>85</v>
      </c>
      <c r="AY582" s="17" t="s">
        <v>135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7" t="s">
        <v>83</v>
      </c>
      <c r="BK582" s="139">
        <f>ROUND(I582*H582,2)</f>
        <v>0</v>
      </c>
      <c r="BL582" s="17" t="s">
        <v>143</v>
      </c>
      <c r="BM582" s="138" t="s">
        <v>788</v>
      </c>
    </row>
    <row r="583" spans="2:65" s="1" customFormat="1" ht="10">
      <c r="B583" s="32"/>
      <c r="D583" s="140" t="s">
        <v>144</v>
      </c>
      <c r="F583" s="141" t="s">
        <v>787</v>
      </c>
      <c r="I583" s="142"/>
      <c r="L583" s="32"/>
      <c r="M583" s="143"/>
      <c r="T583" s="53"/>
      <c r="AT583" s="17" t="s">
        <v>144</v>
      </c>
      <c r="AU583" s="17" t="s">
        <v>85</v>
      </c>
    </row>
    <row r="584" spans="2:65" s="1" customFormat="1" ht="21.75" customHeight="1">
      <c r="B584" s="32"/>
      <c r="C584" s="127" t="s">
        <v>337</v>
      </c>
      <c r="D584" s="127" t="s">
        <v>138</v>
      </c>
      <c r="E584" s="128" t="s">
        <v>789</v>
      </c>
      <c r="F584" s="129" t="s">
        <v>790</v>
      </c>
      <c r="G584" s="130" t="s">
        <v>389</v>
      </c>
      <c r="H584" s="131">
        <v>1</v>
      </c>
      <c r="I584" s="132"/>
      <c r="J584" s="133">
        <f>ROUND(I584*H584,2)</f>
        <v>0</v>
      </c>
      <c r="K584" s="129" t="s">
        <v>19</v>
      </c>
      <c r="L584" s="32"/>
      <c r="M584" s="134" t="s">
        <v>19</v>
      </c>
      <c r="N584" s="135" t="s">
        <v>47</v>
      </c>
      <c r="P584" s="136">
        <f>O584*H584</f>
        <v>0</v>
      </c>
      <c r="Q584" s="136">
        <v>0</v>
      </c>
      <c r="R584" s="136">
        <f>Q584*H584</f>
        <v>0</v>
      </c>
      <c r="S584" s="136">
        <v>0</v>
      </c>
      <c r="T584" s="137">
        <f>S584*H584</f>
        <v>0</v>
      </c>
      <c r="AR584" s="138" t="s">
        <v>143</v>
      </c>
      <c r="AT584" s="138" t="s">
        <v>138</v>
      </c>
      <c r="AU584" s="138" t="s">
        <v>85</v>
      </c>
      <c r="AY584" s="17" t="s">
        <v>135</v>
      </c>
      <c r="BE584" s="139">
        <f>IF(N584="základní",J584,0)</f>
        <v>0</v>
      </c>
      <c r="BF584" s="139">
        <f>IF(N584="snížená",J584,0)</f>
        <v>0</v>
      </c>
      <c r="BG584" s="139">
        <f>IF(N584="zákl. přenesená",J584,0)</f>
        <v>0</v>
      </c>
      <c r="BH584" s="139">
        <f>IF(N584="sníž. přenesená",J584,0)</f>
        <v>0</v>
      </c>
      <c r="BI584" s="139">
        <f>IF(N584="nulová",J584,0)</f>
        <v>0</v>
      </c>
      <c r="BJ584" s="17" t="s">
        <v>83</v>
      </c>
      <c r="BK584" s="139">
        <f>ROUND(I584*H584,2)</f>
        <v>0</v>
      </c>
      <c r="BL584" s="17" t="s">
        <v>143</v>
      </c>
      <c r="BM584" s="138" t="s">
        <v>791</v>
      </c>
    </row>
    <row r="585" spans="2:65" s="1" customFormat="1" ht="10">
      <c r="B585" s="32"/>
      <c r="D585" s="140" t="s">
        <v>144</v>
      </c>
      <c r="F585" s="141" t="s">
        <v>790</v>
      </c>
      <c r="I585" s="142"/>
      <c r="L585" s="32"/>
      <c r="M585" s="143"/>
      <c r="T585" s="53"/>
      <c r="AT585" s="17" t="s">
        <v>144</v>
      </c>
      <c r="AU585" s="17" t="s">
        <v>85</v>
      </c>
    </row>
    <row r="586" spans="2:65" s="1" customFormat="1" ht="24.15" customHeight="1">
      <c r="B586" s="32"/>
      <c r="C586" s="127" t="s">
        <v>792</v>
      </c>
      <c r="D586" s="127" t="s">
        <v>138</v>
      </c>
      <c r="E586" s="128" t="s">
        <v>793</v>
      </c>
      <c r="F586" s="129" t="s">
        <v>794</v>
      </c>
      <c r="G586" s="130" t="s">
        <v>389</v>
      </c>
      <c r="H586" s="131">
        <v>1</v>
      </c>
      <c r="I586" s="132"/>
      <c r="J586" s="133">
        <f>ROUND(I586*H586,2)</f>
        <v>0</v>
      </c>
      <c r="K586" s="129" t="s">
        <v>19</v>
      </c>
      <c r="L586" s="32"/>
      <c r="M586" s="134" t="s">
        <v>19</v>
      </c>
      <c r="N586" s="135" t="s">
        <v>47</v>
      </c>
      <c r="P586" s="136">
        <f>O586*H586</f>
        <v>0</v>
      </c>
      <c r="Q586" s="136">
        <v>0</v>
      </c>
      <c r="R586" s="136">
        <f>Q586*H586</f>
        <v>0</v>
      </c>
      <c r="S586" s="136">
        <v>0</v>
      </c>
      <c r="T586" s="137">
        <f>S586*H586</f>
        <v>0</v>
      </c>
      <c r="AR586" s="138" t="s">
        <v>143</v>
      </c>
      <c r="AT586" s="138" t="s">
        <v>138</v>
      </c>
      <c r="AU586" s="138" t="s">
        <v>85</v>
      </c>
      <c r="AY586" s="17" t="s">
        <v>135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7" t="s">
        <v>83</v>
      </c>
      <c r="BK586" s="139">
        <f>ROUND(I586*H586,2)</f>
        <v>0</v>
      </c>
      <c r="BL586" s="17" t="s">
        <v>143</v>
      </c>
      <c r="BM586" s="138" t="s">
        <v>795</v>
      </c>
    </row>
    <row r="587" spans="2:65" s="1" customFormat="1" ht="10">
      <c r="B587" s="32"/>
      <c r="D587" s="140" t="s">
        <v>144</v>
      </c>
      <c r="F587" s="141" t="s">
        <v>794</v>
      </c>
      <c r="I587" s="142"/>
      <c r="L587" s="32"/>
      <c r="M587" s="143"/>
      <c r="T587" s="53"/>
      <c r="AT587" s="17" t="s">
        <v>144</v>
      </c>
      <c r="AU587" s="17" t="s">
        <v>85</v>
      </c>
    </row>
    <row r="588" spans="2:65" s="1" customFormat="1" ht="24.15" customHeight="1">
      <c r="B588" s="32"/>
      <c r="C588" s="127" t="s">
        <v>344</v>
      </c>
      <c r="D588" s="127" t="s">
        <v>138</v>
      </c>
      <c r="E588" s="128" t="s">
        <v>796</v>
      </c>
      <c r="F588" s="129" t="s">
        <v>797</v>
      </c>
      <c r="G588" s="130" t="s">
        <v>389</v>
      </c>
      <c r="H588" s="131">
        <v>1</v>
      </c>
      <c r="I588" s="132"/>
      <c r="J588" s="133">
        <f>ROUND(I588*H588,2)</f>
        <v>0</v>
      </c>
      <c r="K588" s="129" t="s">
        <v>19</v>
      </c>
      <c r="L588" s="32"/>
      <c r="M588" s="134" t="s">
        <v>19</v>
      </c>
      <c r="N588" s="135" t="s">
        <v>47</v>
      </c>
      <c r="P588" s="136">
        <f>O588*H588</f>
        <v>0</v>
      </c>
      <c r="Q588" s="136">
        <v>0</v>
      </c>
      <c r="R588" s="136">
        <f>Q588*H588</f>
        <v>0</v>
      </c>
      <c r="S588" s="136">
        <v>0</v>
      </c>
      <c r="T588" s="137">
        <f>S588*H588</f>
        <v>0</v>
      </c>
      <c r="AR588" s="138" t="s">
        <v>143</v>
      </c>
      <c r="AT588" s="138" t="s">
        <v>138</v>
      </c>
      <c r="AU588" s="138" t="s">
        <v>85</v>
      </c>
      <c r="AY588" s="17" t="s">
        <v>135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7" t="s">
        <v>83</v>
      </c>
      <c r="BK588" s="139">
        <f>ROUND(I588*H588,2)</f>
        <v>0</v>
      </c>
      <c r="BL588" s="17" t="s">
        <v>143</v>
      </c>
      <c r="BM588" s="138" t="s">
        <v>798</v>
      </c>
    </row>
    <row r="589" spans="2:65" s="1" customFormat="1" ht="10">
      <c r="B589" s="32"/>
      <c r="D589" s="140" t="s">
        <v>144</v>
      </c>
      <c r="F589" s="141" t="s">
        <v>797</v>
      </c>
      <c r="I589" s="142"/>
      <c r="L589" s="32"/>
      <c r="M589" s="143"/>
      <c r="T589" s="53"/>
      <c r="AT589" s="17" t="s">
        <v>144</v>
      </c>
      <c r="AU589" s="17" t="s">
        <v>85</v>
      </c>
    </row>
    <row r="590" spans="2:65" s="11" customFormat="1" ht="22.75" customHeight="1">
      <c r="B590" s="115"/>
      <c r="D590" s="116" t="s">
        <v>75</v>
      </c>
      <c r="E590" s="125" t="s">
        <v>340</v>
      </c>
      <c r="F590" s="125" t="s">
        <v>341</v>
      </c>
      <c r="I590" s="118"/>
      <c r="J590" s="126">
        <f>BK590</f>
        <v>0</v>
      </c>
      <c r="L590" s="115"/>
      <c r="M590" s="120"/>
      <c r="P590" s="121">
        <f>SUM(P591:P596)</f>
        <v>0</v>
      </c>
      <c r="R590" s="121">
        <f>SUM(R591:R596)</f>
        <v>0</v>
      </c>
      <c r="T590" s="122">
        <f>SUM(T591:T596)</f>
        <v>0</v>
      </c>
      <c r="AR590" s="116" t="s">
        <v>83</v>
      </c>
      <c r="AT590" s="123" t="s">
        <v>75</v>
      </c>
      <c r="AU590" s="123" t="s">
        <v>83</v>
      </c>
      <c r="AY590" s="116" t="s">
        <v>135</v>
      </c>
      <c r="BK590" s="124">
        <f>SUM(BK591:BK596)</f>
        <v>0</v>
      </c>
    </row>
    <row r="591" spans="2:65" s="1" customFormat="1" ht="55.5" customHeight="1">
      <c r="B591" s="32"/>
      <c r="C591" s="127" t="s">
        <v>799</v>
      </c>
      <c r="D591" s="127" t="s">
        <v>138</v>
      </c>
      <c r="E591" s="128" t="s">
        <v>342</v>
      </c>
      <c r="F591" s="129" t="s">
        <v>343</v>
      </c>
      <c r="G591" s="130" t="s">
        <v>312</v>
      </c>
      <c r="H591" s="131">
        <v>69.108459999999994</v>
      </c>
      <c r="I591" s="132"/>
      <c r="J591" s="133">
        <f>ROUND(I591*H591,2)</f>
        <v>0</v>
      </c>
      <c r="K591" s="129" t="s">
        <v>142</v>
      </c>
      <c r="L591" s="32"/>
      <c r="M591" s="134" t="s">
        <v>19</v>
      </c>
      <c r="N591" s="135" t="s">
        <v>47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143</v>
      </c>
      <c r="AT591" s="138" t="s">
        <v>138</v>
      </c>
      <c r="AU591" s="138" t="s">
        <v>85</v>
      </c>
      <c r="AY591" s="17" t="s">
        <v>135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83</v>
      </c>
      <c r="BK591" s="139">
        <f>ROUND(I591*H591,2)</f>
        <v>0</v>
      </c>
      <c r="BL591" s="17" t="s">
        <v>143</v>
      </c>
      <c r="BM591" s="138" t="s">
        <v>800</v>
      </c>
    </row>
    <row r="592" spans="2:65" s="1" customFormat="1" ht="27">
      <c r="B592" s="32"/>
      <c r="D592" s="140" t="s">
        <v>144</v>
      </c>
      <c r="F592" s="141" t="s">
        <v>343</v>
      </c>
      <c r="I592" s="142"/>
      <c r="L592" s="32"/>
      <c r="M592" s="143"/>
      <c r="T592" s="53"/>
      <c r="AT592" s="17" t="s">
        <v>144</v>
      </c>
      <c r="AU592" s="17" t="s">
        <v>85</v>
      </c>
    </row>
    <row r="593" spans="2:65" s="1" customFormat="1" ht="10">
      <c r="B593" s="32"/>
      <c r="D593" s="144" t="s">
        <v>145</v>
      </c>
      <c r="F593" s="145" t="s">
        <v>345</v>
      </c>
      <c r="I593" s="142"/>
      <c r="L593" s="32"/>
      <c r="M593" s="143"/>
      <c r="T593" s="53"/>
      <c r="AT593" s="17" t="s">
        <v>145</v>
      </c>
      <c r="AU593" s="17" t="s">
        <v>85</v>
      </c>
    </row>
    <row r="594" spans="2:65" s="1" customFormat="1" ht="66.75" customHeight="1">
      <c r="B594" s="32"/>
      <c r="C594" s="127" t="s">
        <v>352</v>
      </c>
      <c r="D594" s="127" t="s">
        <v>138</v>
      </c>
      <c r="E594" s="128" t="s">
        <v>801</v>
      </c>
      <c r="F594" s="129" t="s">
        <v>802</v>
      </c>
      <c r="G594" s="130" t="s">
        <v>312</v>
      </c>
      <c r="H594" s="131">
        <v>69.108459999999994</v>
      </c>
      <c r="I594" s="132"/>
      <c r="J594" s="133">
        <f>ROUND(I594*H594,2)</f>
        <v>0</v>
      </c>
      <c r="K594" s="129" t="s">
        <v>142</v>
      </c>
      <c r="L594" s="32"/>
      <c r="M594" s="134" t="s">
        <v>19</v>
      </c>
      <c r="N594" s="135" t="s">
        <v>47</v>
      </c>
      <c r="P594" s="136">
        <f>O594*H594</f>
        <v>0</v>
      </c>
      <c r="Q594" s="136">
        <v>0</v>
      </c>
      <c r="R594" s="136">
        <f>Q594*H594</f>
        <v>0</v>
      </c>
      <c r="S594" s="136">
        <v>0</v>
      </c>
      <c r="T594" s="137">
        <f>S594*H594</f>
        <v>0</v>
      </c>
      <c r="AR594" s="138" t="s">
        <v>143</v>
      </c>
      <c r="AT594" s="138" t="s">
        <v>138</v>
      </c>
      <c r="AU594" s="138" t="s">
        <v>85</v>
      </c>
      <c r="AY594" s="17" t="s">
        <v>135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83</v>
      </c>
      <c r="BK594" s="139">
        <f>ROUND(I594*H594,2)</f>
        <v>0</v>
      </c>
      <c r="BL594" s="17" t="s">
        <v>143</v>
      </c>
      <c r="BM594" s="138" t="s">
        <v>803</v>
      </c>
    </row>
    <row r="595" spans="2:65" s="1" customFormat="1" ht="36">
      <c r="B595" s="32"/>
      <c r="D595" s="140" t="s">
        <v>144</v>
      </c>
      <c r="F595" s="141" t="s">
        <v>802</v>
      </c>
      <c r="I595" s="142"/>
      <c r="L595" s="32"/>
      <c r="M595" s="143"/>
      <c r="T595" s="53"/>
      <c r="AT595" s="17" t="s">
        <v>144</v>
      </c>
      <c r="AU595" s="17" t="s">
        <v>85</v>
      </c>
    </row>
    <row r="596" spans="2:65" s="1" customFormat="1" ht="10">
      <c r="B596" s="32"/>
      <c r="D596" s="144" t="s">
        <v>145</v>
      </c>
      <c r="F596" s="145" t="s">
        <v>804</v>
      </c>
      <c r="I596" s="142"/>
      <c r="L596" s="32"/>
      <c r="M596" s="143"/>
      <c r="T596" s="53"/>
      <c r="AT596" s="17" t="s">
        <v>145</v>
      </c>
      <c r="AU596" s="17" t="s">
        <v>85</v>
      </c>
    </row>
    <row r="597" spans="2:65" s="11" customFormat="1" ht="25.9" customHeight="1">
      <c r="B597" s="115"/>
      <c r="D597" s="116" t="s">
        <v>75</v>
      </c>
      <c r="E597" s="117" t="s">
        <v>346</v>
      </c>
      <c r="F597" s="117" t="s">
        <v>347</v>
      </c>
      <c r="I597" s="118"/>
      <c r="J597" s="119">
        <f>BK597</f>
        <v>0</v>
      </c>
      <c r="L597" s="115"/>
      <c r="M597" s="120"/>
      <c r="P597" s="121">
        <f>P598+P615+P644+P872+P1184+P1218+P1363+P1437+P1558+P1761+P1849+P1887</f>
        <v>0</v>
      </c>
      <c r="R597" s="121">
        <f>R598+R615+R644+R872+R1184+R1218+R1363+R1437+R1558+R1761+R1849+R1887</f>
        <v>0</v>
      </c>
      <c r="T597" s="122">
        <f>T598+T615+T644+T872+T1184+T1218+T1363+T1437+T1558+T1761+T1849+T1887</f>
        <v>0</v>
      </c>
      <c r="AR597" s="116" t="s">
        <v>85</v>
      </c>
      <c r="AT597" s="123" t="s">
        <v>75</v>
      </c>
      <c r="AU597" s="123" t="s">
        <v>12</v>
      </c>
      <c r="AY597" s="116" t="s">
        <v>135</v>
      </c>
      <c r="BK597" s="124">
        <f>BK598+BK615+BK644+BK872+BK1184+BK1218+BK1363+BK1437+BK1558+BK1761+BK1849+BK1887</f>
        <v>0</v>
      </c>
    </row>
    <row r="598" spans="2:65" s="11" customFormat="1" ht="22.75" customHeight="1">
      <c r="B598" s="115"/>
      <c r="D598" s="116" t="s">
        <v>75</v>
      </c>
      <c r="E598" s="125" t="s">
        <v>805</v>
      </c>
      <c r="F598" s="125" t="s">
        <v>806</v>
      </c>
      <c r="I598" s="118"/>
      <c r="J598" s="126">
        <f>BK598</f>
        <v>0</v>
      </c>
      <c r="L598" s="115"/>
      <c r="M598" s="120"/>
      <c r="P598" s="121">
        <f>SUM(P599:P614)</f>
        <v>0</v>
      </c>
      <c r="R598" s="121">
        <f>SUM(R599:R614)</f>
        <v>0</v>
      </c>
      <c r="T598" s="122">
        <f>SUM(T599:T614)</f>
        <v>0</v>
      </c>
      <c r="AR598" s="116" t="s">
        <v>85</v>
      </c>
      <c r="AT598" s="123" t="s">
        <v>75</v>
      </c>
      <c r="AU598" s="123" t="s">
        <v>83</v>
      </c>
      <c r="AY598" s="116" t="s">
        <v>135</v>
      </c>
      <c r="BK598" s="124">
        <f>SUM(BK599:BK614)</f>
        <v>0</v>
      </c>
    </row>
    <row r="599" spans="2:65" s="1" customFormat="1" ht="37.75" customHeight="1">
      <c r="B599" s="32"/>
      <c r="C599" s="127" t="s">
        <v>807</v>
      </c>
      <c r="D599" s="127" t="s">
        <v>138</v>
      </c>
      <c r="E599" s="128" t="s">
        <v>808</v>
      </c>
      <c r="F599" s="129" t="s">
        <v>809</v>
      </c>
      <c r="G599" s="130" t="s">
        <v>141</v>
      </c>
      <c r="H599" s="131">
        <v>25.6</v>
      </c>
      <c r="I599" s="132"/>
      <c r="J599" s="133">
        <f>ROUND(I599*H599,2)</f>
        <v>0</v>
      </c>
      <c r="K599" s="129" t="s">
        <v>142</v>
      </c>
      <c r="L599" s="32"/>
      <c r="M599" s="134" t="s">
        <v>19</v>
      </c>
      <c r="N599" s="135" t="s">
        <v>47</v>
      </c>
      <c r="P599" s="136">
        <f>O599*H599</f>
        <v>0</v>
      </c>
      <c r="Q599" s="136">
        <v>0</v>
      </c>
      <c r="R599" s="136">
        <f>Q599*H599</f>
        <v>0</v>
      </c>
      <c r="S599" s="136">
        <v>0</v>
      </c>
      <c r="T599" s="137">
        <f>S599*H599</f>
        <v>0</v>
      </c>
      <c r="AR599" s="138" t="s">
        <v>197</v>
      </c>
      <c r="AT599" s="138" t="s">
        <v>138</v>
      </c>
      <c r="AU599" s="138" t="s">
        <v>85</v>
      </c>
      <c r="AY599" s="17" t="s">
        <v>135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83</v>
      </c>
      <c r="BK599" s="139">
        <f>ROUND(I599*H599,2)</f>
        <v>0</v>
      </c>
      <c r="BL599" s="17" t="s">
        <v>197</v>
      </c>
      <c r="BM599" s="138" t="s">
        <v>810</v>
      </c>
    </row>
    <row r="600" spans="2:65" s="1" customFormat="1" ht="18">
      <c r="B600" s="32"/>
      <c r="D600" s="140" t="s">
        <v>144</v>
      </c>
      <c r="F600" s="141" t="s">
        <v>809</v>
      </c>
      <c r="I600" s="142"/>
      <c r="L600" s="32"/>
      <c r="M600" s="143"/>
      <c r="T600" s="53"/>
      <c r="AT600" s="17" t="s">
        <v>144</v>
      </c>
      <c r="AU600" s="17" t="s">
        <v>85</v>
      </c>
    </row>
    <row r="601" spans="2:65" s="1" customFormat="1" ht="10">
      <c r="B601" s="32"/>
      <c r="D601" s="144" t="s">
        <v>145</v>
      </c>
      <c r="F601" s="145" t="s">
        <v>811</v>
      </c>
      <c r="I601" s="142"/>
      <c r="L601" s="32"/>
      <c r="M601" s="143"/>
      <c r="T601" s="53"/>
      <c r="AT601" s="17" t="s">
        <v>145</v>
      </c>
      <c r="AU601" s="17" t="s">
        <v>85</v>
      </c>
    </row>
    <row r="602" spans="2:65" s="12" customFormat="1" ht="10">
      <c r="B602" s="146"/>
      <c r="D602" s="140" t="s">
        <v>147</v>
      </c>
      <c r="E602" s="147" t="s">
        <v>19</v>
      </c>
      <c r="F602" s="148" t="s">
        <v>700</v>
      </c>
      <c r="H602" s="147" t="s">
        <v>19</v>
      </c>
      <c r="I602" s="149"/>
      <c r="L602" s="146"/>
      <c r="M602" s="150"/>
      <c r="T602" s="151"/>
      <c r="AT602" s="147" t="s">
        <v>147</v>
      </c>
      <c r="AU602" s="147" t="s">
        <v>85</v>
      </c>
      <c r="AV602" s="12" t="s">
        <v>83</v>
      </c>
      <c r="AW602" s="12" t="s">
        <v>39</v>
      </c>
      <c r="AX602" s="12" t="s">
        <v>12</v>
      </c>
      <c r="AY602" s="147" t="s">
        <v>135</v>
      </c>
    </row>
    <row r="603" spans="2:65" s="13" customFormat="1" ht="10">
      <c r="B603" s="152"/>
      <c r="D603" s="140" t="s">
        <v>147</v>
      </c>
      <c r="E603" s="153" t="s">
        <v>19</v>
      </c>
      <c r="F603" s="154" t="s">
        <v>701</v>
      </c>
      <c r="H603" s="155">
        <v>25.6</v>
      </c>
      <c r="I603" s="156"/>
      <c r="L603" s="152"/>
      <c r="M603" s="157"/>
      <c r="T603" s="158"/>
      <c r="AT603" s="153" t="s">
        <v>147</v>
      </c>
      <c r="AU603" s="153" t="s">
        <v>85</v>
      </c>
      <c r="AV603" s="13" t="s">
        <v>85</v>
      </c>
      <c r="AW603" s="13" t="s">
        <v>39</v>
      </c>
      <c r="AX603" s="13" t="s">
        <v>12</v>
      </c>
      <c r="AY603" s="153" t="s">
        <v>135</v>
      </c>
    </row>
    <row r="604" spans="2:65" s="14" customFormat="1" ht="10">
      <c r="B604" s="159"/>
      <c r="D604" s="140" t="s">
        <v>147</v>
      </c>
      <c r="E604" s="160" t="s">
        <v>19</v>
      </c>
      <c r="F604" s="161" t="s">
        <v>154</v>
      </c>
      <c r="H604" s="162">
        <v>25.6</v>
      </c>
      <c r="I604" s="163"/>
      <c r="L604" s="159"/>
      <c r="M604" s="164"/>
      <c r="T604" s="165"/>
      <c r="AT604" s="160" t="s">
        <v>147</v>
      </c>
      <c r="AU604" s="160" t="s">
        <v>85</v>
      </c>
      <c r="AV604" s="14" t="s">
        <v>143</v>
      </c>
      <c r="AW604" s="14" t="s">
        <v>39</v>
      </c>
      <c r="AX604" s="14" t="s">
        <v>83</v>
      </c>
      <c r="AY604" s="160" t="s">
        <v>135</v>
      </c>
    </row>
    <row r="605" spans="2:65" s="1" customFormat="1" ht="24.15" customHeight="1">
      <c r="B605" s="32"/>
      <c r="C605" s="176" t="s">
        <v>358</v>
      </c>
      <c r="D605" s="176" t="s">
        <v>714</v>
      </c>
      <c r="E605" s="177" t="s">
        <v>812</v>
      </c>
      <c r="F605" s="178" t="s">
        <v>813</v>
      </c>
      <c r="G605" s="179" t="s">
        <v>141</v>
      </c>
      <c r="H605" s="180">
        <v>53.76</v>
      </c>
      <c r="I605" s="181"/>
      <c r="J605" s="182">
        <f>ROUND(I605*H605,2)</f>
        <v>0</v>
      </c>
      <c r="K605" s="178" t="s">
        <v>142</v>
      </c>
      <c r="L605" s="183"/>
      <c r="M605" s="184" t="s">
        <v>19</v>
      </c>
      <c r="N605" s="185" t="s">
        <v>47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267</v>
      </c>
      <c r="AT605" s="138" t="s">
        <v>714</v>
      </c>
      <c r="AU605" s="138" t="s">
        <v>85</v>
      </c>
      <c r="AY605" s="17" t="s">
        <v>135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83</v>
      </c>
      <c r="BK605" s="139">
        <f>ROUND(I605*H605,2)</f>
        <v>0</v>
      </c>
      <c r="BL605" s="17" t="s">
        <v>197</v>
      </c>
      <c r="BM605" s="138" t="s">
        <v>814</v>
      </c>
    </row>
    <row r="606" spans="2:65" s="1" customFormat="1" ht="10">
      <c r="B606" s="32"/>
      <c r="D606" s="140" t="s">
        <v>144</v>
      </c>
      <c r="F606" s="141" t="s">
        <v>815</v>
      </c>
      <c r="I606" s="142"/>
      <c r="L606" s="32"/>
      <c r="M606" s="143"/>
      <c r="T606" s="53"/>
      <c r="AT606" s="17" t="s">
        <v>144</v>
      </c>
      <c r="AU606" s="17" t="s">
        <v>85</v>
      </c>
    </row>
    <row r="607" spans="2:65" s="13" customFormat="1" ht="10">
      <c r="B607" s="152"/>
      <c r="D607" s="140" t="s">
        <v>147</v>
      </c>
      <c r="E607" s="153" t="s">
        <v>19</v>
      </c>
      <c r="F607" s="154" t="s">
        <v>816</v>
      </c>
      <c r="H607" s="155">
        <v>53.760000000000005</v>
      </c>
      <c r="I607" s="156"/>
      <c r="L607" s="152"/>
      <c r="M607" s="157"/>
      <c r="T607" s="158"/>
      <c r="AT607" s="153" t="s">
        <v>147</v>
      </c>
      <c r="AU607" s="153" t="s">
        <v>85</v>
      </c>
      <c r="AV607" s="13" t="s">
        <v>85</v>
      </c>
      <c r="AW607" s="13" t="s">
        <v>39</v>
      </c>
      <c r="AX607" s="13" t="s">
        <v>12</v>
      </c>
      <c r="AY607" s="153" t="s">
        <v>135</v>
      </c>
    </row>
    <row r="608" spans="2:65" s="14" customFormat="1" ht="10">
      <c r="B608" s="159"/>
      <c r="D608" s="140" t="s">
        <v>147</v>
      </c>
      <c r="E608" s="160" t="s">
        <v>19</v>
      </c>
      <c r="F608" s="161" t="s">
        <v>154</v>
      </c>
      <c r="H608" s="162">
        <v>53.760000000000005</v>
      </c>
      <c r="I608" s="163"/>
      <c r="L608" s="159"/>
      <c r="M608" s="164"/>
      <c r="T608" s="165"/>
      <c r="AT608" s="160" t="s">
        <v>147</v>
      </c>
      <c r="AU608" s="160" t="s">
        <v>85</v>
      </c>
      <c r="AV608" s="14" t="s">
        <v>143</v>
      </c>
      <c r="AW608" s="14" t="s">
        <v>39</v>
      </c>
      <c r="AX608" s="14" t="s">
        <v>83</v>
      </c>
      <c r="AY608" s="160" t="s">
        <v>135</v>
      </c>
    </row>
    <row r="609" spans="2:65" s="1" customFormat="1" ht="49" customHeight="1">
      <c r="B609" s="32"/>
      <c r="C609" s="127" t="s">
        <v>817</v>
      </c>
      <c r="D609" s="127" t="s">
        <v>138</v>
      </c>
      <c r="E609" s="128" t="s">
        <v>818</v>
      </c>
      <c r="F609" s="129" t="s">
        <v>819</v>
      </c>
      <c r="G609" s="130" t="s">
        <v>312</v>
      </c>
      <c r="H609" s="131">
        <v>8.0640000000000003E-2</v>
      </c>
      <c r="I609" s="132"/>
      <c r="J609" s="133">
        <f>ROUND(I609*H609,2)</f>
        <v>0</v>
      </c>
      <c r="K609" s="129" t="s">
        <v>142</v>
      </c>
      <c r="L609" s="32"/>
      <c r="M609" s="134" t="s">
        <v>19</v>
      </c>
      <c r="N609" s="135" t="s">
        <v>47</v>
      </c>
      <c r="P609" s="136">
        <f>O609*H609</f>
        <v>0</v>
      </c>
      <c r="Q609" s="136">
        <v>0</v>
      </c>
      <c r="R609" s="136">
        <f>Q609*H609</f>
        <v>0</v>
      </c>
      <c r="S609" s="136">
        <v>0</v>
      </c>
      <c r="T609" s="137">
        <f>S609*H609</f>
        <v>0</v>
      </c>
      <c r="AR609" s="138" t="s">
        <v>197</v>
      </c>
      <c r="AT609" s="138" t="s">
        <v>138</v>
      </c>
      <c r="AU609" s="138" t="s">
        <v>85</v>
      </c>
      <c r="AY609" s="17" t="s">
        <v>135</v>
      </c>
      <c r="BE609" s="139">
        <f>IF(N609="základní",J609,0)</f>
        <v>0</v>
      </c>
      <c r="BF609" s="139">
        <f>IF(N609="snížená",J609,0)</f>
        <v>0</v>
      </c>
      <c r="BG609" s="139">
        <f>IF(N609="zákl. přenesená",J609,0)</f>
        <v>0</v>
      </c>
      <c r="BH609" s="139">
        <f>IF(N609="sníž. přenesená",J609,0)</f>
        <v>0</v>
      </c>
      <c r="BI609" s="139">
        <f>IF(N609="nulová",J609,0)</f>
        <v>0</v>
      </c>
      <c r="BJ609" s="17" t="s">
        <v>83</v>
      </c>
      <c r="BK609" s="139">
        <f>ROUND(I609*H609,2)</f>
        <v>0</v>
      </c>
      <c r="BL609" s="17" t="s">
        <v>197</v>
      </c>
      <c r="BM609" s="138" t="s">
        <v>820</v>
      </c>
    </row>
    <row r="610" spans="2:65" s="1" customFormat="1" ht="27">
      <c r="B610" s="32"/>
      <c r="D610" s="140" t="s">
        <v>144</v>
      </c>
      <c r="F610" s="141" t="s">
        <v>819</v>
      </c>
      <c r="I610" s="142"/>
      <c r="L610" s="32"/>
      <c r="M610" s="143"/>
      <c r="T610" s="53"/>
      <c r="AT610" s="17" t="s">
        <v>144</v>
      </c>
      <c r="AU610" s="17" t="s">
        <v>85</v>
      </c>
    </row>
    <row r="611" spans="2:65" s="1" customFormat="1" ht="10">
      <c r="B611" s="32"/>
      <c r="D611" s="144" t="s">
        <v>145</v>
      </c>
      <c r="F611" s="145" t="s">
        <v>821</v>
      </c>
      <c r="I611" s="142"/>
      <c r="L611" s="32"/>
      <c r="M611" s="143"/>
      <c r="T611" s="53"/>
      <c r="AT611" s="17" t="s">
        <v>145</v>
      </c>
      <c r="AU611" s="17" t="s">
        <v>85</v>
      </c>
    </row>
    <row r="612" spans="2:65" s="1" customFormat="1" ht="49" customHeight="1">
      <c r="B612" s="32"/>
      <c r="C612" s="127" t="s">
        <v>364</v>
      </c>
      <c r="D612" s="127" t="s">
        <v>138</v>
      </c>
      <c r="E612" s="128" t="s">
        <v>822</v>
      </c>
      <c r="F612" s="129" t="s">
        <v>823</v>
      </c>
      <c r="G612" s="130" t="s">
        <v>312</v>
      </c>
      <c r="H612" s="131">
        <v>8.0640000000000003E-2</v>
      </c>
      <c r="I612" s="132"/>
      <c r="J612" s="133">
        <f>ROUND(I612*H612,2)</f>
        <v>0</v>
      </c>
      <c r="K612" s="129" t="s">
        <v>824</v>
      </c>
      <c r="L612" s="32"/>
      <c r="M612" s="134" t="s">
        <v>19</v>
      </c>
      <c r="N612" s="135" t="s">
        <v>47</v>
      </c>
      <c r="P612" s="136">
        <f>O612*H612</f>
        <v>0</v>
      </c>
      <c r="Q612" s="136">
        <v>0</v>
      </c>
      <c r="R612" s="136">
        <f>Q612*H612</f>
        <v>0</v>
      </c>
      <c r="S612" s="136">
        <v>0</v>
      </c>
      <c r="T612" s="137">
        <f>S612*H612</f>
        <v>0</v>
      </c>
      <c r="AR612" s="138" t="s">
        <v>197</v>
      </c>
      <c r="AT612" s="138" t="s">
        <v>138</v>
      </c>
      <c r="AU612" s="138" t="s">
        <v>85</v>
      </c>
      <c r="AY612" s="17" t="s">
        <v>135</v>
      </c>
      <c r="BE612" s="139">
        <f>IF(N612="základní",J612,0)</f>
        <v>0</v>
      </c>
      <c r="BF612" s="139">
        <f>IF(N612="snížená",J612,0)</f>
        <v>0</v>
      </c>
      <c r="BG612" s="139">
        <f>IF(N612="zákl. přenesená",J612,0)</f>
        <v>0</v>
      </c>
      <c r="BH612" s="139">
        <f>IF(N612="sníž. přenesená",J612,0)</f>
        <v>0</v>
      </c>
      <c r="BI612" s="139">
        <f>IF(N612="nulová",J612,0)</f>
        <v>0</v>
      </c>
      <c r="BJ612" s="17" t="s">
        <v>83</v>
      </c>
      <c r="BK612" s="139">
        <f>ROUND(I612*H612,2)</f>
        <v>0</v>
      </c>
      <c r="BL612" s="17" t="s">
        <v>197</v>
      </c>
      <c r="BM612" s="138" t="s">
        <v>825</v>
      </c>
    </row>
    <row r="613" spans="2:65" s="1" customFormat="1" ht="27">
      <c r="B613" s="32"/>
      <c r="D613" s="140" t="s">
        <v>144</v>
      </c>
      <c r="F613" s="141" t="s">
        <v>823</v>
      </c>
      <c r="I613" s="142"/>
      <c r="L613" s="32"/>
      <c r="M613" s="143"/>
      <c r="T613" s="53"/>
      <c r="AT613" s="17" t="s">
        <v>144</v>
      </c>
      <c r="AU613" s="17" t="s">
        <v>85</v>
      </c>
    </row>
    <row r="614" spans="2:65" s="1" customFormat="1" ht="10">
      <c r="B614" s="32"/>
      <c r="D614" s="144" t="s">
        <v>145</v>
      </c>
      <c r="F614" s="145" t="s">
        <v>826</v>
      </c>
      <c r="I614" s="142"/>
      <c r="L614" s="32"/>
      <c r="M614" s="143"/>
      <c r="T614" s="53"/>
      <c r="AT614" s="17" t="s">
        <v>145</v>
      </c>
      <c r="AU614" s="17" t="s">
        <v>85</v>
      </c>
    </row>
    <row r="615" spans="2:65" s="11" customFormat="1" ht="22.75" customHeight="1">
      <c r="B615" s="115"/>
      <c r="D615" s="116" t="s">
        <v>75</v>
      </c>
      <c r="E615" s="125" t="s">
        <v>827</v>
      </c>
      <c r="F615" s="125" t="s">
        <v>828</v>
      </c>
      <c r="I615" s="118"/>
      <c r="J615" s="126">
        <f>BK615</f>
        <v>0</v>
      </c>
      <c r="L615" s="115"/>
      <c r="M615" s="120"/>
      <c r="P615" s="121">
        <f>SUM(P616:P643)</f>
        <v>0</v>
      </c>
      <c r="R615" s="121">
        <f>SUM(R616:R643)</f>
        <v>0</v>
      </c>
      <c r="T615" s="122">
        <f>SUM(T616:T643)</f>
        <v>0</v>
      </c>
      <c r="AR615" s="116" t="s">
        <v>85</v>
      </c>
      <c r="AT615" s="123" t="s">
        <v>75</v>
      </c>
      <c r="AU615" s="123" t="s">
        <v>83</v>
      </c>
      <c r="AY615" s="116" t="s">
        <v>135</v>
      </c>
      <c r="BK615" s="124">
        <f>SUM(BK616:BK643)</f>
        <v>0</v>
      </c>
    </row>
    <row r="616" spans="2:65" s="1" customFormat="1" ht="24.15" customHeight="1">
      <c r="B616" s="32"/>
      <c r="C616" s="127" t="s">
        <v>829</v>
      </c>
      <c r="D616" s="127" t="s">
        <v>138</v>
      </c>
      <c r="E616" s="128" t="s">
        <v>830</v>
      </c>
      <c r="F616" s="129" t="s">
        <v>831</v>
      </c>
      <c r="G616" s="130" t="s">
        <v>832</v>
      </c>
      <c r="H616" s="131">
        <v>4</v>
      </c>
      <c r="I616" s="132"/>
      <c r="J616" s="133">
        <f>ROUND(I616*H616,2)</f>
        <v>0</v>
      </c>
      <c r="K616" s="129" t="s">
        <v>824</v>
      </c>
      <c r="L616" s="32"/>
      <c r="M616" s="134" t="s">
        <v>19</v>
      </c>
      <c r="N616" s="135" t="s">
        <v>47</v>
      </c>
      <c r="P616" s="136">
        <f>O616*H616</f>
        <v>0</v>
      </c>
      <c r="Q616" s="136">
        <v>0</v>
      </c>
      <c r="R616" s="136">
        <f>Q616*H616</f>
        <v>0</v>
      </c>
      <c r="S616" s="136">
        <v>0</v>
      </c>
      <c r="T616" s="137">
        <f>S616*H616</f>
        <v>0</v>
      </c>
      <c r="AR616" s="138" t="s">
        <v>197</v>
      </c>
      <c r="AT616" s="138" t="s">
        <v>138</v>
      </c>
      <c r="AU616" s="138" t="s">
        <v>85</v>
      </c>
      <c r="AY616" s="17" t="s">
        <v>135</v>
      </c>
      <c r="BE616" s="139">
        <f>IF(N616="základní",J616,0)</f>
        <v>0</v>
      </c>
      <c r="BF616" s="139">
        <f>IF(N616="snížená",J616,0)</f>
        <v>0</v>
      </c>
      <c r="BG616" s="139">
        <f>IF(N616="zákl. přenesená",J616,0)</f>
        <v>0</v>
      </c>
      <c r="BH616" s="139">
        <f>IF(N616="sníž. přenesená",J616,0)</f>
        <v>0</v>
      </c>
      <c r="BI616" s="139">
        <f>IF(N616="nulová",J616,0)</f>
        <v>0</v>
      </c>
      <c r="BJ616" s="17" t="s">
        <v>83</v>
      </c>
      <c r="BK616" s="139">
        <f>ROUND(I616*H616,2)</f>
        <v>0</v>
      </c>
      <c r="BL616" s="17" t="s">
        <v>197</v>
      </c>
      <c r="BM616" s="138" t="s">
        <v>833</v>
      </c>
    </row>
    <row r="617" spans="2:65" s="1" customFormat="1" ht="18">
      <c r="B617" s="32"/>
      <c r="D617" s="140" t="s">
        <v>144</v>
      </c>
      <c r="F617" s="141" t="s">
        <v>831</v>
      </c>
      <c r="I617" s="142"/>
      <c r="L617" s="32"/>
      <c r="M617" s="143"/>
      <c r="T617" s="53"/>
      <c r="AT617" s="17" t="s">
        <v>144</v>
      </c>
      <c r="AU617" s="17" t="s">
        <v>85</v>
      </c>
    </row>
    <row r="618" spans="2:65" s="1" customFormat="1" ht="10">
      <c r="B618" s="32"/>
      <c r="D618" s="144" t="s">
        <v>145</v>
      </c>
      <c r="F618" s="145" t="s">
        <v>834</v>
      </c>
      <c r="I618" s="142"/>
      <c r="L618" s="32"/>
      <c r="M618" s="143"/>
      <c r="T618" s="53"/>
      <c r="AT618" s="17" t="s">
        <v>145</v>
      </c>
      <c r="AU618" s="17" t="s">
        <v>85</v>
      </c>
    </row>
    <row r="619" spans="2:65" s="12" customFormat="1" ht="10">
      <c r="B619" s="146"/>
      <c r="D619" s="140" t="s">
        <v>147</v>
      </c>
      <c r="E619" s="147" t="s">
        <v>19</v>
      </c>
      <c r="F619" s="148" t="s">
        <v>835</v>
      </c>
      <c r="H619" s="147" t="s">
        <v>19</v>
      </c>
      <c r="I619" s="149"/>
      <c r="L619" s="146"/>
      <c r="M619" s="150"/>
      <c r="T619" s="151"/>
      <c r="AT619" s="147" t="s">
        <v>147</v>
      </c>
      <c r="AU619" s="147" t="s">
        <v>85</v>
      </c>
      <c r="AV619" s="12" t="s">
        <v>83</v>
      </c>
      <c r="AW619" s="12" t="s">
        <v>39</v>
      </c>
      <c r="AX619" s="12" t="s">
        <v>12</v>
      </c>
      <c r="AY619" s="147" t="s">
        <v>135</v>
      </c>
    </row>
    <row r="620" spans="2:65" s="13" customFormat="1" ht="10">
      <c r="B620" s="152"/>
      <c r="D620" s="140" t="s">
        <v>147</v>
      </c>
      <c r="E620" s="153" t="s">
        <v>19</v>
      </c>
      <c r="F620" s="154" t="s">
        <v>143</v>
      </c>
      <c r="H620" s="155">
        <v>4</v>
      </c>
      <c r="I620" s="156"/>
      <c r="L620" s="152"/>
      <c r="M620" s="157"/>
      <c r="T620" s="158"/>
      <c r="AT620" s="153" t="s">
        <v>147</v>
      </c>
      <c r="AU620" s="153" t="s">
        <v>85</v>
      </c>
      <c r="AV620" s="13" t="s">
        <v>85</v>
      </c>
      <c r="AW620" s="13" t="s">
        <v>39</v>
      </c>
      <c r="AX620" s="13" t="s">
        <v>12</v>
      </c>
      <c r="AY620" s="153" t="s">
        <v>135</v>
      </c>
    </row>
    <row r="621" spans="2:65" s="14" customFormat="1" ht="10">
      <c r="B621" s="159"/>
      <c r="D621" s="140" t="s">
        <v>147</v>
      </c>
      <c r="E621" s="160" t="s">
        <v>19</v>
      </c>
      <c r="F621" s="161" t="s">
        <v>154</v>
      </c>
      <c r="H621" s="162">
        <v>4</v>
      </c>
      <c r="I621" s="163"/>
      <c r="L621" s="159"/>
      <c r="M621" s="164"/>
      <c r="T621" s="165"/>
      <c r="AT621" s="160" t="s">
        <v>147</v>
      </c>
      <c r="AU621" s="160" t="s">
        <v>85</v>
      </c>
      <c r="AV621" s="14" t="s">
        <v>143</v>
      </c>
      <c r="AW621" s="14" t="s">
        <v>39</v>
      </c>
      <c r="AX621" s="14" t="s">
        <v>83</v>
      </c>
      <c r="AY621" s="160" t="s">
        <v>135</v>
      </c>
    </row>
    <row r="622" spans="2:65" s="1" customFormat="1" ht="24.15" customHeight="1">
      <c r="B622" s="32"/>
      <c r="C622" s="127" t="s">
        <v>373</v>
      </c>
      <c r="D622" s="127" t="s">
        <v>138</v>
      </c>
      <c r="E622" s="128" t="s">
        <v>836</v>
      </c>
      <c r="F622" s="129" t="s">
        <v>837</v>
      </c>
      <c r="G622" s="130" t="s">
        <v>832</v>
      </c>
      <c r="H622" s="131">
        <v>9</v>
      </c>
      <c r="I622" s="132"/>
      <c r="J622" s="133">
        <f>ROUND(I622*H622,2)</f>
        <v>0</v>
      </c>
      <c r="K622" s="129" t="s">
        <v>824</v>
      </c>
      <c r="L622" s="32"/>
      <c r="M622" s="134" t="s">
        <v>19</v>
      </c>
      <c r="N622" s="135" t="s">
        <v>47</v>
      </c>
      <c r="P622" s="136">
        <f>O622*H622</f>
        <v>0</v>
      </c>
      <c r="Q622" s="136">
        <v>0</v>
      </c>
      <c r="R622" s="136">
        <f>Q622*H622</f>
        <v>0</v>
      </c>
      <c r="S622" s="136">
        <v>0</v>
      </c>
      <c r="T622" s="137">
        <f>S622*H622</f>
        <v>0</v>
      </c>
      <c r="AR622" s="138" t="s">
        <v>197</v>
      </c>
      <c r="AT622" s="138" t="s">
        <v>138</v>
      </c>
      <c r="AU622" s="138" t="s">
        <v>85</v>
      </c>
      <c r="AY622" s="17" t="s">
        <v>135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7" t="s">
        <v>83</v>
      </c>
      <c r="BK622" s="139">
        <f>ROUND(I622*H622,2)</f>
        <v>0</v>
      </c>
      <c r="BL622" s="17" t="s">
        <v>197</v>
      </c>
      <c r="BM622" s="138" t="s">
        <v>838</v>
      </c>
    </row>
    <row r="623" spans="2:65" s="1" customFormat="1" ht="18">
      <c r="B623" s="32"/>
      <c r="D623" s="140" t="s">
        <v>144</v>
      </c>
      <c r="F623" s="141" t="s">
        <v>837</v>
      </c>
      <c r="I623" s="142"/>
      <c r="L623" s="32"/>
      <c r="M623" s="143"/>
      <c r="T623" s="53"/>
      <c r="AT623" s="17" t="s">
        <v>144</v>
      </c>
      <c r="AU623" s="17" t="s">
        <v>85</v>
      </c>
    </row>
    <row r="624" spans="2:65" s="1" customFormat="1" ht="10">
      <c r="B624" s="32"/>
      <c r="D624" s="144" t="s">
        <v>145</v>
      </c>
      <c r="F624" s="145" t="s">
        <v>839</v>
      </c>
      <c r="I624" s="142"/>
      <c r="L624" s="32"/>
      <c r="M624" s="143"/>
      <c r="T624" s="53"/>
      <c r="AT624" s="17" t="s">
        <v>145</v>
      </c>
      <c r="AU624" s="17" t="s">
        <v>85</v>
      </c>
    </row>
    <row r="625" spans="2:65" s="12" customFormat="1" ht="10">
      <c r="B625" s="146"/>
      <c r="D625" s="140" t="s">
        <v>147</v>
      </c>
      <c r="E625" s="147" t="s">
        <v>19</v>
      </c>
      <c r="F625" s="148" t="s">
        <v>840</v>
      </c>
      <c r="H625" s="147" t="s">
        <v>19</v>
      </c>
      <c r="I625" s="149"/>
      <c r="L625" s="146"/>
      <c r="M625" s="150"/>
      <c r="T625" s="151"/>
      <c r="AT625" s="147" t="s">
        <v>147</v>
      </c>
      <c r="AU625" s="147" t="s">
        <v>85</v>
      </c>
      <c r="AV625" s="12" t="s">
        <v>83</v>
      </c>
      <c r="AW625" s="12" t="s">
        <v>39</v>
      </c>
      <c r="AX625" s="12" t="s">
        <v>12</v>
      </c>
      <c r="AY625" s="147" t="s">
        <v>135</v>
      </c>
    </row>
    <row r="626" spans="2:65" s="13" customFormat="1" ht="10">
      <c r="B626" s="152"/>
      <c r="D626" s="140" t="s">
        <v>147</v>
      </c>
      <c r="E626" s="153" t="s">
        <v>19</v>
      </c>
      <c r="F626" s="154" t="s">
        <v>155</v>
      </c>
      <c r="H626" s="155">
        <v>9</v>
      </c>
      <c r="I626" s="156"/>
      <c r="L626" s="152"/>
      <c r="M626" s="157"/>
      <c r="T626" s="158"/>
      <c r="AT626" s="153" t="s">
        <v>147</v>
      </c>
      <c r="AU626" s="153" t="s">
        <v>85</v>
      </c>
      <c r="AV626" s="13" t="s">
        <v>85</v>
      </c>
      <c r="AW626" s="13" t="s">
        <v>39</v>
      </c>
      <c r="AX626" s="13" t="s">
        <v>12</v>
      </c>
      <c r="AY626" s="153" t="s">
        <v>135</v>
      </c>
    </row>
    <row r="627" spans="2:65" s="14" customFormat="1" ht="10">
      <c r="B627" s="159"/>
      <c r="D627" s="140" t="s">
        <v>147</v>
      </c>
      <c r="E627" s="160" t="s">
        <v>19</v>
      </c>
      <c r="F627" s="161" t="s">
        <v>154</v>
      </c>
      <c r="H627" s="162">
        <v>9</v>
      </c>
      <c r="I627" s="163"/>
      <c r="L627" s="159"/>
      <c r="M627" s="164"/>
      <c r="T627" s="165"/>
      <c r="AT627" s="160" t="s">
        <v>147</v>
      </c>
      <c r="AU627" s="160" t="s">
        <v>85</v>
      </c>
      <c r="AV627" s="14" t="s">
        <v>143</v>
      </c>
      <c r="AW627" s="14" t="s">
        <v>39</v>
      </c>
      <c r="AX627" s="14" t="s">
        <v>83</v>
      </c>
      <c r="AY627" s="160" t="s">
        <v>135</v>
      </c>
    </row>
    <row r="628" spans="2:65" s="1" customFormat="1" ht="21.75" customHeight="1">
      <c r="B628" s="32"/>
      <c r="C628" s="127" t="s">
        <v>841</v>
      </c>
      <c r="D628" s="127" t="s">
        <v>138</v>
      </c>
      <c r="E628" s="128" t="s">
        <v>842</v>
      </c>
      <c r="F628" s="129" t="s">
        <v>843</v>
      </c>
      <c r="G628" s="130" t="s">
        <v>237</v>
      </c>
      <c r="H628" s="131">
        <v>4</v>
      </c>
      <c r="I628" s="132"/>
      <c r="J628" s="133">
        <f>ROUND(I628*H628,2)</f>
        <v>0</v>
      </c>
      <c r="K628" s="129" t="s">
        <v>19</v>
      </c>
      <c r="L628" s="32"/>
      <c r="M628" s="134" t="s">
        <v>19</v>
      </c>
      <c r="N628" s="135" t="s">
        <v>47</v>
      </c>
      <c r="P628" s="136">
        <f>O628*H628</f>
        <v>0</v>
      </c>
      <c r="Q628" s="136">
        <v>0</v>
      </c>
      <c r="R628" s="136">
        <f>Q628*H628</f>
        <v>0</v>
      </c>
      <c r="S628" s="136">
        <v>0</v>
      </c>
      <c r="T628" s="137">
        <f>S628*H628</f>
        <v>0</v>
      </c>
      <c r="AR628" s="138" t="s">
        <v>197</v>
      </c>
      <c r="AT628" s="138" t="s">
        <v>138</v>
      </c>
      <c r="AU628" s="138" t="s">
        <v>85</v>
      </c>
      <c r="AY628" s="17" t="s">
        <v>135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83</v>
      </c>
      <c r="BK628" s="139">
        <f>ROUND(I628*H628,2)</f>
        <v>0</v>
      </c>
      <c r="BL628" s="17" t="s">
        <v>197</v>
      </c>
      <c r="BM628" s="138" t="s">
        <v>844</v>
      </c>
    </row>
    <row r="629" spans="2:65" s="1" customFormat="1" ht="10">
      <c r="B629" s="32"/>
      <c r="D629" s="140" t="s">
        <v>144</v>
      </c>
      <c r="F629" s="141" t="s">
        <v>843</v>
      </c>
      <c r="I629" s="142"/>
      <c r="L629" s="32"/>
      <c r="M629" s="143"/>
      <c r="T629" s="53"/>
      <c r="AT629" s="17" t="s">
        <v>144</v>
      </c>
      <c r="AU629" s="17" t="s">
        <v>85</v>
      </c>
    </row>
    <row r="630" spans="2:65" s="1" customFormat="1" ht="24.15" customHeight="1">
      <c r="B630" s="32"/>
      <c r="C630" s="127" t="s">
        <v>377</v>
      </c>
      <c r="D630" s="127" t="s">
        <v>138</v>
      </c>
      <c r="E630" s="128" t="s">
        <v>845</v>
      </c>
      <c r="F630" s="129" t="s">
        <v>846</v>
      </c>
      <c r="G630" s="130" t="s">
        <v>237</v>
      </c>
      <c r="H630" s="131">
        <v>9</v>
      </c>
      <c r="I630" s="132"/>
      <c r="J630" s="133">
        <f>ROUND(I630*H630,2)</f>
        <v>0</v>
      </c>
      <c r="K630" s="129" t="s">
        <v>19</v>
      </c>
      <c r="L630" s="32"/>
      <c r="M630" s="134" t="s">
        <v>19</v>
      </c>
      <c r="N630" s="135" t="s">
        <v>47</v>
      </c>
      <c r="P630" s="136">
        <f>O630*H630</f>
        <v>0</v>
      </c>
      <c r="Q630" s="136">
        <v>0</v>
      </c>
      <c r="R630" s="136">
        <f>Q630*H630</f>
        <v>0</v>
      </c>
      <c r="S630" s="136">
        <v>0</v>
      </c>
      <c r="T630" s="137">
        <f>S630*H630</f>
        <v>0</v>
      </c>
      <c r="AR630" s="138" t="s">
        <v>197</v>
      </c>
      <c r="AT630" s="138" t="s">
        <v>138</v>
      </c>
      <c r="AU630" s="138" t="s">
        <v>85</v>
      </c>
      <c r="AY630" s="17" t="s">
        <v>135</v>
      </c>
      <c r="BE630" s="139">
        <f>IF(N630="základní",J630,0)</f>
        <v>0</v>
      </c>
      <c r="BF630" s="139">
        <f>IF(N630="snížená",J630,0)</f>
        <v>0</v>
      </c>
      <c r="BG630" s="139">
        <f>IF(N630="zákl. přenesená",J630,0)</f>
        <v>0</v>
      </c>
      <c r="BH630" s="139">
        <f>IF(N630="sníž. přenesená",J630,0)</f>
        <v>0</v>
      </c>
      <c r="BI630" s="139">
        <f>IF(N630="nulová",J630,0)</f>
        <v>0</v>
      </c>
      <c r="BJ630" s="17" t="s">
        <v>83</v>
      </c>
      <c r="BK630" s="139">
        <f>ROUND(I630*H630,2)</f>
        <v>0</v>
      </c>
      <c r="BL630" s="17" t="s">
        <v>197</v>
      </c>
      <c r="BM630" s="138" t="s">
        <v>847</v>
      </c>
    </row>
    <row r="631" spans="2:65" s="1" customFormat="1" ht="18">
      <c r="B631" s="32"/>
      <c r="D631" s="140" t="s">
        <v>144</v>
      </c>
      <c r="F631" s="141" t="s">
        <v>846</v>
      </c>
      <c r="I631" s="142"/>
      <c r="L631" s="32"/>
      <c r="M631" s="143"/>
      <c r="T631" s="53"/>
      <c r="AT631" s="17" t="s">
        <v>144</v>
      </c>
      <c r="AU631" s="17" t="s">
        <v>85</v>
      </c>
    </row>
    <row r="632" spans="2:65" s="1" customFormat="1" ht="24.15" customHeight="1">
      <c r="B632" s="32"/>
      <c r="C632" s="127" t="s">
        <v>848</v>
      </c>
      <c r="D632" s="127" t="s">
        <v>138</v>
      </c>
      <c r="E632" s="128" t="s">
        <v>849</v>
      </c>
      <c r="F632" s="129" t="s">
        <v>850</v>
      </c>
      <c r="G632" s="130" t="s">
        <v>237</v>
      </c>
      <c r="H632" s="131">
        <v>9</v>
      </c>
      <c r="I632" s="132"/>
      <c r="J632" s="133">
        <f>ROUND(I632*H632,2)</f>
        <v>0</v>
      </c>
      <c r="K632" s="129" t="s">
        <v>19</v>
      </c>
      <c r="L632" s="32"/>
      <c r="M632" s="134" t="s">
        <v>19</v>
      </c>
      <c r="N632" s="135" t="s">
        <v>47</v>
      </c>
      <c r="P632" s="136">
        <f>O632*H632</f>
        <v>0</v>
      </c>
      <c r="Q632" s="136">
        <v>0</v>
      </c>
      <c r="R632" s="136">
        <f>Q632*H632</f>
        <v>0</v>
      </c>
      <c r="S632" s="136">
        <v>0</v>
      </c>
      <c r="T632" s="137">
        <f>S632*H632</f>
        <v>0</v>
      </c>
      <c r="AR632" s="138" t="s">
        <v>197</v>
      </c>
      <c r="AT632" s="138" t="s">
        <v>138</v>
      </c>
      <c r="AU632" s="138" t="s">
        <v>85</v>
      </c>
      <c r="AY632" s="17" t="s">
        <v>135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7" t="s">
        <v>83</v>
      </c>
      <c r="BK632" s="139">
        <f>ROUND(I632*H632,2)</f>
        <v>0</v>
      </c>
      <c r="BL632" s="17" t="s">
        <v>197</v>
      </c>
      <c r="BM632" s="138" t="s">
        <v>851</v>
      </c>
    </row>
    <row r="633" spans="2:65" s="1" customFormat="1" ht="10">
      <c r="B633" s="32"/>
      <c r="D633" s="140" t="s">
        <v>144</v>
      </c>
      <c r="F633" s="141" t="s">
        <v>850</v>
      </c>
      <c r="I633" s="142"/>
      <c r="L633" s="32"/>
      <c r="M633" s="143"/>
      <c r="T633" s="53"/>
      <c r="AT633" s="17" t="s">
        <v>144</v>
      </c>
      <c r="AU633" s="17" t="s">
        <v>85</v>
      </c>
    </row>
    <row r="634" spans="2:65" s="1" customFormat="1" ht="24.15" customHeight="1">
      <c r="B634" s="32"/>
      <c r="C634" s="127" t="s">
        <v>384</v>
      </c>
      <c r="D634" s="127" t="s">
        <v>138</v>
      </c>
      <c r="E634" s="128" t="s">
        <v>852</v>
      </c>
      <c r="F634" s="129" t="s">
        <v>853</v>
      </c>
      <c r="G634" s="130" t="s">
        <v>237</v>
      </c>
      <c r="H634" s="131">
        <v>2</v>
      </c>
      <c r="I634" s="132"/>
      <c r="J634" s="133">
        <f>ROUND(I634*H634,2)</f>
        <v>0</v>
      </c>
      <c r="K634" s="129" t="s">
        <v>19</v>
      </c>
      <c r="L634" s="32"/>
      <c r="M634" s="134" t="s">
        <v>19</v>
      </c>
      <c r="N634" s="135" t="s">
        <v>47</v>
      </c>
      <c r="P634" s="136">
        <f>O634*H634</f>
        <v>0</v>
      </c>
      <c r="Q634" s="136">
        <v>0</v>
      </c>
      <c r="R634" s="136">
        <f>Q634*H634</f>
        <v>0</v>
      </c>
      <c r="S634" s="136">
        <v>0</v>
      </c>
      <c r="T634" s="137">
        <f>S634*H634</f>
        <v>0</v>
      </c>
      <c r="AR634" s="138" t="s">
        <v>197</v>
      </c>
      <c r="AT634" s="138" t="s">
        <v>138</v>
      </c>
      <c r="AU634" s="138" t="s">
        <v>85</v>
      </c>
      <c r="AY634" s="17" t="s">
        <v>135</v>
      </c>
      <c r="BE634" s="139">
        <f>IF(N634="základní",J634,0)</f>
        <v>0</v>
      </c>
      <c r="BF634" s="139">
        <f>IF(N634="snížená",J634,0)</f>
        <v>0</v>
      </c>
      <c r="BG634" s="139">
        <f>IF(N634="zákl. přenesená",J634,0)</f>
        <v>0</v>
      </c>
      <c r="BH634" s="139">
        <f>IF(N634="sníž. přenesená",J634,0)</f>
        <v>0</v>
      </c>
      <c r="BI634" s="139">
        <f>IF(N634="nulová",J634,0)</f>
        <v>0</v>
      </c>
      <c r="BJ634" s="17" t="s">
        <v>83</v>
      </c>
      <c r="BK634" s="139">
        <f>ROUND(I634*H634,2)</f>
        <v>0</v>
      </c>
      <c r="BL634" s="17" t="s">
        <v>197</v>
      </c>
      <c r="BM634" s="138" t="s">
        <v>854</v>
      </c>
    </row>
    <row r="635" spans="2:65" s="1" customFormat="1" ht="10">
      <c r="B635" s="32"/>
      <c r="D635" s="140" t="s">
        <v>144</v>
      </c>
      <c r="F635" s="141" t="s">
        <v>853</v>
      </c>
      <c r="I635" s="142"/>
      <c r="L635" s="32"/>
      <c r="M635" s="143"/>
      <c r="T635" s="53"/>
      <c r="AT635" s="17" t="s">
        <v>144</v>
      </c>
      <c r="AU635" s="17" t="s">
        <v>85</v>
      </c>
    </row>
    <row r="636" spans="2:65" s="1" customFormat="1" ht="21.75" customHeight="1">
      <c r="B636" s="32"/>
      <c r="C636" s="127" t="s">
        <v>855</v>
      </c>
      <c r="D636" s="127" t="s">
        <v>138</v>
      </c>
      <c r="E636" s="128" t="s">
        <v>856</v>
      </c>
      <c r="F636" s="129" t="s">
        <v>857</v>
      </c>
      <c r="G636" s="130" t="s">
        <v>237</v>
      </c>
      <c r="H636" s="131">
        <v>2</v>
      </c>
      <c r="I636" s="132"/>
      <c r="J636" s="133">
        <f>ROUND(I636*H636,2)</f>
        <v>0</v>
      </c>
      <c r="K636" s="129" t="s">
        <v>19</v>
      </c>
      <c r="L636" s="32"/>
      <c r="M636" s="134" t="s">
        <v>19</v>
      </c>
      <c r="N636" s="135" t="s">
        <v>47</v>
      </c>
      <c r="P636" s="136">
        <f>O636*H636</f>
        <v>0</v>
      </c>
      <c r="Q636" s="136">
        <v>0</v>
      </c>
      <c r="R636" s="136">
        <f>Q636*H636</f>
        <v>0</v>
      </c>
      <c r="S636" s="136">
        <v>0</v>
      </c>
      <c r="T636" s="137">
        <f>S636*H636</f>
        <v>0</v>
      </c>
      <c r="AR636" s="138" t="s">
        <v>197</v>
      </c>
      <c r="AT636" s="138" t="s">
        <v>138</v>
      </c>
      <c r="AU636" s="138" t="s">
        <v>85</v>
      </c>
      <c r="AY636" s="17" t="s">
        <v>135</v>
      </c>
      <c r="BE636" s="139">
        <f>IF(N636="základní",J636,0)</f>
        <v>0</v>
      </c>
      <c r="BF636" s="139">
        <f>IF(N636="snížená",J636,0)</f>
        <v>0</v>
      </c>
      <c r="BG636" s="139">
        <f>IF(N636="zákl. přenesená",J636,0)</f>
        <v>0</v>
      </c>
      <c r="BH636" s="139">
        <f>IF(N636="sníž. přenesená",J636,0)</f>
        <v>0</v>
      </c>
      <c r="BI636" s="139">
        <f>IF(N636="nulová",J636,0)</f>
        <v>0</v>
      </c>
      <c r="BJ636" s="17" t="s">
        <v>83</v>
      </c>
      <c r="BK636" s="139">
        <f>ROUND(I636*H636,2)</f>
        <v>0</v>
      </c>
      <c r="BL636" s="17" t="s">
        <v>197</v>
      </c>
      <c r="BM636" s="138" t="s">
        <v>858</v>
      </c>
    </row>
    <row r="637" spans="2:65" s="1" customFormat="1" ht="10">
      <c r="B637" s="32"/>
      <c r="D637" s="140" t="s">
        <v>144</v>
      </c>
      <c r="F637" s="141" t="s">
        <v>857</v>
      </c>
      <c r="I637" s="142"/>
      <c r="L637" s="32"/>
      <c r="M637" s="143"/>
      <c r="T637" s="53"/>
      <c r="AT637" s="17" t="s">
        <v>144</v>
      </c>
      <c r="AU637" s="17" t="s">
        <v>85</v>
      </c>
    </row>
    <row r="638" spans="2:65" s="1" customFormat="1" ht="49" customHeight="1">
      <c r="B638" s="32"/>
      <c r="C638" s="127" t="s">
        <v>390</v>
      </c>
      <c r="D638" s="127" t="s">
        <v>138</v>
      </c>
      <c r="E638" s="128" t="s">
        <v>859</v>
      </c>
      <c r="F638" s="129" t="s">
        <v>860</v>
      </c>
      <c r="G638" s="130" t="s">
        <v>312</v>
      </c>
      <c r="H638" s="131">
        <v>6.7600000000000004E-3</v>
      </c>
      <c r="I638" s="132"/>
      <c r="J638" s="133">
        <f>ROUND(I638*H638,2)</f>
        <v>0</v>
      </c>
      <c r="K638" s="129" t="s">
        <v>142</v>
      </c>
      <c r="L638" s="32"/>
      <c r="M638" s="134" t="s">
        <v>19</v>
      </c>
      <c r="N638" s="135" t="s">
        <v>47</v>
      </c>
      <c r="P638" s="136">
        <f>O638*H638</f>
        <v>0</v>
      </c>
      <c r="Q638" s="136">
        <v>0</v>
      </c>
      <c r="R638" s="136">
        <f>Q638*H638</f>
        <v>0</v>
      </c>
      <c r="S638" s="136">
        <v>0</v>
      </c>
      <c r="T638" s="137">
        <f>S638*H638</f>
        <v>0</v>
      </c>
      <c r="AR638" s="138" t="s">
        <v>197</v>
      </c>
      <c r="AT638" s="138" t="s">
        <v>138</v>
      </c>
      <c r="AU638" s="138" t="s">
        <v>85</v>
      </c>
      <c r="AY638" s="17" t="s">
        <v>135</v>
      </c>
      <c r="BE638" s="139">
        <f>IF(N638="základní",J638,0)</f>
        <v>0</v>
      </c>
      <c r="BF638" s="139">
        <f>IF(N638="snížená",J638,0)</f>
        <v>0</v>
      </c>
      <c r="BG638" s="139">
        <f>IF(N638="zákl. přenesená",J638,0)</f>
        <v>0</v>
      </c>
      <c r="BH638" s="139">
        <f>IF(N638="sníž. přenesená",J638,0)</f>
        <v>0</v>
      </c>
      <c r="BI638" s="139">
        <f>IF(N638="nulová",J638,0)</f>
        <v>0</v>
      </c>
      <c r="BJ638" s="17" t="s">
        <v>83</v>
      </c>
      <c r="BK638" s="139">
        <f>ROUND(I638*H638,2)</f>
        <v>0</v>
      </c>
      <c r="BL638" s="17" t="s">
        <v>197</v>
      </c>
      <c r="BM638" s="138" t="s">
        <v>861</v>
      </c>
    </row>
    <row r="639" spans="2:65" s="1" customFormat="1" ht="27">
      <c r="B639" s="32"/>
      <c r="D639" s="140" t="s">
        <v>144</v>
      </c>
      <c r="F639" s="141" t="s">
        <v>860</v>
      </c>
      <c r="I639" s="142"/>
      <c r="L639" s="32"/>
      <c r="M639" s="143"/>
      <c r="T639" s="53"/>
      <c r="AT639" s="17" t="s">
        <v>144</v>
      </c>
      <c r="AU639" s="17" t="s">
        <v>85</v>
      </c>
    </row>
    <row r="640" spans="2:65" s="1" customFormat="1" ht="10">
      <c r="B640" s="32"/>
      <c r="D640" s="144" t="s">
        <v>145</v>
      </c>
      <c r="F640" s="145" t="s">
        <v>862</v>
      </c>
      <c r="I640" s="142"/>
      <c r="L640" s="32"/>
      <c r="M640" s="143"/>
      <c r="T640" s="53"/>
      <c r="AT640" s="17" t="s">
        <v>145</v>
      </c>
      <c r="AU640" s="17" t="s">
        <v>85</v>
      </c>
    </row>
    <row r="641" spans="2:65" s="1" customFormat="1" ht="49" customHeight="1">
      <c r="B641" s="32"/>
      <c r="C641" s="127" t="s">
        <v>863</v>
      </c>
      <c r="D641" s="127" t="s">
        <v>138</v>
      </c>
      <c r="E641" s="128" t="s">
        <v>864</v>
      </c>
      <c r="F641" s="129" t="s">
        <v>865</v>
      </c>
      <c r="G641" s="130" t="s">
        <v>312</v>
      </c>
      <c r="H641" s="131">
        <v>6.7600000000000004E-3</v>
      </c>
      <c r="I641" s="132"/>
      <c r="J641" s="133">
        <f>ROUND(I641*H641,2)</f>
        <v>0</v>
      </c>
      <c r="K641" s="129" t="s">
        <v>824</v>
      </c>
      <c r="L641" s="32"/>
      <c r="M641" s="134" t="s">
        <v>19</v>
      </c>
      <c r="N641" s="135" t="s">
        <v>47</v>
      </c>
      <c r="P641" s="136">
        <f>O641*H641</f>
        <v>0</v>
      </c>
      <c r="Q641" s="136">
        <v>0</v>
      </c>
      <c r="R641" s="136">
        <f>Q641*H641</f>
        <v>0</v>
      </c>
      <c r="S641" s="136">
        <v>0</v>
      </c>
      <c r="T641" s="137">
        <f>S641*H641</f>
        <v>0</v>
      </c>
      <c r="AR641" s="138" t="s">
        <v>197</v>
      </c>
      <c r="AT641" s="138" t="s">
        <v>138</v>
      </c>
      <c r="AU641" s="138" t="s">
        <v>85</v>
      </c>
      <c r="AY641" s="17" t="s">
        <v>135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7" t="s">
        <v>83</v>
      </c>
      <c r="BK641" s="139">
        <f>ROUND(I641*H641,2)</f>
        <v>0</v>
      </c>
      <c r="BL641" s="17" t="s">
        <v>197</v>
      </c>
      <c r="BM641" s="138" t="s">
        <v>866</v>
      </c>
    </row>
    <row r="642" spans="2:65" s="1" customFormat="1" ht="27">
      <c r="B642" s="32"/>
      <c r="D642" s="140" t="s">
        <v>144</v>
      </c>
      <c r="F642" s="141" t="s">
        <v>865</v>
      </c>
      <c r="I642" s="142"/>
      <c r="L642" s="32"/>
      <c r="M642" s="143"/>
      <c r="T642" s="53"/>
      <c r="AT642" s="17" t="s">
        <v>144</v>
      </c>
      <c r="AU642" s="17" t="s">
        <v>85</v>
      </c>
    </row>
    <row r="643" spans="2:65" s="1" customFormat="1" ht="10">
      <c r="B643" s="32"/>
      <c r="D643" s="144" t="s">
        <v>145</v>
      </c>
      <c r="F643" s="145" t="s">
        <v>867</v>
      </c>
      <c r="I643" s="142"/>
      <c r="L643" s="32"/>
      <c r="M643" s="143"/>
      <c r="T643" s="53"/>
      <c r="AT643" s="17" t="s">
        <v>145</v>
      </c>
      <c r="AU643" s="17" t="s">
        <v>85</v>
      </c>
    </row>
    <row r="644" spans="2:65" s="11" customFormat="1" ht="22.75" customHeight="1">
      <c r="B644" s="115"/>
      <c r="D644" s="116" t="s">
        <v>75</v>
      </c>
      <c r="E644" s="125" t="s">
        <v>353</v>
      </c>
      <c r="F644" s="125" t="s">
        <v>354</v>
      </c>
      <c r="I644" s="118"/>
      <c r="J644" s="126">
        <f>BK644</f>
        <v>0</v>
      </c>
      <c r="L644" s="115"/>
      <c r="M644" s="120"/>
      <c r="P644" s="121">
        <f>SUM(P645:P871)</f>
        <v>0</v>
      </c>
      <c r="R644" s="121">
        <f>SUM(R645:R871)</f>
        <v>0</v>
      </c>
      <c r="T644" s="122">
        <f>SUM(T645:T871)</f>
        <v>0</v>
      </c>
      <c r="AR644" s="116" t="s">
        <v>85</v>
      </c>
      <c r="AT644" s="123" t="s">
        <v>75</v>
      </c>
      <c r="AU644" s="123" t="s">
        <v>83</v>
      </c>
      <c r="AY644" s="116" t="s">
        <v>135</v>
      </c>
      <c r="BK644" s="124">
        <f>SUM(BK645:BK871)</f>
        <v>0</v>
      </c>
    </row>
    <row r="645" spans="2:65" s="1" customFormat="1" ht="62.75" customHeight="1">
      <c r="B645" s="32"/>
      <c r="C645" s="127" t="s">
        <v>394</v>
      </c>
      <c r="D645" s="127" t="s">
        <v>138</v>
      </c>
      <c r="E645" s="128" t="s">
        <v>868</v>
      </c>
      <c r="F645" s="129" t="s">
        <v>869</v>
      </c>
      <c r="G645" s="130" t="s">
        <v>141</v>
      </c>
      <c r="H645" s="131">
        <v>149.63300000000001</v>
      </c>
      <c r="I645" s="132"/>
      <c r="J645" s="133">
        <f>ROUND(I645*H645,2)</f>
        <v>0</v>
      </c>
      <c r="K645" s="129" t="s">
        <v>142</v>
      </c>
      <c r="L645" s="32"/>
      <c r="M645" s="134" t="s">
        <v>19</v>
      </c>
      <c r="N645" s="135" t="s">
        <v>47</v>
      </c>
      <c r="P645" s="136">
        <f>O645*H645</f>
        <v>0</v>
      </c>
      <c r="Q645" s="136">
        <v>0</v>
      </c>
      <c r="R645" s="136">
        <f>Q645*H645</f>
        <v>0</v>
      </c>
      <c r="S645" s="136">
        <v>0</v>
      </c>
      <c r="T645" s="137">
        <f>S645*H645</f>
        <v>0</v>
      </c>
      <c r="AR645" s="138" t="s">
        <v>197</v>
      </c>
      <c r="AT645" s="138" t="s">
        <v>138</v>
      </c>
      <c r="AU645" s="138" t="s">
        <v>85</v>
      </c>
      <c r="AY645" s="17" t="s">
        <v>135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83</v>
      </c>
      <c r="BK645" s="139">
        <f>ROUND(I645*H645,2)</f>
        <v>0</v>
      </c>
      <c r="BL645" s="17" t="s">
        <v>197</v>
      </c>
      <c r="BM645" s="138" t="s">
        <v>870</v>
      </c>
    </row>
    <row r="646" spans="2:65" s="1" customFormat="1" ht="36">
      <c r="B646" s="32"/>
      <c r="D646" s="140" t="s">
        <v>144</v>
      </c>
      <c r="F646" s="141" t="s">
        <v>869</v>
      </c>
      <c r="I646" s="142"/>
      <c r="L646" s="32"/>
      <c r="M646" s="143"/>
      <c r="T646" s="53"/>
      <c r="AT646" s="17" t="s">
        <v>144</v>
      </c>
      <c r="AU646" s="17" t="s">
        <v>85</v>
      </c>
    </row>
    <row r="647" spans="2:65" s="1" customFormat="1" ht="10">
      <c r="B647" s="32"/>
      <c r="D647" s="144" t="s">
        <v>145</v>
      </c>
      <c r="F647" s="145" t="s">
        <v>871</v>
      </c>
      <c r="I647" s="142"/>
      <c r="L647" s="32"/>
      <c r="M647" s="143"/>
      <c r="T647" s="53"/>
      <c r="AT647" s="17" t="s">
        <v>145</v>
      </c>
      <c r="AU647" s="17" t="s">
        <v>85</v>
      </c>
    </row>
    <row r="648" spans="2:65" s="1" customFormat="1" ht="54">
      <c r="B648" s="32"/>
      <c r="D648" s="140" t="s">
        <v>872</v>
      </c>
      <c r="F648" s="186" t="s">
        <v>873</v>
      </c>
      <c r="I648" s="142"/>
      <c r="L648" s="32"/>
      <c r="M648" s="143"/>
      <c r="T648" s="53"/>
      <c r="AT648" s="17" t="s">
        <v>872</v>
      </c>
      <c r="AU648" s="17" t="s">
        <v>85</v>
      </c>
    </row>
    <row r="649" spans="2:65" s="12" customFormat="1" ht="10">
      <c r="B649" s="146"/>
      <c r="D649" s="140" t="s">
        <v>147</v>
      </c>
      <c r="E649" s="147" t="s">
        <v>19</v>
      </c>
      <c r="F649" s="148" t="s">
        <v>874</v>
      </c>
      <c r="H649" s="147" t="s">
        <v>19</v>
      </c>
      <c r="I649" s="149"/>
      <c r="L649" s="146"/>
      <c r="M649" s="150"/>
      <c r="T649" s="151"/>
      <c r="AT649" s="147" t="s">
        <v>147</v>
      </c>
      <c r="AU649" s="147" t="s">
        <v>85</v>
      </c>
      <c r="AV649" s="12" t="s">
        <v>83</v>
      </c>
      <c r="AW649" s="12" t="s">
        <v>39</v>
      </c>
      <c r="AX649" s="12" t="s">
        <v>12</v>
      </c>
      <c r="AY649" s="147" t="s">
        <v>135</v>
      </c>
    </row>
    <row r="650" spans="2:65" s="12" customFormat="1" ht="10">
      <c r="B650" s="146"/>
      <c r="D650" s="140" t="s">
        <v>147</v>
      </c>
      <c r="E650" s="147" t="s">
        <v>19</v>
      </c>
      <c r="F650" s="148" t="s">
        <v>875</v>
      </c>
      <c r="H650" s="147" t="s">
        <v>19</v>
      </c>
      <c r="I650" s="149"/>
      <c r="L650" s="146"/>
      <c r="M650" s="150"/>
      <c r="T650" s="151"/>
      <c r="AT650" s="147" t="s">
        <v>147</v>
      </c>
      <c r="AU650" s="147" t="s">
        <v>85</v>
      </c>
      <c r="AV650" s="12" t="s">
        <v>83</v>
      </c>
      <c r="AW650" s="12" t="s">
        <v>39</v>
      </c>
      <c r="AX650" s="12" t="s">
        <v>12</v>
      </c>
      <c r="AY650" s="147" t="s">
        <v>135</v>
      </c>
    </row>
    <row r="651" spans="2:65" s="13" customFormat="1" ht="10">
      <c r="B651" s="152"/>
      <c r="D651" s="140" t="s">
        <v>147</v>
      </c>
      <c r="E651" s="153" t="s">
        <v>19</v>
      </c>
      <c r="F651" s="154" t="s">
        <v>876</v>
      </c>
      <c r="H651" s="155">
        <v>42.735000000000007</v>
      </c>
      <c r="I651" s="156"/>
      <c r="L651" s="152"/>
      <c r="M651" s="157"/>
      <c r="T651" s="158"/>
      <c r="AT651" s="153" t="s">
        <v>147</v>
      </c>
      <c r="AU651" s="153" t="s">
        <v>85</v>
      </c>
      <c r="AV651" s="13" t="s">
        <v>85</v>
      </c>
      <c r="AW651" s="13" t="s">
        <v>39</v>
      </c>
      <c r="AX651" s="13" t="s">
        <v>12</v>
      </c>
      <c r="AY651" s="153" t="s">
        <v>135</v>
      </c>
    </row>
    <row r="652" spans="2:65" s="13" customFormat="1" ht="10">
      <c r="B652" s="152"/>
      <c r="D652" s="140" t="s">
        <v>147</v>
      </c>
      <c r="E652" s="153" t="s">
        <v>19</v>
      </c>
      <c r="F652" s="154" t="s">
        <v>654</v>
      </c>
      <c r="H652" s="155">
        <v>-3.5459999999999998</v>
      </c>
      <c r="I652" s="156"/>
      <c r="L652" s="152"/>
      <c r="M652" s="157"/>
      <c r="T652" s="158"/>
      <c r="AT652" s="153" t="s">
        <v>147</v>
      </c>
      <c r="AU652" s="153" t="s">
        <v>85</v>
      </c>
      <c r="AV652" s="13" t="s">
        <v>85</v>
      </c>
      <c r="AW652" s="13" t="s">
        <v>39</v>
      </c>
      <c r="AX652" s="13" t="s">
        <v>12</v>
      </c>
      <c r="AY652" s="153" t="s">
        <v>135</v>
      </c>
    </row>
    <row r="653" spans="2:65" s="15" customFormat="1" ht="10">
      <c r="B653" s="169"/>
      <c r="D653" s="140" t="s">
        <v>147</v>
      </c>
      <c r="E653" s="170" t="s">
        <v>19</v>
      </c>
      <c r="F653" s="171" t="s">
        <v>510</v>
      </c>
      <c r="H653" s="172">
        <v>39.189000000000007</v>
      </c>
      <c r="I653" s="173"/>
      <c r="L653" s="169"/>
      <c r="M653" s="174"/>
      <c r="T653" s="175"/>
      <c r="AT653" s="170" t="s">
        <v>147</v>
      </c>
      <c r="AU653" s="170" t="s">
        <v>85</v>
      </c>
      <c r="AV653" s="15" t="s">
        <v>162</v>
      </c>
      <c r="AW653" s="15" t="s">
        <v>39</v>
      </c>
      <c r="AX653" s="15" t="s">
        <v>12</v>
      </c>
      <c r="AY653" s="170" t="s">
        <v>135</v>
      </c>
    </row>
    <row r="654" spans="2:65" s="12" customFormat="1" ht="10">
      <c r="B654" s="146"/>
      <c r="D654" s="140" t="s">
        <v>147</v>
      </c>
      <c r="E654" s="147" t="s">
        <v>19</v>
      </c>
      <c r="F654" s="148" t="s">
        <v>877</v>
      </c>
      <c r="H654" s="147" t="s">
        <v>19</v>
      </c>
      <c r="I654" s="149"/>
      <c r="L654" s="146"/>
      <c r="M654" s="150"/>
      <c r="T654" s="151"/>
      <c r="AT654" s="147" t="s">
        <v>147</v>
      </c>
      <c r="AU654" s="147" t="s">
        <v>85</v>
      </c>
      <c r="AV654" s="12" t="s">
        <v>83</v>
      </c>
      <c r="AW654" s="12" t="s">
        <v>39</v>
      </c>
      <c r="AX654" s="12" t="s">
        <v>12</v>
      </c>
      <c r="AY654" s="147" t="s">
        <v>135</v>
      </c>
    </row>
    <row r="655" spans="2:65" s="13" customFormat="1" ht="10">
      <c r="B655" s="152"/>
      <c r="D655" s="140" t="s">
        <v>147</v>
      </c>
      <c r="E655" s="153" t="s">
        <v>19</v>
      </c>
      <c r="F655" s="154" t="s">
        <v>878</v>
      </c>
      <c r="H655" s="155">
        <v>5.5919999999999996</v>
      </c>
      <c r="I655" s="156"/>
      <c r="L655" s="152"/>
      <c r="M655" s="157"/>
      <c r="T655" s="158"/>
      <c r="AT655" s="153" t="s">
        <v>147</v>
      </c>
      <c r="AU655" s="153" t="s">
        <v>85</v>
      </c>
      <c r="AV655" s="13" t="s">
        <v>85</v>
      </c>
      <c r="AW655" s="13" t="s">
        <v>39</v>
      </c>
      <c r="AX655" s="13" t="s">
        <v>12</v>
      </c>
      <c r="AY655" s="153" t="s">
        <v>135</v>
      </c>
    </row>
    <row r="656" spans="2:65" s="13" customFormat="1" ht="10">
      <c r="B656" s="152"/>
      <c r="D656" s="140" t="s">
        <v>147</v>
      </c>
      <c r="E656" s="153" t="s">
        <v>19</v>
      </c>
      <c r="F656" s="154" t="s">
        <v>879</v>
      </c>
      <c r="H656" s="155">
        <v>3.4950000000000001</v>
      </c>
      <c r="I656" s="156"/>
      <c r="L656" s="152"/>
      <c r="M656" s="157"/>
      <c r="T656" s="158"/>
      <c r="AT656" s="153" t="s">
        <v>147</v>
      </c>
      <c r="AU656" s="153" t="s">
        <v>85</v>
      </c>
      <c r="AV656" s="13" t="s">
        <v>85</v>
      </c>
      <c r="AW656" s="13" t="s">
        <v>39</v>
      </c>
      <c r="AX656" s="13" t="s">
        <v>12</v>
      </c>
      <c r="AY656" s="153" t="s">
        <v>135</v>
      </c>
    </row>
    <row r="657" spans="2:51" s="13" customFormat="1" ht="10">
      <c r="B657" s="152"/>
      <c r="D657" s="140" t="s">
        <v>147</v>
      </c>
      <c r="E657" s="153" t="s">
        <v>19</v>
      </c>
      <c r="F657" s="154" t="s">
        <v>519</v>
      </c>
      <c r="H657" s="155">
        <v>-1.7729999999999999</v>
      </c>
      <c r="I657" s="156"/>
      <c r="L657" s="152"/>
      <c r="M657" s="157"/>
      <c r="T657" s="158"/>
      <c r="AT657" s="153" t="s">
        <v>147</v>
      </c>
      <c r="AU657" s="153" t="s">
        <v>85</v>
      </c>
      <c r="AV657" s="13" t="s">
        <v>85</v>
      </c>
      <c r="AW657" s="13" t="s">
        <v>39</v>
      </c>
      <c r="AX657" s="13" t="s">
        <v>12</v>
      </c>
      <c r="AY657" s="153" t="s">
        <v>135</v>
      </c>
    </row>
    <row r="658" spans="2:51" s="15" customFormat="1" ht="10">
      <c r="B658" s="169"/>
      <c r="D658" s="140" t="s">
        <v>147</v>
      </c>
      <c r="E658" s="170" t="s">
        <v>19</v>
      </c>
      <c r="F658" s="171" t="s">
        <v>510</v>
      </c>
      <c r="H658" s="172">
        <v>7.3140000000000001</v>
      </c>
      <c r="I658" s="173"/>
      <c r="L658" s="169"/>
      <c r="M658" s="174"/>
      <c r="T658" s="175"/>
      <c r="AT658" s="170" t="s">
        <v>147</v>
      </c>
      <c r="AU658" s="170" t="s">
        <v>85</v>
      </c>
      <c r="AV658" s="15" t="s">
        <v>162</v>
      </c>
      <c r="AW658" s="15" t="s">
        <v>39</v>
      </c>
      <c r="AX658" s="15" t="s">
        <v>12</v>
      </c>
      <c r="AY658" s="170" t="s">
        <v>135</v>
      </c>
    </row>
    <row r="659" spans="2:51" s="12" customFormat="1" ht="10">
      <c r="B659" s="146"/>
      <c r="D659" s="140" t="s">
        <v>147</v>
      </c>
      <c r="E659" s="147" t="s">
        <v>19</v>
      </c>
      <c r="F659" s="148" t="s">
        <v>880</v>
      </c>
      <c r="H659" s="147" t="s">
        <v>19</v>
      </c>
      <c r="I659" s="149"/>
      <c r="L659" s="146"/>
      <c r="M659" s="150"/>
      <c r="T659" s="151"/>
      <c r="AT659" s="147" t="s">
        <v>147</v>
      </c>
      <c r="AU659" s="147" t="s">
        <v>85</v>
      </c>
      <c r="AV659" s="12" t="s">
        <v>83</v>
      </c>
      <c r="AW659" s="12" t="s">
        <v>39</v>
      </c>
      <c r="AX659" s="12" t="s">
        <v>12</v>
      </c>
      <c r="AY659" s="147" t="s">
        <v>135</v>
      </c>
    </row>
    <row r="660" spans="2:51" s="13" customFormat="1" ht="10">
      <c r="B660" s="152"/>
      <c r="D660" s="140" t="s">
        <v>147</v>
      </c>
      <c r="E660" s="153" t="s">
        <v>19</v>
      </c>
      <c r="F660" s="154" t="s">
        <v>881</v>
      </c>
      <c r="H660" s="155">
        <v>17.709999999999997</v>
      </c>
      <c r="I660" s="156"/>
      <c r="L660" s="152"/>
      <c r="M660" s="157"/>
      <c r="T660" s="158"/>
      <c r="AT660" s="153" t="s">
        <v>147</v>
      </c>
      <c r="AU660" s="153" t="s">
        <v>85</v>
      </c>
      <c r="AV660" s="13" t="s">
        <v>85</v>
      </c>
      <c r="AW660" s="13" t="s">
        <v>39</v>
      </c>
      <c r="AX660" s="13" t="s">
        <v>12</v>
      </c>
      <c r="AY660" s="153" t="s">
        <v>135</v>
      </c>
    </row>
    <row r="661" spans="2:51" s="13" customFormat="1" ht="10">
      <c r="B661" s="152"/>
      <c r="D661" s="140" t="s">
        <v>147</v>
      </c>
      <c r="E661" s="153" t="s">
        <v>19</v>
      </c>
      <c r="F661" s="154" t="s">
        <v>622</v>
      </c>
      <c r="H661" s="155">
        <v>-1.5760000000000001</v>
      </c>
      <c r="I661" s="156"/>
      <c r="L661" s="152"/>
      <c r="M661" s="157"/>
      <c r="T661" s="158"/>
      <c r="AT661" s="153" t="s">
        <v>147</v>
      </c>
      <c r="AU661" s="153" t="s">
        <v>85</v>
      </c>
      <c r="AV661" s="13" t="s">
        <v>85</v>
      </c>
      <c r="AW661" s="13" t="s">
        <v>39</v>
      </c>
      <c r="AX661" s="13" t="s">
        <v>12</v>
      </c>
      <c r="AY661" s="153" t="s">
        <v>135</v>
      </c>
    </row>
    <row r="662" spans="2:51" s="15" customFormat="1" ht="10">
      <c r="B662" s="169"/>
      <c r="D662" s="140" t="s">
        <v>147</v>
      </c>
      <c r="E662" s="170" t="s">
        <v>19</v>
      </c>
      <c r="F662" s="171" t="s">
        <v>510</v>
      </c>
      <c r="H662" s="172">
        <v>16.133999999999997</v>
      </c>
      <c r="I662" s="173"/>
      <c r="L662" s="169"/>
      <c r="M662" s="174"/>
      <c r="T662" s="175"/>
      <c r="AT662" s="170" t="s">
        <v>147</v>
      </c>
      <c r="AU662" s="170" t="s">
        <v>85</v>
      </c>
      <c r="AV662" s="15" t="s">
        <v>162</v>
      </c>
      <c r="AW662" s="15" t="s">
        <v>39</v>
      </c>
      <c r="AX662" s="15" t="s">
        <v>12</v>
      </c>
      <c r="AY662" s="170" t="s">
        <v>135</v>
      </c>
    </row>
    <row r="663" spans="2:51" s="12" customFormat="1" ht="10">
      <c r="B663" s="146"/>
      <c r="D663" s="140" t="s">
        <v>147</v>
      </c>
      <c r="E663" s="147" t="s">
        <v>19</v>
      </c>
      <c r="F663" s="148" t="s">
        <v>882</v>
      </c>
      <c r="H663" s="147" t="s">
        <v>19</v>
      </c>
      <c r="I663" s="149"/>
      <c r="L663" s="146"/>
      <c r="M663" s="150"/>
      <c r="T663" s="151"/>
      <c r="AT663" s="147" t="s">
        <v>147</v>
      </c>
      <c r="AU663" s="147" t="s">
        <v>85</v>
      </c>
      <c r="AV663" s="12" t="s">
        <v>83</v>
      </c>
      <c r="AW663" s="12" t="s">
        <v>39</v>
      </c>
      <c r="AX663" s="12" t="s">
        <v>12</v>
      </c>
      <c r="AY663" s="147" t="s">
        <v>135</v>
      </c>
    </row>
    <row r="664" spans="2:51" s="13" customFormat="1" ht="10">
      <c r="B664" s="152"/>
      <c r="D664" s="140" t="s">
        <v>147</v>
      </c>
      <c r="E664" s="153" t="s">
        <v>19</v>
      </c>
      <c r="F664" s="154" t="s">
        <v>883</v>
      </c>
      <c r="H664" s="155">
        <v>27.547999999999998</v>
      </c>
      <c r="I664" s="156"/>
      <c r="L664" s="152"/>
      <c r="M664" s="157"/>
      <c r="T664" s="158"/>
      <c r="AT664" s="153" t="s">
        <v>147</v>
      </c>
      <c r="AU664" s="153" t="s">
        <v>85</v>
      </c>
      <c r="AV664" s="13" t="s">
        <v>85</v>
      </c>
      <c r="AW664" s="13" t="s">
        <v>39</v>
      </c>
      <c r="AX664" s="13" t="s">
        <v>12</v>
      </c>
      <c r="AY664" s="153" t="s">
        <v>135</v>
      </c>
    </row>
    <row r="665" spans="2:51" s="13" customFormat="1" ht="10">
      <c r="B665" s="152"/>
      <c r="D665" s="140" t="s">
        <v>147</v>
      </c>
      <c r="E665" s="153" t="s">
        <v>19</v>
      </c>
      <c r="F665" s="154" t="s">
        <v>622</v>
      </c>
      <c r="H665" s="155">
        <v>-1.5760000000000001</v>
      </c>
      <c r="I665" s="156"/>
      <c r="L665" s="152"/>
      <c r="M665" s="157"/>
      <c r="T665" s="158"/>
      <c r="AT665" s="153" t="s">
        <v>147</v>
      </c>
      <c r="AU665" s="153" t="s">
        <v>85</v>
      </c>
      <c r="AV665" s="13" t="s">
        <v>85</v>
      </c>
      <c r="AW665" s="13" t="s">
        <v>39</v>
      </c>
      <c r="AX665" s="13" t="s">
        <v>12</v>
      </c>
      <c r="AY665" s="153" t="s">
        <v>135</v>
      </c>
    </row>
    <row r="666" spans="2:51" s="15" customFormat="1" ht="10">
      <c r="B666" s="169"/>
      <c r="D666" s="140" t="s">
        <v>147</v>
      </c>
      <c r="E666" s="170" t="s">
        <v>19</v>
      </c>
      <c r="F666" s="171" t="s">
        <v>510</v>
      </c>
      <c r="H666" s="172">
        <v>25.971999999999998</v>
      </c>
      <c r="I666" s="173"/>
      <c r="L666" s="169"/>
      <c r="M666" s="174"/>
      <c r="T666" s="175"/>
      <c r="AT666" s="170" t="s">
        <v>147</v>
      </c>
      <c r="AU666" s="170" t="s">
        <v>85</v>
      </c>
      <c r="AV666" s="15" t="s">
        <v>162</v>
      </c>
      <c r="AW666" s="15" t="s">
        <v>39</v>
      </c>
      <c r="AX666" s="15" t="s">
        <v>12</v>
      </c>
      <c r="AY666" s="170" t="s">
        <v>135</v>
      </c>
    </row>
    <row r="667" spans="2:51" s="12" customFormat="1" ht="10">
      <c r="B667" s="146"/>
      <c r="D667" s="140" t="s">
        <v>147</v>
      </c>
      <c r="E667" s="147" t="s">
        <v>19</v>
      </c>
      <c r="F667" s="148" t="s">
        <v>884</v>
      </c>
      <c r="H667" s="147" t="s">
        <v>19</v>
      </c>
      <c r="I667" s="149"/>
      <c r="L667" s="146"/>
      <c r="M667" s="150"/>
      <c r="T667" s="151"/>
      <c r="AT667" s="147" t="s">
        <v>147</v>
      </c>
      <c r="AU667" s="147" t="s">
        <v>85</v>
      </c>
      <c r="AV667" s="12" t="s">
        <v>83</v>
      </c>
      <c r="AW667" s="12" t="s">
        <v>39</v>
      </c>
      <c r="AX667" s="12" t="s">
        <v>12</v>
      </c>
      <c r="AY667" s="147" t="s">
        <v>135</v>
      </c>
    </row>
    <row r="668" spans="2:51" s="13" customFormat="1" ht="10">
      <c r="B668" s="152"/>
      <c r="D668" s="140" t="s">
        <v>147</v>
      </c>
      <c r="E668" s="153" t="s">
        <v>19</v>
      </c>
      <c r="F668" s="154" t="s">
        <v>885</v>
      </c>
      <c r="H668" s="155">
        <v>16.170000000000002</v>
      </c>
      <c r="I668" s="156"/>
      <c r="L668" s="152"/>
      <c r="M668" s="157"/>
      <c r="T668" s="158"/>
      <c r="AT668" s="153" t="s">
        <v>147</v>
      </c>
      <c r="AU668" s="153" t="s">
        <v>85</v>
      </c>
      <c r="AV668" s="13" t="s">
        <v>85</v>
      </c>
      <c r="AW668" s="13" t="s">
        <v>39</v>
      </c>
      <c r="AX668" s="13" t="s">
        <v>12</v>
      </c>
      <c r="AY668" s="153" t="s">
        <v>135</v>
      </c>
    </row>
    <row r="669" spans="2:51" s="13" customFormat="1" ht="10">
      <c r="B669" s="152"/>
      <c r="D669" s="140" t="s">
        <v>147</v>
      </c>
      <c r="E669" s="153" t="s">
        <v>19</v>
      </c>
      <c r="F669" s="154" t="s">
        <v>886</v>
      </c>
      <c r="H669" s="155">
        <v>-3.4474999999999998</v>
      </c>
      <c r="I669" s="156"/>
      <c r="L669" s="152"/>
      <c r="M669" s="157"/>
      <c r="T669" s="158"/>
      <c r="AT669" s="153" t="s">
        <v>147</v>
      </c>
      <c r="AU669" s="153" t="s">
        <v>85</v>
      </c>
      <c r="AV669" s="13" t="s">
        <v>85</v>
      </c>
      <c r="AW669" s="13" t="s">
        <v>39</v>
      </c>
      <c r="AX669" s="13" t="s">
        <v>12</v>
      </c>
      <c r="AY669" s="153" t="s">
        <v>135</v>
      </c>
    </row>
    <row r="670" spans="2:51" s="15" customFormat="1" ht="10">
      <c r="B670" s="169"/>
      <c r="D670" s="140" t="s">
        <v>147</v>
      </c>
      <c r="E670" s="170" t="s">
        <v>19</v>
      </c>
      <c r="F670" s="171" t="s">
        <v>510</v>
      </c>
      <c r="H670" s="172">
        <v>12.722500000000002</v>
      </c>
      <c r="I670" s="173"/>
      <c r="L670" s="169"/>
      <c r="M670" s="174"/>
      <c r="T670" s="175"/>
      <c r="AT670" s="170" t="s">
        <v>147</v>
      </c>
      <c r="AU670" s="170" t="s">
        <v>85</v>
      </c>
      <c r="AV670" s="15" t="s">
        <v>162</v>
      </c>
      <c r="AW670" s="15" t="s">
        <v>39</v>
      </c>
      <c r="AX670" s="15" t="s">
        <v>12</v>
      </c>
      <c r="AY670" s="170" t="s">
        <v>135</v>
      </c>
    </row>
    <row r="671" spans="2:51" s="12" customFormat="1" ht="10">
      <c r="B671" s="146"/>
      <c r="D671" s="140" t="s">
        <v>147</v>
      </c>
      <c r="E671" s="147" t="s">
        <v>19</v>
      </c>
      <c r="F671" s="148" t="s">
        <v>887</v>
      </c>
      <c r="H671" s="147" t="s">
        <v>19</v>
      </c>
      <c r="I671" s="149"/>
      <c r="L671" s="146"/>
      <c r="M671" s="150"/>
      <c r="T671" s="151"/>
      <c r="AT671" s="147" t="s">
        <v>147</v>
      </c>
      <c r="AU671" s="147" t="s">
        <v>85</v>
      </c>
      <c r="AV671" s="12" t="s">
        <v>83</v>
      </c>
      <c r="AW671" s="12" t="s">
        <v>39</v>
      </c>
      <c r="AX671" s="12" t="s">
        <v>12</v>
      </c>
      <c r="AY671" s="147" t="s">
        <v>135</v>
      </c>
    </row>
    <row r="672" spans="2:51" s="13" customFormat="1" ht="10">
      <c r="B672" s="152"/>
      <c r="D672" s="140" t="s">
        <v>147</v>
      </c>
      <c r="E672" s="153" t="s">
        <v>19</v>
      </c>
      <c r="F672" s="154" t="s">
        <v>888</v>
      </c>
      <c r="H672" s="155">
        <v>47.547500000000007</v>
      </c>
      <c r="I672" s="156"/>
      <c r="L672" s="152"/>
      <c r="M672" s="157"/>
      <c r="T672" s="158"/>
      <c r="AT672" s="153" t="s">
        <v>147</v>
      </c>
      <c r="AU672" s="153" t="s">
        <v>85</v>
      </c>
      <c r="AV672" s="13" t="s">
        <v>85</v>
      </c>
      <c r="AW672" s="13" t="s">
        <v>39</v>
      </c>
      <c r="AX672" s="13" t="s">
        <v>12</v>
      </c>
      <c r="AY672" s="153" t="s">
        <v>135</v>
      </c>
    </row>
    <row r="673" spans="2:65" s="13" customFormat="1" ht="10">
      <c r="B673" s="152"/>
      <c r="D673" s="140" t="s">
        <v>147</v>
      </c>
      <c r="E673" s="153" t="s">
        <v>19</v>
      </c>
      <c r="F673" s="154" t="s">
        <v>519</v>
      </c>
      <c r="H673" s="155">
        <v>-1.7729999999999999</v>
      </c>
      <c r="I673" s="156"/>
      <c r="L673" s="152"/>
      <c r="M673" s="157"/>
      <c r="T673" s="158"/>
      <c r="AT673" s="153" t="s">
        <v>147</v>
      </c>
      <c r="AU673" s="153" t="s">
        <v>85</v>
      </c>
      <c r="AV673" s="13" t="s">
        <v>85</v>
      </c>
      <c r="AW673" s="13" t="s">
        <v>39</v>
      </c>
      <c r="AX673" s="13" t="s">
        <v>12</v>
      </c>
      <c r="AY673" s="153" t="s">
        <v>135</v>
      </c>
    </row>
    <row r="674" spans="2:65" s="13" customFormat="1" ht="10">
      <c r="B674" s="152"/>
      <c r="D674" s="140" t="s">
        <v>147</v>
      </c>
      <c r="E674" s="153" t="s">
        <v>19</v>
      </c>
      <c r="F674" s="154" t="s">
        <v>622</v>
      </c>
      <c r="H674" s="155">
        <v>-1.5760000000000001</v>
      </c>
      <c r="I674" s="156"/>
      <c r="L674" s="152"/>
      <c r="M674" s="157"/>
      <c r="T674" s="158"/>
      <c r="AT674" s="153" t="s">
        <v>147</v>
      </c>
      <c r="AU674" s="153" t="s">
        <v>85</v>
      </c>
      <c r="AV674" s="13" t="s">
        <v>85</v>
      </c>
      <c r="AW674" s="13" t="s">
        <v>39</v>
      </c>
      <c r="AX674" s="13" t="s">
        <v>12</v>
      </c>
      <c r="AY674" s="153" t="s">
        <v>135</v>
      </c>
    </row>
    <row r="675" spans="2:65" s="12" customFormat="1" ht="10">
      <c r="B675" s="146"/>
      <c r="D675" s="140" t="s">
        <v>147</v>
      </c>
      <c r="E675" s="147" t="s">
        <v>19</v>
      </c>
      <c r="F675" s="148" t="s">
        <v>889</v>
      </c>
      <c r="H675" s="147" t="s">
        <v>19</v>
      </c>
      <c r="I675" s="149"/>
      <c r="L675" s="146"/>
      <c r="M675" s="150"/>
      <c r="T675" s="151"/>
      <c r="AT675" s="147" t="s">
        <v>147</v>
      </c>
      <c r="AU675" s="147" t="s">
        <v>85</v>
      </c>
      <c r="AV675" s="12" t="s">
        <v>83</v>
      </c>
      <c r="AW675" s="12" t="s">
        <v>39</v>
      </c>
      <c r="AX675" s="12" t="s">
        <v>12</v>
      </c>
      <c r="AY675" s="147" t="s">
        <v>135</v>
      </c>
    </row>
    <row r="676" spans="2:65" s="13" customFormat="1" ht="10">
      <c r="B676" s="152"/>
      <c r="D676" s="140" t="s">
        <v>147</v>
      </c>
      <c r="E676" s="153" t="s">
        <v>19</v>
      </c>
      <c r="F676" s="154" t="s">
        <v>890</v>
      </c>
      <c r="H676" s="155">
        <v>6.27</v>
      </c>
      <c r="I676" s="156"/>
      <c r="L676" s="152"/>
      <c r="M676" s="157"/>
      <c r="T676" s="158"/>
      <c r="AT676" s="153" t="s">
        <v>147</v>
      </c>
      <c r="AU676" s="153" t="s">
        <v>85</v>
      </c>
      <c r="AV676" s="13" t="s">
        <v>85</v>
      </c>
      <c r="AW676" s="13" t="s">
        <v>39</v>
      </c>
      <c r="AX676" s="13" t="s">
        <v>12</v>
      </c>
      <c r="AY676" s="153" t="s">
        <v>135</v>
      </c>
    </row>
    <row r="677" spans="2:65" s="13" customFormat="1" ht="10">
      <c r="B677" s="152"/>
      <c r="D677" s="140" t="s">
        <v>147</v>
      </c>
      <c r="E677" s="153" t="s">
        <v>19</v>
      </c>
      <c r="F677" s="154" t="s">
        <v>891</v>
      </c>
      <c r="H677" s="155">
        <v>-2.1670000000000003</v>
      </c>
      <c r="I677" s="156"/>
      <c r="L677" s="152"/>
      <c r="M677" s="157"/>
      <c r="T677" s="158"/>
      <c r="AT677" s="153" t="s">
        <v>147</v>
      </c>
      <c r="AU677" s="153" t="s">
        <v>85</v>
      </c>
      <c r="AV677" s="13" t="s">
        <v>85</v>
      </c>
      <c r="AW677" s="13" t="s">
        <v>39</v>
      </c>
      <c r="AX677" s="13" t="s">
        <v>12</v>
      </c>
      <c r="AY677" s="153" t="s">
        <v>135</v>
      </c>
    </row>
    <row r="678" spans="2:65" s="15" customFormat="1" ht="10">
      <c r="B678" s="169"/>
      <c r="D678" s="140" t="s">
        <v>147</v>
      </c>
      <c r="E678" s="170" t="s">
        <v>19</v>
      </c>
      <c r="F678" s="171" t="s">
        <v>510</v>
      </c>
      <c r="H678" s="172">
        <v>48.301500000000004</v>
      </c>
      <c r="I678" s="173"/>
      <c r="L678" s="169"/>
      <c r="M678" s="174"/>
      <c r="T678" s="175"/>
      <c r="AT678" s="170" t="s">
        <v>147</v>
      </c>
      <c r="AU678" s="170" t="s">
        <v>85</v>
      </c>
      <c r="AV678" s="15" t="s">
        <v>162</v>
      </c>
      <c r="AW678" s="15" t="s">
        <v>39</v>
      </c>
      <c r="AX678" s="15" t="s">
        <v>12</v>
      </c>
      <c r="AY678" s="170" t="s">
        <v>135</v>
      </c>
    </row>
    <row r="679" spans="2:65" s="14" customFormat="1" ht="10">
      <c r="B679" s="159"/>
      <c r="D679" s="140" t="s">
        <v>147</v>
      </c>
      <c r="E679" s="160" t="s">
        <v>19</v>
      </c>
      <c r="F679" s="161" t="s">
        <v>154</v>
      </c>
      <c r="H679" s="162">
        <v>149.63300000000001</v>
      </c>
      <c r="I679" s="163"/>
      <c r="L679" s="159"/>
      <c r="M679" s="164"/>
      <c r="T679" s="165"/>
      <c r="AT679" s="160" t="s">
        <v>147</v>
      </c>
      <c r="AU679" s="160" t="s">
        <v>85</v>
      </c>
      <c r="AV679" s="14" t="s">
        <v>143</v>
      </c>
      <c r="AW679" s="14" t="s">
        <v>39</v>
      </c>
      <c r="AX679" s="14" t="s">
        <v>83</v>
      </c>
      <c r="AY679" s="160" t="s">
        <v>135</v>
      </c>
    </row>
    <row r="680" spans="2:65" s="1" customFormat="1" ht="33" customHeight="1">
      <c r="B680" s="32"/>
      <c r="C680" s="127" t="s">
        <v>892</v>
      </c>
      <c r="D680" s="127" t="s">
        <v>138</v>
      </c>
      <c r="E680" s="128" t="s">
        <v>893</v>
      </c>
      <c r="F680" s="129" t="s">
        <v>894</v>
      </c>
      <c r="G680" s="130" t="s">
        <v>266</v>
      </c>
      <c r="H680" s="131">
        <v>39.450000000000003</v>
      </c>
      <c r="I680" s="132"/>
      <c r="J680" s="133">
        <f>ROUND(I680*H680,2)</f>
        <v>0</v>
      </c>
      <c r="K680" s="129" t="s">
        <v>142</v>
      </c>
      <c r="L680" s="32"/>
      <c r="M680" s="134" t="s">
        <v>19</v>
      </c>
      <c r="N680" s="135" t="s">
        <v>47</v>
      </c>
      <c r="P680" s="136">
        <f>O680*H680</f>
        <v>0</v>
      </c>
      <c r="Q680" s="136">
        <v>0</v>
      </c>
      <c r="R680" s="136">
        <f>Q680*H680</f>
        <v>0</v>
      </c>
      <c r="S680" s="136">
        <v>0</v>
      </c>
      <c r="T680" s="137">
        <f>S680*H680</f>
        <v>0</v>
      </c>
      <c r="AR680" s="138" t="s">
        <v>197</v>
      </c>
      <c r="AT680" s="138" t="s">
        <v>138</v>
      </c>
      <c r="AU680" s="138" t="s">
        <v>85</v>
      </c>
      <c r="AY680" s="17" t="s">
        <v>135</v>
      </c>
      <c r="BE680" s="139">
        <f>IF(N680="základní",J680,0)</f>
        <v>0</v>
      </c>
      <c r="BF680" s="139">
        <f>IF(N680="snížená",J680,0)</f>
        <v>0</v>
      </c>
      <c r="BG680" s="139">
        <f>IF(N680="zákl. přenesená",J680,0)</f>
        <v>0</v>
      </c>
      <c r="BH680" s="139">
        <f>IF(N680="sníž. přenesená",J680,0)</f>
        <v>0</v>
      </c>
      <c r="BI680" s="139">
        <f>IF(N680="nulová",J680,0)</f>
        <v>0</v>
      </c>
      <c r="BJ680" s="17" t="s">
        <v>83</v>
      </c>
      <c r="BK680" s="139">
        <f>ROUND(I680*H680,2)</f>
        <v>0</v>
      </c>
      <c r="BL680" s="17" t="s">
        <v>197</v>
      </c>
      <c r="BM680" s="138" t="s">
        <v>895</v>
      </c>
    </row>
    <row r="681" spans="2:65" s="1" customFormat="1" ht="18">
      <c r="B681" s="32"/>
      <c r="D681" s="140" t="s">
        <v>144</v>
      </c>
      <c r="F681" s="141" t="s">
        <v>894</v>
      </c>
      <c r="I681" s="142"/>
      <c r="L681" s="32"/>
      <c r="M681" s="143"/>
      <c r="T681" s="53"/>
      <c r="AT681" s="17" t="s">
        <v>144</v>
      </c>
      <c r="AU681" s="17" t="s">
        <v>85</v>
      </c>
    </row>
    <row r="682" spans="2:65" s="1" customFormat="1" ht="10">
      <c r="B682" s="32"/>
      <c r="D682" s="144" t="s">
        <v>145</v>
      </c>
      <c r="F682" s="145" t="s">
        <v>896</v>
      </c>
      <c r="I682" s="142"/>
      <c r="L682" s="32"/>
      <c r="M682" s="143"/>
      <c r="T682" s="53"/>
      <c r="AT682" s="17" t="s">
        <v>145</v>
      </c>
      <c r="AU682" s="17" t="s">
        <v>85</v>
      </c>
    </row>
    <row r="683" spans="2:65" s="12" customFormat="1" ht="10">
      <c r="B683" s="146"/>
      <c r="D683" s="140" t="s">
        <v>147</v>
      </c>
      <c r="E683" s="147" t="s">
        <v>19</v>
      </c>
      <c r="F683" s="148" t="s">
        <v>874</v>
      </c>
      <c r="H683" s="147" t="s">
        <v>19</v>
      </c>
      <c r="I683" s="149"/>
      <c r="L683" s="146"/>
      <c r="M683" s="150"/>
      <c r="T683" s="151"/>
      <c r="AT683" s="147" t="s">
        <v>147</v>
      </c>
      <c r="AU683" s="147" t="s">
        <v>85</v>
      </c>
      <c r="AV683" s="12" t="s">
        <v>83</v>
      </c>
      <c r="AW683" s="12" t="s">
        <v>39</v>
      </c>
      <c r="AX683" s="12" t="s">
        <v>12</v>
      </c>
      <c r="AY683" s="147" t="s">
        <v>135</v>
      </c>
    </row>
    <row r="684" spans="2:65" s="12" customFormat="1" ht="10">
      <c r="B684" s="146"/>
      <c r="D684" s="140" t="s">
        <v>147</v>
      </c>
      <c r="E684" s="147" t="s">
        <v>19</v>
      </c>
      <c r="F684" s="148" t="s">
        <v>875</v>
      </c>
      <c r="H684" s="147" t="s">
        <v>19</v>
      </c>
      <c r="I684" s="149"/>
      <c r="L684" s="146"/>
      <c r="M684" s="150"/>
      <c r="T684" s="151"/>
      <c r="AT684" s="147" t="s">
        <v>147</v>
      </c>
      <c r="AU684" s="147" t="s">
        <v>85</v>
      </c>
      <c r="AV684" s="12" t="s">
        <v>83</v>
      </c>
      <c r="AW684" s="12" t="s">
        <v>39</v>
      </c>
      <c r="AX684" s="12" t="s">
        <v>12</v>
      </c>
      <c r="AY684" s="147" t="s">
        <v>135</v>
      </c>
    </row>
    <row r="685" spans="2:65" s="13" customFormat="1" ht="10">
      <c r="B685" s="152"/>
      <c r="D685" s="140" t="s">
        <v>147</v>
      </c>
      <c r="E685" s="153" t="s">
        <v>19</v>
      </c>
      <c r="F685" s="154" t="s">
        <v>897</v>
      </c>
      <c r="H685" s="155">
        <v>11.100000000000001</v>
      </c>
      <c r="I685" s="156"/>
      <c r="L685" s="152"/>
      <c r="M685" s="157"/>
      <c r="T685" s="158"/>
      <c r="AT685" s="153" t="s">
        <v>147</v>
      </c>
      <c r="AU685" s="153" t="s">
        <v>85</v>
      </c>
      <c r="AV685" s="13" t="s">
        <v>85</v>
      </c>
      <c r="AW685" s="13" t="s">
        <v>39</v>
      </c>
      <c r="AX685" s="13" t="s">
        <v>12</v>
      </c>
      <c r="AY685" s="153" t="s">
        <v>135</v>
      </c>
    </row>
    <row r="686" spans="2:65" s="15" customFormat="1" ht="10">
      <c r="B686" s="169"/>
      <c r="D686" s="140" t="s">
        <v>147</v>
      </c>
      <c r="E686" s="170" t="s">
        <v>19</v>
      </c>
      <c r="F686" s="171" t="s">
        <v>510</v>
      </c>
      <c r="H686" s="172">
        <v>11.100000000000001</v>
      </c>
      <c r="I686" s="173"/>
      <c r="L686" s="169"/>
      <c r="M686" s="174"/>
      <c r="T686" s="175"/>
      <c r="AT686" s="170" t="s">
        <v>147</v>
      </c>
      <c r="AU686" s="170" t="s">
        <v>85</v>
      </c>
      <c r="AV686" s="15" t="s">
        <v>162</v>
      </c>
      <c r="AW686" s="15" t="s">
        <v>39</v>
      </c>
      <c r="AX686" s="15" t="s">
        <v>12</v>
      </c>
      <c r="AY686" s="170" t="s">
        <v>135</v>
      </c>
    </row>
    <row r="687" spans="2:65" s="12" customFormat="1" ht="10">
      <c r="B687" s="146"/>
      <c r="D687" s="140" t="s">
        <v>147</v>
      </c>
      <c r="E687" s="147" t="s">
        <v>19</v>
      </c>
      <c r="F687" s="148" t="s">
        <v>877</v>
      </c>
      <c r="H687" s="147" t="s">
        <v>19</v>
      </c>
      <c r="I687" s="149"/>
      <c r="L687" s="146"/>
      <c r="M687" s="150"/>
      <c r="T687" s="151"/>
      <c r="AT687" s="147" t="s">
        <v>147</v>
      </c>
      <c r="AU687" s="147" t="s">
        <v>85</v>
      </c>
      <c r="AV687" s="12" t="s">
        <v>83</v>
      </c>
      <c r="AW687" s="12" t="s">
        <v>39</v>
      </c>
      <c r="AX687" s="12" t="s">
        <v>12</v>
      </c>
      <c r="AY687" s="147" t="s">
        <v>135</v>
      </c>
    </row>
    <row r="688" spans="2:65" s="13" customFormat="1" ht="10">
      <c r="B688" s="152"/>
      <c r="D688" s="140" t="s">
        <v>147</v>
      </c>
      <c r="E688" s="153" t="s">
        <v>19</v>
      </c>
      <c r="F688" s="154" t="s">
        <v>898</v>
      </c>
      <c r="H688" s="155">
        <v>2.4</v>
      </c>
      <c r="I688" s="156"/>
      <c r="L688" s="152"/>
      <c r="M688" s="157"/>
      <c r="T688" s="158"/>
      <c r="AT688" s="153" t="s">
        <v>147</v>
      </c>
      <c r="AU688" s="153" t="s">
        <v>85</v>
      </c>
      <c r="AV688" s="13" t="s">
        <v>85</v>
      </c>
      <c r="AW688" s="13" t="s">
        <v>39</v>
      </c>
      <c r="AX688" s="13" t="s">
        <v>12</v>
      </c>
      <c r="AY688" s="153" t="s">
        <v>135</v>
      </c>
    </row>
    <row r="689" spans="2:51" s="13" customFormat="1" ht="10">
      <c r="B689" s="152"/>
      <c r="D689" s="140" t="s">
        <v>147</v>
      </c>
      <c r="E689" s="153" t="s">
        <v>19</v>
      </c>
      <c r="F689" s="154" t="s">
        <v>899</v>
      </c>
      <c r="H689" s="155">
        <v>1.5</v>
      </c>
      <c r="I689" s="156"/>
      <c r="L689" s="152"/>
      <c r="M689" s="157"/>
      <c r="T689" s="158"/>
      <c r="AT689" s="153" t="s">
        <v>147</v>
      </c>
      <c r="AU689" s="153" t="s">
        <v>85</v>
      </c>
      <c r="AV689" s="13" t="s">
        <v>85</v>
      </c>
      <c r="AW689" s="13" t="s">
        <v>39</v>
      </c>
      <c r="AX689" s="13" t="s">
        <v>12</v>
      </c>
      <c r="AY689" s="153" t="s">
        <v>135</v>
      </c>
    </row>
    <row r="690" spans="2:51" s="15" customFormat="1" ht="10">
      <c r="B690" s="169"/>
      <c r="D690" s="140" t="s">
        <v>147</v>
      </c>
      <c r="E690" s="170" t="s">
        <v>19</v>
      </c>
      <c r="F690" s="171" t="s">
        <v>510</v>
      </c>
      <c r="H690" s="172">
        <v>3.9</v>
      </c>
      <c r="I690" s="173"/>
      <c r="L690" s="169"/>
      <c r="M690" s="174"/>
      <c r="T690" s="175"/>
      <c r="AT690" s="170" t="s">
        <v>147</v>
      </c>
      <c r="AU690" s="170" t="s">
        <v>85</v>
      </c>
      <c r="AV690" s="15" t="s">
        <v>162</v>
      </c>
      <c r="AW690" s="15" t="s">
        <v>39</v>
      </c>
      <c r="AX690" s="15" t="s">
        <v>12</v>
      </c>
      <c r="AY690" s="170" t="s">
        <v>135</v>
      </c>
    </row>
    <row r="691" spans="2:51" s="12" customFormat="1" ht="10">
      <c r="B691" s="146"/>
      <c r="D691" s="140" t="s">
        <v>147</v>
      </c>
      <c r="E691" s="147" t="s">
        <v>19</v>
      </c>
      <c r="F691" s="148" t="s">
        <v>880</v>
      </c>
      <c r="H691" s="147" t="s">
        <v>19</v>
      </c>
      <c r="I691" s="149"/>
      <c r="L691" s="146"/>
      <c r="M691" s="150"/>
      <c r="T691" s="151"/>
      <c r="AT691" s="147" t="s">
        <v>147</v>
      </c>
      <c r="AU691" s="147" t="s">
        <v>85</v>
      </c>
      <c r="AV691" s="12" t="s">
        <v>83</v>
      </c>
      <c r="AW691" s="12" t="s">
        <v>39</v>
      </c>
      <c r="AX691" s="12" t="s">
        <v>12</v>
      </c>
      <c r="AY691" s="147" t="s">
        <v>135</v>
      </c>
    </row>
    <row r="692" spans="2:51" s="13" customFormat="1" ht="10">
      <c r="B692" s="152"/>
      <c r="D692" s="140" t="s">
        <v>147</v>
      </c>
      <c r="E692" s="153" t="s">
        <v>19</v>
      </c>
      <c r="F692" s="154" t="s">
        <v>900</v>
      </c>
      <c r="H692" s="155">
        <v>4.5999999999999996</v>
      </c>
      <c r="I692" s="156"/>
      <c r="L692" s="152"/>
      <c r="M692" s="157"/>
      <c r="T692" s="158"/>
      <c r="AT692" s="153" t="s">
        <v>147</v>
      </c>
      <c r="AU692" s="153" t="s">
        <v>85</v>
      </c>
      <c r="AV692" s="13" t="s">
        <v>85</v>
      </c>
      <c r="AW692" s="13" t="s">
        <v>39</v>
      </c>
      <c r="AX692" s="13" t="s">
        <v>12</v>
      </c>
      <c r="AY692" s="153" t="s">
        <v>135</v>
      </c>
    </row>
    <row r="693" spans="2:51" s="15" customFormat="1" ht="10">
      <c r="B693" s="169"/>
      <c r="D693" s="140" t="s">
        <v>147</v>
      </c>
      <c r="E693" s="170" t="s">
        <v>19</v>
      </c>
      <c r="F693" s="171" t="s">
        <v>510</v>
      </c>
      <c r="H693" s="172">
        <v>4.5999999999999996</v>
      </c>
      <c r="I693" s="173"/>
      <c r="L693" s="169"/>
      <c r="M693" s="174"/>
      <c r="T693" s="175"/>
      <c r="AT693" s="170" t="s">
        <v>147</v>
      </c>
      <c r="AU693" s="170" t="s">
        <v>85</v>
      </c>
      <c r="AV693" s="15" t="s">
        <v>162</v>
      </c>
      <c r="AW693" s="15" t="s">
        <v>39</v>
      </c>
      <c r="AX693" s="15" t="s">
        <v>12</v>
      </c>
      <c r="AY693" s="170" t="s">
        <v>135</v>
      </c>
    </row>
    <row r="694" spans="2:51" s="12" customFormat="1" ht="10">
      <c r="B694" s="146"/>
      <c r="D694" s="140" t="s">
        <v>147</v>
      </c>
      <c r="E694" s="147" t="s">
        <v>19</v>
      </c>
      <c r="F694" s="148" t="s">
        <v>882</v>
      </c>
      <c r="H694" s="147" t="s">
        <v>19</v>
      </c>
      <c r="I694" s="149"/>
      <c r="L694" s="146"/>
      <c r="M694" s="150"/>
      <c r="T694" s="151"/>
      <c r="AT694" s="147" t="s">
        <v>147</v>
      </c>
      <c r="AU694" s="147" t="s">
        <v>85</v>
      </c>
      <c r="AV694" s="12" t="s">
        <v>83</v>
      </c>
      <c r="AW694" s="12" t="s">
        <v>39</v>
      </c>
      <c r="AX694" s="12" t="s">
        <v>12</v>
      </c>
      <c r="AY694" s="147" t="s">
        <v>135</v>
      </c>
    </row>
    <row r="695" spans="2:51" s="13" customFormat="1" ht="10">
      <c r="B695" s="152"/>
      <c r="D695" s="140" t="s">
        <v>147</v>
      </c>
      <c r="E695" s="153" t="s">
        <v>19</v>
      </c>
      <c r="F695" s="154" t="s">
        <v>901</v>
      </c>
      <c r="H695" s="155">
        <v>7.1</v>
      </c>
      <c r="I695" s="156"/>
      <c r="L695" s="152"/>
      <c r="M695" s="157"/>
      <c r="T695" s="158"/>
      <c r="AT695" s="153" t="s">
        <v>147</v>
      </c>
      <c r="AU695" s="153" t="s">
        <v>85</v>
      </c>
      <c r="AV695" s="13" t="s">
        <v>85</v>
      </c>
      <c r="AW695" s="13" t="s">
        <v>39</v>
      </c>
      <c r="AX695" s="13" t="s">
        <v>12</v>
      </c>
      <c r="AY695" s="153" t="s">
        <v>135</v>
      </c>
    </row>
    <row r="696" spans="2:51" s="15" customFormat="1" ht="10">
      <c r="B696" s="169"/>
      <c r="D696" s="140" t="s">
        <v>147</v>
      </c>
      <c r="E696" s="170" t="s">
        <v>19</v>
      </c>
      <c r="F696" s="171" t="s">
        <v>510</v>
      </c>
      <c r="H696" s="172">
        <v>7.1</v>
      </c>
      <c r="I696" s="173"/>
      <c r="L696" s="169"/>
      <c r="M696" s="174"/>
      <c r="T696" s="175"/>
      <c r="AT696" s="170" t="s">
        <v>147</v>
      </c>
      <c r="AU696" s="170" t="s">
        <v>85</v>
      </c>
      <c r="AV696" s="15" t="s">
        <v>162</v>
      </c>
      <c r="AW696" s="15" t="s">
        <v>39</v>
      </c>
      <c r="AX696" s="15" t="s">
        <v>12</v>
      </c>
      <c r="AY696" s="170" t="s">
        <v>135</v>
      </c>
    </row>
    <row r="697" spans="2:51" s="12" customFormat="1" ht="10">
      <c r="B697" s="146"/>
      <c r="D697" s="140" t="s">
        <v>147</v>
      </c>
      <c r="E697" s="147" t="s">
        <v>19</v>
      </c>
      <c r="F697" s="148" t="s">
        <v>884</v>
      </c>
      <c r="H697" s="147" t="s">
        <v>19</v>
      </c>
      <c r="I697" s="149"/>
      <c r="L697" s="146"/>
      <c r="M697" s="150"/>
      <c r="T697" s="151"/>
      <c r="AT697" s="147" t="s">
        <v>147</v>
      </c>
      <c r="AU697" s="147" t="s">
        <v>85</v>
      </c>
      <c r="AV697" s="12" t="s">
        <v>83</v>
      </c>
      <c r="AW697" s="12" t="s">
        <v>39</v>
      </c>
      <c r="AX697" s="12" t="s">
        <v>12</v>
      </c>
      <c r="AY697" s="147" t="s">
        <v>135</v>
      </c>
    </row>
    <row r="698" spans="2:51" s="13" customFormat="1" ht="10">
      <c r="B698" s="152"/>
      <c r="D698" s="140" t="s">
        <v>147</v>
      </c>
      <c r="E698" s="153" t="s">
        <v>19</v>
      </c>
      <c r="F698" s="154" t="s">
        <v>902</v>
      </c>
      <c r="H698" s="155">
        <v>4.2</v>
      </c>
      <c r="I698" s="156"/>
      <c r="L698" s="152"/>
      <c r="M698" s="157"/>
      <c r="T698" s="158"/>
      <c r="AT698" s="153" t="s">
        <v>147</v>
      </c>
      <c r="AU698" s="153" t="s">
        <v>85</v>
      </c>
      <c r="AV698" s="13" t="s">
        <v>85</v>
      </c>
      <c r="AW698" s="13" t="s">
        <v>39</v>
      </c>
      <c r="AX698" s="13" t="s">
        <v>12</v>
      </c>
      <c r="AY698" s="153" t="s">
        <v>135</v>
      </c>
    </row>
    <row r="699" spans="2:51" s="15" customFormat="1" ht="10">
      <c r="B699" s="169"/>
      <c r="D699" s="140" t="s">
        <v>147</v>
      </c>
      <c r="E699" s="170" t="s">
        <v>19</v>
      </c>
      <c r="F699" s="171" t="s">
        <v>510</v>
      </c>
      <c r="H699" s="172">
        <v>4.2</v>
      </c>
      <c r="I699" s="173"/>
      <c r="L699" s="169"/>
      <c r="M699" s="174"/>
      <c r="T699" s="175"/>
      <c r="AT699" s="170" t="s">
        <v>147</v>
      </c>
      <c r="AU699" s="170" t="s">
        <v>85</v>
      </c>
      <c r="AV699" s="15" t="s">
        <v>162</v>
      </c>
      <c r="AW699" s="15" t="s">
        <v>39</v>
      </c>
      <c r="AX699" s="15" t="s">
        <v>12</v>
      </c>
      <c r="AY699" s="170" t="s">
        <v>135</v>
      </c>
    </row>
    <row r="700" spans="2:51" s="12" customFormat="1" ht="10">
      <c r="B700" s="146"/>
      <c r="D700" s="140" t="s">
        <v>147</v>
      </c>
      <c r="E700" s="147" t="s">
        <v>19</v>
      </c>
      <c r="F700" s="148" t="s">
        <v>887</v>
      </c>
      <c r="H700" s="147" t="s">
        <v>19</v>
      </c>
      <c r="I700" s="149"/>
      <c r="L700" s="146"/>
      <c r="M700" s="150"/>
      <c r="T700" s="151"/>
      <c r="AT700" s="147" t="s">
        <v>147</v>
      </c>
      <c r="AU700" s="147" t="s">
        <v>85</v>
      </c>
      <c r="AV700" s="12" t="s">
        <v>83</v>
      </c>
      <c r="AW700" s="12" t="s">
        <v>39</v>
      </c>
      <c r="AX700" s="12" t="s">
        <v>12</v>
      </c>
      <c r="AY700" s="147" t="s">
        <v>135</v>
      </c>
    </row>
    <row r="701" spans="2:51" s="13" customFormat="1" ht="10">
      <c r="B701" s="152"/>
      <c r="D701" s="140" t="s">
        <v>147</v>
      </c>
      <c r="E701" s="153" t="s">
        <v>19</v>
      </c>
      <c r="F701" s="154" t="s">
        <v>903</v>
      </c>
      <c r="H701" s="155">
        <v>6.65</v>
      </c>
      <c r="I701" s="156"/>
      <c r="L701" s="152"/>
      <c r="M701" s="157"/>
      <c r="T701" s="158"/>
      <c r="AT701" s="153" t="s">
        <v>147</v>
      </c>
      <c r="AU701" s="153" t="s">
        <v>85</v>
      </c>
      <c r="AV701" s="13" t="s">
        <v>85</v>
      </c>
      <c r="AW701" s="13" t="s">
        <v>39</v>
      </c>
      <c r="AX701" s="13" t="s">
        <v>12</v>
      </c>
      <c r="AY701" s="153" t="s">
        <v>135</v>
      </c>
    </row>
    <row r="702" spans="2:51" s="12" customFormat="1" ht="10">
      <c r="B702" s="146"/>
      <c r="D702" s="140" t="s">
        <v>147</v>
      </c>
      <c r="E702" s="147" t="s">
        <v>19</v>
      </c>
      <c r="F702" s="148" t="s">
        <v>889</v>
      </c>
      <c r="H702" s="147" t="s">
        <v>19</v>
      </c>
      <c r="I702" s="149"/>
      <c r="L702" s="146"/>
      <c r="M702" s="150"/>
      <c r="T702" s="151"/>
      <c r="AT702" s="147" t="s">
        <v>147</v>
      </c>
      <c r="AU702" s="147" t="s">
        <v>85</v>
      </c>
      <c r="AV702" s="12" t="s">
        <v>83</v>
      </c>
      <c r="AW702" s="12" t="s">
        <v>39</v>
      </c>
      <c r="AX702" s="12" t="s">
        <v>12</v>
      </c>
      <c r="AY702" s="147" t="s">
        <v>135</v>
      </c>
    </row>
    <row r="703" spans="2:51" s="13" customFormat="1" ht="10">
      <c r="B703" s="152"/>
      <c r="D703" s="140" t="s">
        <v>147</v>
      </c>
      <c r="E703" s="153" t="s">
        <v>19</v>
      </c>
      <c r="F703" s="154" t="s">
        <v>904</v>
      </c>
      <c r="H703" s="155">
        <v>1.9</v>
      </c>
      <c r="I703" s="156"/>
      <c r="L703" s="152"/>
      <c r="M703" s="157"/>
      <c r="T703" s="158"/>
      <c r="AT703" s="153" t="s">
        <v>147</v>
      </c>
      <c r="AU703" s="153" t="s">
        <v>85</v>
      </c>
      <c r="AV703" s="13" t="s">
        <v>85</v>
      </c>
      <c r="AW703" s="13" t="s">
        <v>39</v>
      </c>
      <c r="AX703" s="13" t="s">
        <v>12</v>
      </c>
      <c r="AY703" s="153" t="s">
        <v>135</v>
      </c>
    </row>
    <row r="704" spans="2:51" s="15" customFormat="1" ht="10">
      <c r="B704" s="169"/>
      <c r="D704" s="140" t="s">
        <v>147</v>
      </c>
      <c r="E704" s="170" t="s">
        <v>19</v>
      </c>
      <c r="F704" s="171" t="s">
        <v>510</v>
      </c>
      <c r="H704" s="172">
        <v>8.5500000000000007</v>
      </c>
      <c r="I704" s="173"/>
      <c r="L704" s="169"/>
      <c r="M704" s="174"/>
      <c r="T704" s="175"/>
      <c r="AT704" s="170" t="s">
        <v>147</v>
      </c>
      <c r="AU704" s="170" t="s">
        <v>85</v>
      </c>
      <c r="AV704" s="15" t="s">
        <v>162</v>
      </c>
      <c r="AW704" s="15" t="s">
        <v>39</v>
      </c>
      <c r="AX704" s="15" t="s">
        <v>12</v>
      </c>
      <c r="AY704" s="170" t="s">
        <v>135</v>
      </c>
    </row>
    <row r="705" spans="2:65" s="14" customFormat="1" ht="10">
      <c r="B705" s="159"/>
      <c r="D705" s="140" t="s">
        <v>147</v>
      </c>
      <c r="E705" s="160" t="s">
        <v>19</v>
      </c>
      <c r="F705" s="161" t="s">
        <v>154</v>
      </c>
      <c r="H705" s="162">
        <v>39.450000000000003</v>
      </c>
      <c r="I705" s="163"/>
      <c r="L705" s="159"/>
      <c r="M705" s="164"/>
      <c r="T705" s="165"/>
      <c r="AT705" s="160" t="s">
        <v>147</v>
      </c>
      <c r="AU705" s="160" t="s">
        <v>85</v>
      </c>
      <c r="AV705" s="14" t="s">
        <v>143</v>
      </c>
      <c r="AW705" s="14" t="s">
        <v>39</v>
      </c>
      <c r="AX705" s="14" t="s">
        <v>83</v>
      </c>
      <c r="AY705" s="160" t="s">
        <v>135</v>
      </c>
    </row>
    <row r="706" spans="2:65" s="1" customFormat="1" ht="44.25" customHeight="1">
      <c r="B706" s="32"/>
      <c r="C706" s="127" t="s">
        <v>399</v>
      </c>
      <c r="D706" s="127" t="s">
        <v>138</v>
      </c>
      <c r="E706" s="128" t="s">
        <v>905</v>
      </c>
      <c r="F706" s="129" t="s">
        <v>906</v>
      </c>
      <c r="G706" s="130" t="s">
        <v>266</v>
      </c>
      <c r="H706" s="131">
        <v>39.450000000000003</v>
      </c>
      <c r="I706" s="132"/>
      <c r="J706" s="133">
        <f>ROUND(I706*H706,2)</f>
        <v>0</v>
      </c>
      <c r="K706" s="129" t="s">
        <v>142</v>
      </c>
      <c r="L706" s="32"/>
      <c r="M706" s="134" t="s">
        <v>19</v>
      </c>
      <c r="N706" s="135" t="s">
        <v>47</v>
      </c>
      <c r="P706" s="136">
        <f>O706*H706</f>
        <v>0</v>
      </c>
      <c r="Q706" s="136">
        <v>0</v>
      </c>
      <c r="R706" s="136">
        <f>Q706*H706</f>
        <v>0</v>
      </c>
      <c r="S706" s="136">
        <v>0</v>
      </c>
      <c r="T706" s="137">
        <f>S706*H706</f>
        <v>0</v>
      </c>
      <c r="AR706" s="138" t="s">
        <v>197</v>
      </c>
      <c r="AT706" s="138" t="s">
        <v>138</v>
      </c>
      <c r="AU706" s="138" t="s">
        <v>85</v>
      </c>
      <c r="AY706" s="17" t="s">
        <v>135</v>
      </c>
      <c r="BE706" s="139">
        <f>IF(N706="základní",J706,0)</f>
        <v>0</v>
      </c>
      <c r="BF706" s="139">
        <f>IF(N706="snížená",J706,0)</f>
        <v>0</v>
      </c>
      <c r="BG706" s="139">
        <f>IF(N706="zákl. přenesená",J706,0)</f>
        <v>0</v>
      </c>
      <c r="BH706" s="139">
        <f>IF(N706="sníž. přenesená",J706,0)</f>
        <v>0</v>
      </c>
      <c r="BI706" s="139">
        <f>IF(N706="nulová",J706,0)</f>
        <v>0</v>
      </c>
      <c r="BJ706" s="17" t="s">
        <v>83</v>
      </c>
      <c r="BK706" s="139">
        <f>ROUND(I706*H706,2)</f>
        <v>0</v>
      </c>
      <c r="BL706" s="17" t="s">
        <v>197</v>
      </c>
      <c r="BM706" s="138" t="s">
        <v>907</v>
      </c>
    </row>
    <row r="707" spans="2:65" s="1" customFormat="1" ht="18">
      <c r="B707" s="32"/>
      <c r="D707" s="140" t="s">
        <v>144</v>
      </c>
      <c r="F707" s="141" t="s">
        <v>906</v>
      </c>
      <c r="I707" s="142"/>
      <c r="L707" s="32"/>
      <c r="M707" s="143"/>
      <c r="T707" s="53"/>
      <c r="AT707" s="17" t="s">
        <v>144</v>
      </c>
      <c r="AU707" s="17" t="s">
        <v>85</v>
      </c>
    </row>
    <row r="708" spans="2:65" s="1" customFormat="1" ht="10">
      <c r="B708" s="32"/>
      <c r="D708" s="144" t="s">
        <v>145</v>
      </c>
      <c r="F708" s="145" t="s">
        <v>908</v>
      </c>
      <c r="I708" s="142"/>
      <c r="L708" s="32"/>
      <c r="M708" s="143"/>
      <c r="T708" s="53"/>
      <c r="AT708" s="17" t="s">
        <v>145</v>
      </c>
      <c r="AU708" s="17" t="s">
        <v>85</v>
      </c>
    </row>
    <row r="709" spans="2:65" s="12" customFormat="1" ht="10">
      <c r="B709" s="146"/>
      <c r="D709" s="140" t="s">
        <v>147</v>
      </c>
      <c r="E709" s="147" t="s">
        <v>19</v>
      </c>
      <c r="F709" s="148" t="s">
        <v>874</v>
      </c>
      <c r="H709" s="147" t="s">
        <v>19</v>
      </c>
      <c r="I709" s="149"/>
      <c r="L709" s="146"/>
      <c r="M709" s="150"/>
      <c r="T709" s="151"/>
      <c r="AT709" s="147" t="s">
        <v>147</v>
      </c>
      <c r="AU709" s="147" t="s">
        <v>85</v>
      </c>
      <c r="AV709" s="12" t="s">
        <v>83</v>
      </c>
      <c r="AW709" s="12" t="s">
        <v>39</v>
      </c>
      <c r="AX709" s="12" t="s">
        <v>12</v>
      </c>
      <c r="AY709" s="147" t="s">
        <v>135</v>
      </c>
    </row>
    <row r="710" spans="2:65" s="12" customFormat="1" ht="10">
      <c r="B710" s="146"/>
      <c r="D710" s="140" t="s">
        <v>147</v>
      </c>
      <c r="E710" s="147" t="s">
        <v>19</v>
      </c>
      <c r="F710" s="148" t="s">
        <v>875</v>
      </c>
      <c r="H710" s="147" t="s">
        <v>19</v>
      </c>
      <c r="I710" s="149"/>
      <c r="L710" s="146"/>
      <c r="M710" s="150"/>
      <c r="T710" s="151"/>
      <c r="AT710" s="147" t="s">
        <v>147</v>
      </c>
      <c r="AU710" s="147" t="s">
        <v>85</v>
      </c>
      <c r="AV710" s="12" t="s">
        <v>83</v>
      </c>
      <c r="AW710" s="12" t="s">
        <v>39</v>
      </c>
      <c r="AX710" s="12" t="s">
        <v>12</v>
      </c>
      <c r="AY710" s="147" t="s">
        <v>135</v>
      </c>
    </row>
    <row r="711" spans="2:65" s="13" customFormat="1" ht="10">
      <c r="B711" s="152"/>
      <c r="D711" s="140" t="s">
        <v>147</v>
      </c>
      <c r="E711" s="153" t="s">
        <v>19</v>
      </c>
      <c r="F711" s="154" t="s">
        <v>897</v>
      </c>
      <c r="H711" s="155">
        <v>11.100000000000001</v>
      </c>
      <c r="I711" s="156"/>
      <c r="L711" s="152"/>
      <c r="M711" s="157"/>
      <c r="T711" s="158"/>
      <c r="AT711" s="153" t="s">
        <v>147</v>
      </c>
      <c r="AU711" s="153" t="s">
        <v>85</v>
      </c>
      <c r="AV711" s="13" t="s">
        <v>85</v>
      </c>
      <c r="AW711" s="13" t="s">
        <v>39</v>
      </c>
      <c r="AX711" s="13" t="s">
        <v>12</v>
      </c>
      <c r="AY711" s="153" t="s">
        <v>135</v>
      </c>
    </row>
    <row r="712" spans="2:65" s="15" customFormat="1" ht="10">
      <c r="B712" s="169"/>
      <c r="D712" s="140" t="s">
        <v>147</v>
      </c>
      <c r="E712" s="170" t="s">
        <v>19</v>
      </c>
      <c r="F712" s="171" t="s">
        <v>510</v>
      </c>
      <c r="H712" s="172">
        <v>11.100000000000001</v>
      </c>
      <c r="I712" s="173"/>
      <c r="L712" s="169"/>
      <c r="M712" s="174"/>
      <c r="T712" s="175"/>
      <c r="AT712" s="170" t="s">
        <v>147</v>
      </c>
      <c r="AU712" s="170" t="s">
        <v>85</v>
      </c>
      <c r="AV712" s="15" t="s">
        <v>162</v>
      </c>
      <c r="AW712" s="15" t="s">
        <v>39</v>
      </c>
      <c r="AX712" s="15" t="s">
        <v>12</v>
      </c>
      <c r="AY712" s="170" t="s">
        <v>135</v>
      </c>
    </row>
    <row r="713" spans="2:65" s="12" customFormat="1" ht="10">
      <c r="B713" s="146"/>
      <c r="D713" s="140" t="s">
        <v>147</v>
      </c>
      <c r="E713" s="147" t="s">
        <v>19</v>
      </c>
      <c r="F713" s="148" t="s">
        <v>877</v>
      </c>
      <c r="H713" s="147" t="s">
        <v>19</v>
      </c>
      <c r="I713" s="149"/>
      <c r="L713" s="146"/>
      <c r="M713" s="150"/>
      <c r="T713" s="151"/>
      <c r="AT713" s="147" t="s">
        <v>147</v>
      </c>
      <c r="AU713" s="147" t="s">
        <v>85</v>
      </c>
      <c r="AV713" s="12" t="s">
        <v>83</v>
      </c>
      <c r="AW713" s="12" t="s">
        <v>39</v>
      </c>
      <c r="AX713" s="12" t="s">
        <v>12</v>
      </c>
      <c r="AY713" s="147" t="s">
        <v>135</v>
      </c>
    </row>
    <row r="714" spans="2:65" s="13" customFormat="1" ht="10">
      <c r="B714" s="152"/>
      <c r="D714" s="140" t="s">
        <v>147</v>
      </c>
      <c r="E714" s="153" t="s">
        <v>19</v>
      </c>
      <c r="F714" s="154" t="s">
        <v>898</v>
      </c>
      <c r="H714" s="155">
        <v>2.4</v>
      </c>
      <c r="I714" s="156"/>
      <c r="L714" s="152"/>
      <c r="M714" s="157"/>
      <c r="T714" s="158"/>
      <c r="AT714" s="153" t="s">
        <v>147</v>
      </c>
      <c r="AU714" s="153" t="s">
        <v>85</v>
      </c>
      <c r="AV714" s="13" t="s">
        <v>85</v>
      </c>
      <c r="AW714" s="13" t="s">
        <v>39</v>
      </c>
      <c r="AX714" s="13" t="s">
        <v>12</v>
      </c>
      <c r="AY714" s="153" t="s">
        <v>135</v>
      </c>
    </row>
    <row r="715" spans="2:65" s="13" customFormat="1" ht="10">
      <c r="B715" s="152"/>
      <c r="D715" s="140" t="s">
        <v>147</v>
      </c>
      <c r="E715" s="153" t="s">
        <v>19</v>
      </c>
      <c r="F715" s="154" t="s">
        <v>899</v>
      </c>
      <c r="H715" s="155">
        <v>1.5</v>
      </c>
      <c r="I715" s="156"/>
      <c r="L715" s="152"/>
      <c r="M715" s="157"/>
      <c r="T715" s="158"/>
      <c r="AT715" s="153" t="s">
        <v>147</v>
      </c>
      <c r="AU715" s="153" t="s">
        <v>85</v>
      </c>
      <c r="AV715" s="13" t="s">
        <v>85</v>
      </c>
      <c r="AW715" s="13" t="s">
        <v>39</v>
      </c>
      <c r="AX715" s="13" t="s">
        <v>12</v>
      </c>
      <c r="AY715" s="153" t="s">
        <v>135</v>
      </c>
    </row>
    <row r="716" spans="2:65" s="15" customFormat="1" ht="10">
      <c r="B716" s="169"/>
      <c r="D716" s="140" t="s">
        <v>147</v>
      </c>
      <c r="E716" s="170" t="s">
        <v>19</v>
      </c>
      <c r="F716" s="171" t="s">
        <v>510</v>
      </c>
      <c r="H716" s="172">
        <v>3.9</v>
      </c>
      <c r="I716" s="173"/>
      <c r="L716" s="169"/>
      <c r="M716" s="174"/>
      <c r="T716" s="175"/>
      <c r="AT716" s="170" t="s">
        <v>147</v>
      </c>
      <c r="AU716" s="170" t="s">
        <v>85</v>
      </c>
      <c r="AV716" s="15" t="s">
        <v>162</v>
      </c>
      <c r="AW716" s="15" t="s">
        <v>39</v>
      </c>
      <c r="AX716" s="15" t="s">
        <v>12</v>
      </c>
      <c r="AY716" s="170" t="s">
        <v>135</v>
      </c>
    </row>
    <row r="717" spans="2:65" s="12" customFormat="1" ht="10">
      <c r="B717" s="146"/>
      <c r="D717" s="140" t="s">
        <v>147</v>
      </c>
      <c r="E717" s="147" t="s">
        <v>19</v>
      </c>
      <c r="F717" s="148" t="s">
        <v>880</v>
      </c>
      <c r="H717" s="147" t="s">
        <v>19</v>
      </c>
      <c r="I717" s="149"/>
      <c r="L717" s="146"/>
      <c r="M717" s="150"/>
      <c r="T717" s="151"/>
      <c r="AT717" s="147" t="s">
        <v>147</v>
      </c>
      <c r="AU717" s="147" t="s">
        <v>85</v>
      </c>
      <c r="AV717" s="12" t="s">
        <v>83</v>
      </c>
      <c r="AW717" s="12" t="s">
        <v>39</v>
      </c>
      <c r="AX717" s="12" t="s">
        <v>12</v>
      </c>
      <c r="AY717" s="147" t="s">
        <v>135</v>
      </c>
    </row>
    <row r="718" spans="2:65" s="13" customFormat="1" ht="10">
      <c r="B718" s="152"/>
      <c r="D718" s="140" t="s">
        <v>147</v>
      </c>
      <c r="E718" s="153" t="s">
        <v>19</v>
      </c>
      <c r="F718" s="154" t="s">
        <v>900</v>
      </c>
      <c r="H718" s="155">
        <v>4.5999999999999996</v>
      </c>
      <c r="I718" s="156"/>
      <c r="L718" s="152"/>
      <c r="M718" s="157"/>
      <c r="T718" s="158"/>
      <c r="AT718" s="153" t="s">
        <v>147</v>
      </c>
      <c r="AU718" s="153" t="s">
        <v>85</v>
      </c>
      <c r="AV718" s="13" t="s">
        <v>85</v>
      </c>
      <c r="AW718" s="13" t="s">
        <v>39</v>
      </c>
      <c r="AX718" s="13" t="s">
        <v>12</v>
      </c>
      <c r="AY718" s="153" t="s">
        <v>135</v>
      </c>
    </row>
    <row r="719" spans="2:65" s="15" customFormat="1" ht="10">
      <c r="B719" s="169"/>
      <c r="D719" s="140" t="s">
        <v>147</v>
      </c>
      <c r="E719" s="170" t="s">
        <v>19</v>
      </c>
      <c r="F719" s="171" t="s">
        <v>510</v>
      </c>
      <c r="H719" s="172">
        <v>4.5999999999999996</v>
      </c>
      <c r="I719" s="173"/>
      <c r="L719" s="169"/>
      <c r="M719" s="174"/>
      <c r="T719" s="175"/>
      <c r="AT719" s="170" t="s">
        <v>147</v>
      </c>
      <c r="AU719" s="170" t="s">
        <v>85</v>
      </c>
      <c r="AV719" s="15" t="s">
        <v>162</v>
      </c>
      <c r="AW719" s="15" t="s">
        <v>39</v>
      </c>
      <c r="AX719" s="15" t="s">
        <v>12</v>
      </c>
      <c r="AY719" s="170" t="s">
        <v>135</v>
      </c>
    </row>
    <row r="720" spans="2:65" s="12" customFormat="1" ht="10">
      <c r="B720" s="146"/>
      <c r="D720" s="140" t="s">
        <v>147</v>
      </c>
      <c r="E720" s="147" t="s">
        <v>19</v>
      </c>
      <c r="F720" s="148" t="s">
        <v>882</v>
      </c>
      <c r="H720" s="147" t="s">
        <v>19</v>
      </c>
      <c r="I720" s="149"/>
      <c r="L720" s="146"/>
      <c r="M720" s="150"/>
      <c r="T720" s="151"/>
      <c r="AT720" s="147" t="s">
        <v>147</v>
      </c>
      <c r="AU720" s="147" t="s">
        <v>85</v>
      </c>
      <c r="AV720" s="12" t="s">
        <v>83</v>
      </c>
      <c r="AW720" s="12" t="s">
        <v>39</v>
      </c>
      <c r="AX720" s="12" t="s">
        <v>12</v>
      </c>
      <c r="AY720" s="147" t="s">
        <v>135</v>
      </c>
    </row>
    <row r="721" spans="2:65" s="13" customFormat="1" ht="10">
      <c r="B721" s="152"/>
      <c r="D721" s="140" t="s">
        <v>147</v>
      </c>
      <c r="E721" s="153" t="s">
        <v>19</v>
      </c>
      <c r="F721" s="154" t="s">
        <v>901</v>
      </c>
      <c r="H721" s="155">
        <v>7.1</v>
      </c>
      <c r="I721" s="156"/>
      <c r="L721" s="152"/>
      <c r="M721" s="157"/>
      <c r="T721" s="158"/>
      <c r="AT721" s="153" t="s">
        <v>147</v>
      </c>
      <c r="AU721" s="153" t="s">
        <v>85</v>
      </c>
      <c r="AV721" s="13" t="s">
        <v>85</v>
      </c>
      <c r="AW721" s="13" t="s">
        <v>39</v>
      </c>
      <c r="AX721" s="13" t="s">
        <v>12</v>
      </c>
      <c r="AY721" s="153" t="s">
        <v>135</v>
      </c>
    </row>
    <row r="722" spans="2:65" s="15" customFormat="1" ht="10">
      <c r="B722" s="169"/>
      <c r="D722" s="140" t="s">
        <v>147</v>
      </c>
      <c r="E722" s="170" t="s">
        <v>19</v>
      </c>
      <c r="F722" s="171" t="s">
        <v>510</v>
      </c>
      <c r="H722" s="172">
        <v>7.1</v>
      </c>
      <c r="I722" s="173"/>
      <c r="L722" s="169"/>
      <c r="M722" s="174"/>
      <c r="T722" s="175"/>
      <c r="AT722" s="170" t="s">
        <v>147</v>
      </c>
      <c r="AU722" s="170" t="s">
        <v>85</v>
      </c>
      <c r="AV722" s="15" t="s">
        <v>162</v>
      </c>
      <c r="AW722" s="15" t="s">
        <v>39</v>
      </c>
      <c r="AX722" s="15" t="s">
        <v>12</v>
      </c>
      <c r="AY722" s="170" t="s">
        <v>135</v>
      </c>
    </row>
    <row r="723" spans="2:65" s="12" customFormat="1" ht="10">
      <c r="B723" s="146"/>
      <c r="D723" s="140" t="s">
        <v>147</v>
      </c>
      <c r="E723" s="147" t="s">
        <v>19</v>
      </c>
      <c r="F723" s="148" t="s">
        <v>884</v>
      </c>
      <c r="H723" s="147" t="s">
        <v>19</v>
      </c>
      <c r="I723" s="149"/>
      <c r="L723" s="146"/>
      <c r="M723" s="150"/>
      <c r="T723" s="151"/>
      <c r="AT723" s="147" t="s">
        <v>147</v>
      </c>
      <c r="AU723" s="147" t="s">
        <v>85</v>
      </c>
      <c r="AV723" s="12" t="s">
        <v>83</v>
      </c>
      <c r="AW723" s="12" t="s">
        <v>39</v>
      </c>
      <c r="AX723" s="12" t="s">
        <v>12</v>
      </c>
      <c r="AY723" s="147" t="s">
        <v>135</v>
      </c>
    </row>
    <row r="724" spans="2:65" s="13" customFormat="1" ht="10">
      <c r="B724" s="152"/>
      <c r="D724" s="140" t="s">
        <v>147</v>
      </c>
      <c r="E724" s="153" t="s">
        <v>19</v>
      </c>
      <c r="F724" s="154" t="s">
        <v>902</v>
      </c>
      <c r="H724" s="155">
        <v>4.2</v>
      </c>
      <c r="I724" s="156"/>
      <c r="L724" s="152"/>
      <c r="M724" s="157"/>
      <c r="T724" s="158"/>
      <c r="AT724" s="153" t="s">
        <v>147</v>
      </c>
      <c r="AU724" s="153" t="s">
        <v>85</v>
      </c>
      <c r="AV724" s="13" t="s">
        <v>85</v>
      </c>
      <c r="AW724" s="13" t="s">
        <v>39</v>
      </c>
      <c r="AX724" s="13" t="s">
        <v>12</v>
      </c>
      <c r="AY724" s="153" t="s">
        <v>135</v>
      </c>
    </row>
    <row r="725" spans="2:65" s="15" customFormat="1" ht="10">
      <c r="B725" s="169"/>
      <c r="D725" s="140" t="s">
        <v>147</v>
      </c>
      <c r="E725" s="170" t="s">
        <v>19</v>
      </c>
      <c r="F725" s="171" t="s">
        <v>510</v>
      </c>
      <c r="H725" s="172">
        <v>4.2</v>
      </c>
      <c r="I725" s="173"/>
      <c r="L725" s="169"/>
      <c r="M725" s="174"/>
      <c r="T725" s="175"/>
      <c r="AT725" s="170" t="s">
        <v>147</v>
      </c>
      <c r="AU725" s="170" t="s">
        <v>85</v>
      </c>
      <c r="AV725" s="15" t="s">
        <v>162</v>
      </c>
      <c r="AW725" s="15" t="s">
        <v>39</v>
      </c>
      <c r="AX725" s="15" t="s">
        <v>12</v>
      </c>
      <c r="AY725" s="170" t="s">
        <v>135</v>
      </c>
    </row>
    <row r="726" spans="2:65" s="12" customFormat="1" ht="10">
      <c r="B726" s="146"/>
      <c r="D726" s="140" t="s">
        <v>147</v>
      </c>
      <c r="E726" s="147" t="s">
        <v>19</v>
      </c>
      <c r="F726" s="148" t="s">
        <v>887</v>
      </c>
      <c r="H726" s="147" t="s">
        <v>19</v>
      </c>
      <c r="I726" s="149"/>
      <c r="L726" s="146"/>
      <c r="M726" s="150"/>
      <c r="T726" s="151"/>
      <c r="AT726" s="147" t="s">
        <v>147</v>
      </c>
      <c r="AU726" s="147" t="s">
        <v>85</v>
      </c>
      <c r="AV726" s="12" t="s">
        <v>83</v>
      </c>
      <c r="AW726" s="12" t="s">
        <v>39</v>
      </c>
      <c r="AX726" s="12" t="s">
        <v>12</v>
      </c>
      <c r="AY726" s="147" t="s">
        <v>135</v>
      </c>
    </row>
    <row r="727" spans="2:65" s="13" customFormat="1" ht="10">
      <c r="B727" s="152"/>
      <c r="D727" s="140" t="s">
        <v>147</v>
      </c>
      <c r="E727" s="153" t="s">
        <v>19</v>
      </c>
      <c r="F727" s="154" t="s">
        <v>903</v>
      </c>
      <c r="H727" s="155">
        <v>6.65</v>
      </c>
      <c r="I727" s="156"/>
      <c r="L727" s="152"/>
      <c r="M727" s="157"/>
      <c r="T727" s="158"/>
      <c r="AT727" s="153" t="s">
        <v>147</v>
      </c>
      <c r="AU727" s="153" t="s">
        <v>85</v>
      </c>
      <c r="AV727" s="13" t="s">
        <v>85</v>
      </c>
      <c r="AW727" s="13" t="s">
        <v>39</v>
      </c>
      <c r="AX727" s="13" t="s">
        <v>12</v>
      </c>
      <c r="AY727" s="153" t="s">
        <v>135</v>
      </c>
    </row>
    <row r="728" spans="2:65" s="12" customFormat="1" ht="10">
      <c r="B728" s="146"/>
      <c r="D728" s="140" t="s">
        <v>147</v>
      </c>
      <c r="E728" s="147" t="s">
        <v>19</v>
      </c>
      <c r="F728" s="148" t="s">
        <v>889</v>
      </c>
      <c r="H728" s="147" t="s">
        <v>19</v>
      </c>
      <c r="I728" s="149"/>
      <c r="L728" s="146"/>
      <c r="M728" s="150"/>
      <c r="T728" s="151"/>
      <c r="AT728" s="147" t="s">
        <v>147</v>
      </c>
      <c r="AU728" s="147" t="s">
        <v>85</v>
      </c>
      <c r="AV728" s="12" t="s">
        <v>83</v>
      </c>
      <c r="AW728" s="12" t="s">
        <v>39</v>
      </c>
      <c r="AX728" s="12" t="s">
        <v>12</v>
      </c>
      <c r="AY728" s="147" t="s">
        <v>135</v>
      </c>
    </row>
    <row r="729" spans="2:65" s="13" customFormat="1" ht="10">
      <c r="B729" s="152"/>
      <c r="D729" s="140" t="s">
        <v>147</v>
      </c>
      <c r="E729" s="153" t="s">
        <v>19</v>
      </c>
      <c r="F729" s="154" t="s">
        <v>904</v>
      </c>
      <c r="H729" s="155">
        <v>1.9</v>
      </c>
      <c r="I729" s="156"/>
      <c r="L729" s="152"/>
      <c r="M729" s="157"/>
      <c r="T729" s="158"/>
      <c r="AT729" s="153" t="s">
        <v>147</v>
      </c>
      <c r="AU729" s="153" t="s">
        <v>85</v>
      </c>
      <c r="AV729" s="13" t="s">
        <v>85</v>
      </c>
      <c r="AW729" s="13" t="s">
        <v>39</v>
      </c>
      <c r="AX729" s="13" t="s">
        <v>12</v>
      </c>
      <c r="AY729" s="153" t="s">
        <v>135</v>
      </c>
    </row>
    <row r="730" spans="2:65" s="15" customFormat="1" ht="10">
      <c r="B730" s="169"/>
      <c r="D730" s="140" t="s">
        <v>147</v>
      </c>
      <c r="E730" s="170" t="s">
        <v>19</v>
      </c>
      <c r="F730" s="171" t="s">
        <v>510</v>
      </c>
      <c r="H730" s="172">
        <v>8.5500000000000007</v>
      </c>
      <c r="I730" s="173"/>
      <c r="L730" s="169"/>
      <c r="M730" s="174"/>
      <c r="T730" s="175"/>
      <c r="AT730" s="170" t="s">
        <v>147</v>
      </c>
      <c r="AU730" s="170" t="s">
        <v>85</v>
      </c>
      <c r="AV730" s="15" t="s">
        <v>162</v>
      </c>
      <c r="AW730" s="15" t="s">
        <v>39</v>
      </c>
      <c r="AX730" s="15" t="s">
        <v>12</v>
      </c>
      <c r="AY730" s="170" t="s">
        <v>135</v>
      </c>
    </row>
    <row r="731" spans="2:65" s="14" customFormat="1" ht="10">
      <c r="B731" s="159"/>
      <c r="D731" s="140" t="s">
        <v>147</v>
      </c>
      <c r="E731" s="160" t="s">
        <v>19</v>
      </c>
      <c r="F731" s="161" t="s">
        <v>154</v>
      </c>
      <c r="H731" s="162">
        <v>39.450000000000003</v>
      </c>
      <c r="I731" s="163"/>
      <c r="L731" s="159"/>
      <c r="M731" s="164"/>
      <c r="T731" s="165"/>
      <c r="AT731" s="160" t="s">
        <v>147</v>
      </c>
      <c r="AU731" s="160" t="s">
        <v>85</v>
      </c>
      <c r="AV731" s="14" t="s">
        <v>143</v>
      </c>
      <c r="AW731" s="14" t="s">
        <v>39</v>
      </c>
      <c r="AX731" s="14" t="s">
        <v>83</v>
      </c>
      <c r="AY731" s="160" t="s">
        <v>135</v>
      </c>
    </row>
    <row r="732" spans="2:65" s="1" customFormat="1" ht="44.25" customHeight="1">
      <c r="B732" s="32"/>
      <c r="C732" s="127" t="s">
        <v>909</v>
      </c>
      <c r="D732" s="127" t="s">
        <v>138</v>
      </c>
      <c r="E732" s="128" t="s">
        <v>910</v>
      </c>
      <c r="F732" s="129" t="s">
        <v>911</v>
      </c>
      <c r="G732" s="130" t="s">
        <v>141</v>
      </c>
      <c r="H732" s="131">
        <v>149.63300000000001</v>
      </c>
      <c r="I732" s="132"/>
      <c r="J732" s="133">
        <f>ROUND(I732*H732,2)</f>
        <v>0</v>
      </c>
      <c r="K732" s="129" t="s">
        <v>142</v>
      </c>
      <c r="L732" s="32"/>
      <c r="M732" s="134" t="s">
        <v>19</v>
      </c>
      <c r="N732" s="135" t="s">
        <v>47</v>
      </c>
      <c r="P732" s="136">
        <f>O732*H732</f>
        <v>0</v>
      </c>
      <c r="Q732" s="136">
        <v>0</v>
      </c>
      <c r="R732" s="136">
        <f>Q732*H732</f>
        <v>0</v>
      </c>
      <c r="S732" s="136">
        <v>0</v>
      </c>
      <c r="T732" s="137">
        <f>S732*H732</f>
        <v>0</v>
      </c>
      <c r="AR732" s="138" t="s">
        <v>197</v>
      </c>
      <c r="AT732" s="138" t="s">
        <v>138</v>
      </c>
      <c r="AU732" s="138" t="s">
        <v>85</v>
      </c>
      <c r="AY732" s="17" t="s">
        <v>135</v>
      </c>
      <c r="BE732" s="139">
        <f>IF(N732="základní",J732,0)</f>
        <v>0</v>
      </c>
      <c r="BF732" s="139">
        <f>IF(N732="snížená",J732,0)</f>
        <v>0</v>
      </c>
      <c r="BG732" s="139">
        <f>IF(N732="zákl. přenesená",J732,0)</f>
        <v>0</v>
      </c>
      <c r="BH732" s="139">
        <f>IF(N732="sníž. přenesená",J732,0)</f>
        <v>0</v>
      </c>
      <c r="BI732" s="139">
        <f>IF(N732="nulová",J732,0)</f>
        <v>0</v>
      </c>
      <c r="BJ732" s="17" t="s">
        <v>83</v>
      </c>
      <c r="BK732" s="139">
        <f>ROUND(I732*H732,2)</f>
        <v>0</v>
      </c>
      <c r="BL732" s="17" t="s">
        <v>197</v>
      </c>
      <c r="BM732" s="138" t="s">
        <v>912</v>
      </c>
    </row>
    <row r="733" spans="2:65" s="1" customFormat="1" ht="27">
      <c r="B733" s="32"/>
      <c r="D733" s="140" t="s">
        <v>144</v>
      </c>
      <c r="F733" s="141" t="s">
        <v>911</v>
      </c>
      <c r="I733" s="142"/>
      <c r="L733" s="32"/>
      <c r="M733" s="143"/>
      <c r="T733" s="53"/>
      <c r="AT733" s="17" t="s">
        <v>144</v>
      </c>
      <c r="AU733" s="17" t="s">
        <v>85</v>
      </c>
    </row>
    <row r="734" spans="2:65" s="1" customFormat="1" ht="10">
      <c r="B734" s="32"/>
      <c r="D734" s="144" t="s">
        <v>145</v>
      </c>
      <c r="F734" s="145" t="s">
        <v>913</v>
      </c>
      <c r="I734" s="142"/>
      <c r="L734" s="32"/>
      <c r="M734" s="143"/>
      <c r="T734" s="53"/>
      <c r="AT734" s="17" t="s">
        <v>145</v>
      </c>
      <c r="AU734" s="17" t="s">
        <v>85</v>
      </c>
    </row>
    <row r="735" spans="2:65" s="13" customFormat="1" ht="10">
      <c r="B735" s="152"/>
      <c r="D735" s="140" t="s">
        <v>147</v>
      </c>
      <c r="E735" s="153" t="s">
        <v>19</v>
      </c>
      <c r="F735" s="154" t="s">
        <v>914</v>
      </c>
      <c r="H735" s="155">
        <v>149.63300000000001</v>
      </c>
      <c r="I735" s="156"/>
      <c r="L735" s="152"/>
      <c r="M735" s="157"/>
      <c r="T735" s="158"/>
      <c r="AT735" s="153" t="s">
        <v>147</v>
      </c>
      <c r="AU735" s="153" t="s">
        <v>85</v>
      </c>
      <c r="AV735" s="13" t="s">
        <v>85</v>
      </c>
      <c r="AW735" s="13" t="s">
        <v>39</v>
      </c>
      <c r="AX735" s="13" t="s">
        <v>12</v>
      </c>
      <c r="AY735" s="153" t="s">
        <v>135</v>
      </c>
    </row>
    <row r="736" spans="2:65" s="14" customFormat="1" ht="10">
      <c r="B736" s="159"/>
      <c r="D736" s="140" t="s">
        <v>147</v>
      </c>
      <c r="E736" s="160" t="s">
        <v>19</v>
      </c>
      <c r="F736" s="161" t="s">
        <v>154</v>
      </c>
      <c r="H736" s="162">
        <v>149.63300000000001</v>
      </c>
      <c r="I736" s="163"/>
      <c r="L736" s="159"/>
      <c r="M736" s="164"/>
      <c r="T736" s="165"/>
      <c r="AT736" s="160" t="s">
        <v>147</v>
      </c>
      <c r="AU736" s="160" t="s">
        <v>85</v>
      </c>
      <c r="AV736" s="14" t="s">
        <v>143</v>
      </c>
      <c r="AW736" s="14" t="s">
        <v>39</v>
      </c>
      <c r="AX736" s="14" t="s">
        <v>83</v>
      </c>
      <c r="AY736" s="160" t="s">
        <v>135</v>
      </c>
    </row>
    <row r="737" spans="2:65" s="1" customFormat="1" ht="44.25" customHeight="1">
      <c r="B737" s="32"/>
      <c r="C737" s="127" t="s">
        <v>434</v>
      </c>
      <c r="D737" s="127" t="s">
        <v>138</v>
      </c>
      <c r="E737" s="128" t="s">
        <v>915</v>
      </c>
      <c r="F737" s="129" t="s">
        <v>916</v>
      </c>
      <c r="G737" s="130" t="s">
        <v>266</v>
      </c>
      <c r="H737" s="131">
        <v>15</v>
      </c>
      <c r="I737" s="132"/>
      <c r="J737" s="133">
        <f>ROUND(I737*H737,2)</f>
        <v>0</v>
      </c>
      <c r="K737" s="129" t="s">
        <v>142</v>
      </c>
      <c r="L737" s="32"/>
      <c r="M737" s="134" t="s">
        <v>19</v>
      </c>
      <c r="N737" s="135" t="s">
        <v>47</v>
      </c>
      <c r="P737" s="136">
        <f>O737*H737</f>
        <v>0</v>
      </c>
      <c r="Q737" s="136">
        <v>0</v>
      </c>
      <c r="R737" s="136">
        <f>Q737*H737</f>
        <v>0</v>
      </c>
      <c r="S737" s="136">
        <v>0</v>
      </c>
      <c r="T737" s="137">
        <f>S737*H737</f>
        <v>0</v>
      </c>
      <c r="AR737" s="138" t="s">
        <v>197</v>
      </c>
      <c r="AT737" s="138" t="s">
        <v>138</v>
      </c>
      <c r="AU737" s="138" t="s">
        <v>85</v>
      </c>
      <c r="AY737" s="17" t="s">
        <v>135</v>
      </c>
      <c r="BE737" s="139">
        <f>IF(N737="základní",J737,0)</f>
        <v>0</v>
      </c>
      <c r="BF737" s="139">
        <f>IF(N737="snížená",J737,0)</f>
        <v>0</v>
      </c>
      <c r="BG737" s="139">
        <f>IF(N737="zákl. přenesená",J737,0)</f>
        <v>0</v>
      </c>
      <c r="BH737" s="139">
        <f>IF(N737="sníž. přenesená",J737,0)</f>
        <v>0</v>
      </c>
      <c r="BI737" s="139">
        <f>IF(N737="nulová",J737,0)</f>
        <v>0</v>
      </c>
      <c r="BJ737" s="17" t="s">
        <v>83</v>
      </c>
      <c r="BK737" s="139">
        <f>ROUND(I737*H737,2)</f>
        <v>0</v>
      </c>
      <c r="BL737" s="17" t="s">
        <v>197</v>
      </c>
      <c r="BM737" s="138" t="s">
        <v>917</v>
      </c>
    </row>
    <row r="738" spans="2:65" s="1" customFormat="1" ht="27">
      <c r="B738" s="32"/>
      <c r="D738" s="140" t="s">
        <v>144</v>
      </c>
      <c r="F738" s="141" t="s">
        <v>916</v>
      </c>
      <c r="I738" s="142"/>
      <c r="L738" s="32"/>
      <c r="M738" s="143"/>
      <c r="T738" s="53"/>
      <c r="AT738" s="17" t="s">
        <v>144</v>
      </c>
      <c r="AU738" s="17" t="s">
        <v>85</v>
      </c>
    </row>
    <row r="739" spans="2:65" s="1" customFormat="1" ht="10">
      <c r="B739" s="32"/>
      <c r="D739" s="144" t="s">
        <v>145</v>
      </c>
      <c r="F739" s="145" t="s">
        <v>918</v>
      </c>
      <c r="I739" s="142"/>
      <c r="L739" s="32"/>
      <c r="M739" s="143"/>
      <c r="T739" s="53"/>
      <c r="AT739" s="17" t="s">
        <v>145</v>
      </c>
      <c r="AU739" s="17" t="s">
        <v>85</v>
      </c>
    </row>
    <row r="740" spans="2:65" s="13" customFormat="1" ht="10">
      <c r="B740" s="152"/>
      <c r="D740" s="140" t="s">
        <v>147</v>
      </c>
      <c r="E740" s="153" t="s">
        <v>19</v>
      </c>
      <c r="F740" s="154" t="s">
        <v>259</v>
      </c>
      <c r="H740" s="155">
        <v>15</v>
      </c>
      <c r="I740" s="156"/>
      <c r="L740" s="152"/>
      <c r="M740" s="157"/>
      <c r="T740" s="158"/>
      <c r="AT740" s="153" t="s">
        <v>147</v>
      </c>
      <c r="AU740" s="153" t="s">
        <v>85</v>
      </c>
      <c r="AV740" s="13" t="s">
        <v>85</v>
      </c>
      <c r="AW740" s="13" t="s">
        <v>39</v>
      </c>
      <c r="AX740" s="13" t="s">
        <v>12</v>
      </c>
      <c r="AY740" s="153" t="s">
        <v>135</v>
      </c>
    </row>
    <row r="741" spans="2:65" s="14" customFormat="1" ht="10">
      <c r="B741" s="159"/>
      <c r="D741" s="140" t="s">
        <v>147</v>
      </c>
      <c r="E741" s="160" t="s">
        <v>19</v>
      </c>
      <c r="F741" s="161" t="s">
        <v>154</v>
      </c>
      <c r="H741" s="162">
        <v>15</v>
      </c>
      <c r="I741" s="163"/>
      <c r="L741" s="159"/>
      <c r="M741" s="164"/>
      <c r="T741" s="165"/>
      <c r="AT741" s="160" t="s">
        <v>147</v>
      </c>
      <c r="AU741" s="160" t="s">
        <v>85</v>
      </c>
      <c r="AV741" s="14" t="s">
        <v>143</v>
      </c>
      <c r="AW741" s="14" t="s">
        <v>39</v>
      </c>
      <c r="AX741" s="14" t="s">
        <v>83</v>
      </c>
      <c r="AY741" s="160" t="s">
        <v>135</v>
      </c>
    </row>
    <row r="742" spans="2:65" s="1" customFormat="1" ht="76.400000000000006" customHeight="1">
      <c r="B742" s="32"/>
      <c r="C742" s="127" t="s">
        <v>919</v>
      </c>
      <c r="D742" s="127" t="s">
        <v>138</v>
      </c>
      <c r="E742" s="128" t="s">
        <v>920</v>
      </c>
      <c r="F742" s="129" t="s">
        <v>921</v>
      </c>
      <c r="G742" s="130" t="s">
        <v>141</v>
      </c>
      <c r="H742" s="131">
        <v>25.315999999999999</v>
      </c>
      <c r="I742" s="132"/>
      <c r="J742" s="133">
        <f>ROUND(I742*H742,2)</f>
        <v>0</v>
      </c>
      <c r="K742" s="129" t="s">
        <v>142</v>
      </c>
      <c r="L742" s="32"/>
      <c r="M742" s="134" t="s">
        <v>19</v>
      </c>
      <c r="N742" s="135" t="s">
        <v>47</v>
      </c>
      <c r="P742" s="136">
        <f>O742*H742</f>
        <v>0</v>
      </c>
      <c r="Q742" s="136">
        <v>0</v>
      </c>
      <c r="R742" s="136">
        <f>Q742*H742</f>
        <v>0</v>
      </c>
      <c r="S742" s="136">
        <v>0</v>
      </c>
      <c r="T742" s="137">
        <f>S742*H742</f>
        <v>0</v>
      </c>
      <c r="AR742" s="138" t="s">
        <v>197</v>
      </c>
      <c r="AT742" s="138" t="s">
        <v>138</v>
      </c>
      <c r="AU742" s="138" t="s">
        <v>85</v>
      </c>
      <c r="AY742" s="17" t="s">
        <v>135</v>
      </c>
      <c r="BE742" s="139">
        <f>IF(N742="základní",J742,0)</f>
        <v>0</v>
      </c>
      <c r="BF742" s="139">
        <f>IF(N742="snížená",J742,0)</f>
        <v>0</v>
      </c>
      <c r="BG742" s="139">
        <f>IF(N742="zákl. přenesená",J742,0)</f>
        <v>0</v>
      </c>
      <c r="BH742" s="139">
        <f>IF(N742="sníž. přenesená",J742,0)</f>
        <v>0</v>
      </c>
      <c r="BI742" s="139">
        <f>IF(N742="nulová",J742,0)</f>
        <v>0</v>
      </c>
      <c r="BJ742" s="17" t="s">
        <v>83</v>
      </c>
      <c r="BK742" s="139">
        <f>ROUND(I742*H742,2)</f>
        <v>0</v>
      </c>
      <c r="BL742" s="17" t="s">
        <v>197</v>
      </c>
      <c r="BM742" s="138" t="s">
        <v>922</v>
      </c>
    </row>
    <row r="743" spans="2:65" s="1" customFormat="1" ht="45">
      <c r="B743" s="32"/>
      <c r="D743" s="140" t="s">
        <v>144</v>
      </c>
      <c r="F743" s="141" t="s">
        <v>923</v>
      </c>
      <c r="I743" s="142"/>
      <c r="L743" s="32"/>
      <c r="M743" s="143"/>
      <c r="T743" s="53"/>
      <c r="AT743" s="17" t="s">
        <v>144</v>
      </c>
      <c r="AU743" s="17" t="s">
        <v>85</v>
      </c>
    </row>
    <row r="744" spans="2:65" s="1" customFormat="1" ht="10">
      <c r="B744" s="32"/>
      <c r="D744" s="144" t="s">
        <v>145</v>
      </c>
      <c r="F744" s="145" t="s">
        <v>924</v>
      </c>
      <c r="I744" s="142"/>
      <c r="L744" s="32"/>
      <c r="M744" s="143"/>
      <c r="T744" s="53"/>
      <c r="AT744" s="17" t="s">
        <v>145</v>
      </c>
      <c r="AU744" s="17" t="s">
        <v>85</v>
      </c>
    </row>
    <row r="745" spans="2:65" s="1" customFormat="1" ht="27">
      <c r="B745" s="32"/>
      <c r="D745" s="140" t="s">
        <v>872</v>
      </c>
      <c r="F745" s="186" t="s">
        <v>925</v>
      </c>
      <c r="I745" s="142"/>
      <c r="L745" s="32"/>
      <c r="M745" s="143"/>
      <c r="T745" s="53"/>
      <c r="AT745" s="17" t="s">
        <v>872</v>
      </c>
      <c r="AU745" s="17" t="s">
        <v>85</v>
      </c>
    </row>
    <row r="746" spans="2:65" s="13" customFormat="1" ht="10">
      <c r="B746" s="152"/>
      <c r="D746" s="140" t="s">
        <v>147</v>
      </c>
      <c r="E746" s="153" t="s">
        <v>19</v>
      </c>
      <c r="F746" s="154" t="s">
        <v>926</v>
      </c>
      <c r="H746" s="155">
        <v>3.85</v>
      </c>
      <c r="I746" s="156"/>
      <c r="L746" s="152"/>
      <c r="M746" s="157"/>
      <c r="T746" s="158"/>
      <c r="AT746" s="153" t="s">
        <v>147</v>
      </c>
      <c r="AU746" s="153" t="s">
        <v>85</v>
      </c>
      <c r="AV746" s="13" t="s">
        <v>85</v>
      </c>
      <c r="AW746" s="13" t="s">
        <v>39</v>
      </c>
      <c r="AX746" s="13" t="s">
        <v>12</v>
      </c>
      <c r="AY746" s="153" t="s">
        <v>135</v>
      </c>
    </row>
    <row r="747" spans="2:65" s="13" customFormat="1" ht="10">
      <c r="B747" s="152"/>
      <c r="D747" s="140" t="s">
        <v>147</v>
      </c>
      <c r="E747" s="153" t="s">
        <v>19</v>
      </c>
      <c r="F747" s="154" t="s">
        <v>927</v>
      </c>
      <c r="H747" s="155">
        <v>3.85</v>
      </c>
      <c r="I747" s="156"/>
      <c r="L747" s="152"/>
      <c r="M747" s="157"/>
      <c r="T747" s="158"/>
      <c r="AT747" s="153" t="s">
        <v>147</v>
      </c>
      <c r="AU747" s="153" t="s">
        <v>85</v>
      </c>
      <c r="AV747" s="13" t="s">
        <v>85</v>
      </c>
      <c r="AW747" s="13" t="s">
        <v>39</v>
      </c>
      <c r="AX747" s="13" t="s">
        <v>12</v>
      </c>
      <c r="AY747" s="153" t="s">
        <v>135</v>
      </c>
    </row>
    <row r="748" spans="2:65" s="13" customFormat="1" ht="10">
      <c r="B748" s="152"/>
      <c r="D748" s="140" t="s">
        <v>147</v>
      </c>
      <c r="E748" s="153" t="s">
        <v>19</v>
      </c>
      <c r="F748" s="154" t="s">
        <v>928</v>
      </c>
      <c r="H748" s="155">
        <v>3.85</v>
      </c>
      <c r="I748" s="156"/>
      <c r="L748" s="152"/>
      <c r="M748" s="157"/>
      <c r="T748" s="158"/>
      <c r="AT748" s="153" t="s">
        <v>147</v>
      </c>
      <c r="AU748" s="153" t="s">
        <v>85</v>
      </c>
      <c r="AV748" s="13" t="s">
        <v>85</v>
      </c>
      <c r="AW748" s="13" t="s">
        <v>39</v>
      </c>
      <c r="AX748" s="13" t="s">
        <v>12</v>
      </c>
      <c r="AY748" s="153" t="s">
        <v>135</v>
      </c>
    </row>
    <row r="749" spans="2:65" s="13" customFormat="1" ht="10">
      <c r="B749" s="152"/>
      <c r="D749" s="140" t="s">
        <v>147</v>
      </c>
      <c r="E749" s="153" t="s">
        <v>19</v>
      </c>
      <c r="F749" s="154" t="s">
        <v>929</v>
      </c>
      <c r="H749" s="155">
        <v>9.02</v>
      </c>
      <c r="I749" s="156"/>
      <c r="L749" s="152"/>
      <c r="M749" s="157"/>
      <c r="T749" s="158"/>
      <c r="AT749" s="153" t="s">
        <v>147</v>
      </c>
      <c r="AU749" s="153" t="s">
        <v>85</v>
      </c>
      <c r="AV749" s="13" t="s">
        <v>85</v>
      </c>
      <c r="AW749" s="13" t="s">
        <v>39</v>
      </c>
      <c r="AX749" s="13" t="s">
        <v>12</v>
      </c>
      <c r="AY749" s="153" t="s">
        <v>135</v>
      </c>
    </row>
    <row r="750" spans="2:65" s="13" customFormat="1" ht="10">
      <c r="B750" s="152"/>
      <c r="D750" s="140" t="s">
        <v>147</v>
      </c>
      <c r="E750" s="153" t="s">
        <v>19</v>
      </c>
      <c r="F750" s="154" t="s">
        <v>930</v>
      </c>
      <c r="H750" s="155">
        <v>4.7459999999999996</v>
      </c>
      <c r="I750" s="156"/>
      <c r="L750" s="152"/>
      <c r="M750" s="157"/>
      <c r="T750" s="158"/>
      <c r="AT750" s="153" t="s">
        <v>147</v>
      </c>
      <c r="AU750" s="153" t="s">
        <v>85</v>
      </c>
      <c r="AV750" s="13" t="s">
        <v>85</v>
      </c>
      <c r="AW750" s="13" t="s">
        <v>39</v>
      </c>
      <c r="AX750" s="13" t="s">
        <v>12</v>
      </c>
      <c r="AY750" s="153" t="s">
        <v>135</v>
      </c>
    </row>
    <row r="751" spans="2:65" s="14" customFormat="1" ht="10">
      <c r="B751" s="159"/>
      <c r="D751" s="140" t="s">
        <v>147</v>
      </c>
      <c r="E751" s="160" t="s">
        <v>19</v>
      </c>
      <c r="F751" s="161" t="s">
        <v>154</v>
      </c>
      <c r="H751" s="162">
        <v>25.315999999999999</v>
      </c>
      <c r="I751" s="163"/>
      <c r="L751" s="159"/>
      <c r="M751" s="164"/>
      <c r="T751" s="165"/>
      <c r="AT751" s="160" t="s">
        <v>147</v>
      </c>
      <c r="AU751" s="160" t="s">
        <v>85</v>
      </c>
      <c r="AV751" s="14" t="s">
        <v>143</v>
      </c>
      <c r="AW751" s="14" t="s">
        <v>39</v>
      </c>
      <c r="AX751" s="14" t="s">
        <v>83</v>
      </c>
      <c r="AY751" s="160" t="s">
        <v>135</v>
      </c>
    </row>
    <row r="752" spans="2:65" s="1" customFormat="1" ht="62.75" customHeight="1">
      <c r="B752" s="32"/>
      <c r="C752" s="127" t="s">
        <v>719</v>
      </c>
      <c r="D752" s="127" t="s">
        <v>138</v>
      </c>
      <c r="E752" s="128" t="s">
        <v>931</v>
      </c>
      <c r="F752" s="129" t="s">
        <v>932</v>
      </c>
      <c r="G752" s="130" t="s">
        <v>141</v>
      </c>
      <c r="H752" s="131">
        <v>75.227000000000004</v>
      </c>
      <c r="I752" s="132"/>
      <c r="J752" s="133">
        <f>ROUND(I752*H752,2)</f>
        <v>0</v>
      </c>
      <c r="K752" s="129" t="s">
        <v>142</v>
      </c>
      <c r="L752" s="32"/>
      <c r="M752" s="134" t="s">
        <v>19</v>
      </c>
      <c r="N752" s="135" t="s">
        <v>47</v>
      </c>
      <c r="P752" s="136">
        <f>O752*H752</f>
        <v>0</v>
      </c>
      <c r="Q752" s="136">
        <v>0</v>
      </c>
      <c r="R752" s="136">
        <f>Q752*H752</f>
        <v>0</v>
      </c>
      <c r="S752" s="136">
        <v>0</v>
      </c>
      <c r="T752" s="137">
        <f>S752*H752</f>
        <v>0</v>
      </c>
      <c r="AR752" s="138" t="s">
        <v>197</v>
      </c>
      <c r="AT752" s="138" t="s">
        <v>138</v>
      </c>
      <c r="AU752" s="138" t="s">
        <v>85</v>
      </c>
      <c r="AY752" s="17" t="s">
        <v>135</v>
      </c>
      <c r="BE752" s="139">
        <f>IF(N752="základní",J752,0)</f>
        <v>0</v>
      </c>
      <c r="BF752" s="139">
        <f>IF(N752="snížená",J752,0)</f>
        <v>0</v>
      </c>
      <c r="BG752" s="139">
        <f>IF(N752="zákl. přenesená",J752,0)</f>
        <v>0</v>
      </c>
      <c r="BH752" s="139">
        <f>IF(N752="sníž. přenesená",J752,0)</f>
        <v>0</v>
      </c>
      <c r="BI752" s="139">
        <f>IF(N752="nulová",J752,0)</f>
        <v>0</v>
      </c>
      <c r="BJ752" s="17" t="s">
        <v>83</v>
      </c>
      <c r="BK752" s="139">
        <f>ROUND(I752*H752,2)</f>
        <v>0</v>
      </c>
      <c r="BL752" s="17" t="s">
        <v>197</v>
      </c>
      <c r="BM752" s="138" t="s">
        <v>933</v>
      </c>
    </row>
    <row r="753" spans="2:65" s="1" customFormat="1" ht="27">
      <c r="B753" s="32"/>
      <c r="D753" s="140" t="s">
        <v>144</v>
      </c>
      <c r="F753" s="141" t="s">
        <v>932</v>
      </c>
      <c r="I753" s="142"/>
      <c r="L753" s="32"/>
      <c r="M753" s="143"/>
      <c r="T753" s="53"/>
      <c r="AT753" s="17" t="s">
        <v>144</v>
      </c>
      <c r="AU753" s="17" t="s">
        <v>85</v>
      </c>
    </row>
    <row r="754" spans="2:65" s="1" customFormat="1" ht="10">
      <c r="B754" s="32"/>
      <c r="D754" s="144" t="s">
        <v>145</v>
      </c>
      <c r="F754" s="145" t="s">
        <v>934</v>
      </c>
      <c r="I754" s="142"/>
      <c r="L754" s="32"/>
      <c r="M754" s="143"/>
      <c r="T754" s="53"/>
      <c r="AT754" s="17" t="s">
        <v>145</v>
      </c>
      <c r="AU754" s="17" t="s">
        <v>85</v>
      </c>
    </row>
    <row r="755" spans="2:65" s="1" customFormat="1" ht="45">
      <c r="B755" s="32"/>
      <c r="D755" s="140" t="s">
        <v>872</v>
      </c>
      <c r="F755" s="186" t="s">
        <v>935</v>
      </c>
      <c r="I755" s="142"/>
      <c r="L755" s="32"/>
      <c r="M755" s="143"/>
      <c r="T755" s="53"/>
      <c r="AT755" s="17" t="s">
        <v>872</v>
      </c>
      <c r="AU755" s="17" t="s">
        <v>85</v>
      </c>
    </row>
    <row r="756" spans="2:65" s="13" customFormat="1" ht="10">
      <c r="B756" s="152"/>
      <c r="D756" s="140" t="s">
        <v>147</v>
      </c>
      <c r="E756" s="153" t="s">
        <v>19</v>
      </c>
      <c r="F756" s="154" t="s">
        <v>936</v>
      </c>
      <c r="H756" s="155">
        <v>19.25</v>
      </c>
      <c r="I756" s="156"/>
      <c r="L756" s="152"/>
      <c r="M756" s="157"/>
      <c r="T756" s="158"/>
      <c r="AT756" s="153" t="s">
        <v>147</v>
      </c>
      <c r="AU756" s="153" t="s">
        <v>85</v>
      </c>
      <c r="AV756" s="13" t="s">
        <v>85</v>
      </c>
      <c r="AW756" s="13" t="s">
        <v>39</v>
      </c>
      <c r="AX756" s="13" t="s">
        <v>12</v>
      </c>
      <c r="AY756" s="153" t="s">
        <v>135</v>
      </c>
    </row>
    <row r="757" spans="2:65" s="13" customFormat="1" ht="10">
      <c r="B757" s="152"/>
      <c r="D757" s="140" t="s">
        <v>147</v>
      </c>
      <c r="E757" s="153" t="s">
        <v>19</v>
      </c>
      <c r="F757" s="154" t="s">
        <v>937</v>
      </c>
      <c r="H757" s="155">
        <v>19.25</v>
      </c>
      <c r="I757" s="156"/>
      <c r="L757" s="152"/>
      <c r="M757" s="157"/>
      <c r="T757" s="158"/>
      <c r="AT757" s="153" t="s">
        <v>147</v>
      </c>
      <c r="AU757" s="153" t="s">
        <v>85</v>
      </c>
      <c r="AV757" s="13" t="s">
        <v>85</v>
      </c>
      <c r="AW757" s="13" t="s">
        <v>39</v>
      </c>
      <c r="AX757" s="13" t="s">
        <v>12</v>
      </c>
      <c r="AY757" s="153" t="s">
        <v>135</v>
      </c>
    </row>
    <row r="758" spans="2:65" s="13" customFormat="1" ht="10">
      <c r="B758" s="152"/>
      <c r="D758" s="140" t="s">
        <v>147</v>
      </c>
      <c r="E758" s="153" t="s">
        <v>19</v>
      </c>
      <c r="F758" s="154" t="s">
        <v>938</v>
      </c>
      <c r="H758" s="155">
        <v>13.242000000000001</v>
      </c>
      <c r="I758" s="156"/>
      <c r="L758" s="152"/>
      <c r="M758" s="157"/>
      <c r="T758" s="158"/>
      <c r="AT758" s="153" t="s">
        <v>147</v>
      </c>
      <c r="AU758" s="153" t="s">
        <v>85</v>
      </c>
      <c r="AV758" s="13" t="s">
        <v>85</v>
      </c>
      <c r="AW758" s="13" t="s">
        <v>39</v>
      </c>
      <c r="AX758" s="13" t="s">
        <v>12</v>
      </c>
      <c r="AY758" s="153" t="s">
        <v>135</v>
      </c>
    </row>
    <row r="759" spans="2:65" s="13" customFormat="1" ht="10">
      <c r="B759" s="152"/>
      <c r="D759" s="140" t="s">
        <v>147</v>
      </c>
      <c r="E759" s="153" t="s">
        <v>19</v>
      </c>
      <c r="F759" s="154" t="s">
        <v>939</v>
      </c>
      <c r="H759" s="155">
        <v>23.484999999999999</v>
      </c>
      <c r="I759" s="156"/>
      <c r="L759" s="152"/>
      <c r="M759" s="157"/>
      <c r="T759" s="158"/>
      <c r="AT759" s="153" t="s">
        <v>147</v>
      </c>
      <c r="AU759" s="153" t="s">
        <v>85</v>
      </c>
      <c r="AV759" s="13" t="s">
        <v>85</v>
      </c>
      <c r="AW759" s="13" t="s">
        <v>39</v>
      </c>
      <c r="AX759" s="13" t="s">
        <v>12</v>
      </c>
      <c r="AY759" s="153" t="s">
        <v>135</v>
      </c>
    </row>
    <row r="760" spans="2:65" s="14" customFormat="1" ht="10">
      <c r="B760" s="159"/>
      <c r="D760" s="140" t="s">
        <v>147</v>
      </c>
      <c r="E760" s="160" t="s">
        <v>19</v>
      </c>
      <c r="F760" s="161" t="s">
        <v>154</v>
      </c>
      <c r="H760" s="162">
        <v>75.227000000000004</v>
      </c>
      <c r="I760" s="163"/>
      <c r="L760" s="159"/>
      <c r="M760" s="164"/>
      <c r="T760" s="165"/>
      <c r="AT760" s="160" t="s">
        <v>147</v>
      </c>
      <c r="AU760" s="160" t="s">
        <v>85</v>
      </c>
      <c r="AV760" s="14" t="s">
        <v>143</v>
      </c>
      <c r="AW760" s="14" t="s">
        <v>39</v>
      </c>
      <c r="AX760" s="14" t="s">
        <v>83</v>
      </c>
      <c r="AY760" s="160" t="s">
        <v>135</v>
      </c>
    </row>
    <row r="761" spans="2:65" s="1" customFormat="1" ht="44.25" customHeight="1">
      <c r="B761" s="32"/>
      <c r="C761" s="127" t="s">
        <v>940</v>
      </c>
      <c r="D761" s="127" t="s">
        <v>138</v>
      </c>
      <c r="E761" s="128" t="s">
        <v>941</v>
      </c>
      <c r="F761" s="129" t="s">
        <v>942</v>
      </c>
      <c r="G761" s="130" t="s">
        <v>141</v>
      </c>
      <c r="H761" s="131">
        <v>100.54300000000001</v>
      </c>
      <c r="I761" s="132"/>
      <c r="J761" s="133">
        <f>ROUND(I761*H761,2)</f>
        <v>0</v>
      </c>
      <c r="K761" s="129" t="s">
        <v>142</v>
      </c>
      <c r="L761" s="32"/>
      <c r="M761" s="134" t="s">
        <v>19</v>
      </c>
      <c r="N761" s="135" t="s">
        <v>47</v>
      </c>
      <c r="P761" s="136">
        <f>O761*H761</f>
        <v>0</v>
      </c>
      <c r="Q761" s="136">
        <v>0</v>
      </c>
      <c r="R761" s="136">
        <f>Q761*H761</f>
        <v>0</v>
      </c>
      <c r="S761" s="136">
        <v>0</v>
      </c>
      <c r="T761" s="137">
        <f>S761*H761</f>
        <v>0</v>
      </c>
      <c r="AR761" s="138" t="s">
        <v>197</v>
      </c>
      <c r="AT761" s="138" t="s">
        <v>138</v>
      </c>
      <c r="AU761" s="138" t="s">
        <v>85</v>
      </c>
      <c r="AY761" s="17" t="s">
        <v>135</v>
      </c>
      <c r="BE761" s="139">
        <f>IF(N761="základní",J761,0)</f>
        <v>0</v>
      </c>
      <c r="BF761" s="139">
        <f>IF(N761="snížená",J761,0)</f>
        <v>0</v>
      </c>
      <c r="BG761" s="139">
        <f>IF(N761="zákl. přenesená",J761,0)</f>
        <v>0</v>
      </c>
      <c r="BH761" s="139">
        <f>IF(N761="sníž. přenesená",J761,0)</f>
        <v>0</v>
      </c>
      <c r="BI761" s="139">
        <f>IF(N761="nulová",J761,0)</f>
        <v>0</v>
      </c>
      <c r="BJ761" s="17" t="s">
        <v>83</v>
      </c>
      <c r="BK761" s="139">
        <f>ROUND(I761*H761,2)</f>
        <v>0</v>
      </c>
      <c r="BL761" s="17" t="s">
        <v>197</v>
      </c>
      <c r="BM761" s="138" t="s">
        <v>943</v>
      </c>
    </row>
    <row r="762" spans="2:65" s="1" customFormat="1" ht="27">
      <c r="B762" s="32"/>
      <c r="D762" s="140" t="s">
        <v>144</v>
      </c>
      <c r="F762" s="141" t="s">
        <v>942</v>
      </c>
      <c r="I762" s="142"/>
      <c r="L762" s="32"/>
      <c r="M762" s="143"/>
      <c r="T762" s="53"/>
      <c r="AT762" s="17" t="s">
        <v>144</v>
      </c>
      <c r="AU762" s="17" t="s">
        <v>85</v>
      </c>
    </row>
    <row r="763" spans="2:65" s="1" customFormat="1" ht="10">
      <c r="B763" s="32"/>
      <c r="D763" s="144" t="s">
        <v>145</v>
      </c>
      <c r="F763" s="145" t="s">
        <v>944</v>
      </c>
      <c r="I763" s="142"/>
      <c r="L763" s="32"/>
      <c r="M763" s="143"/>
      <c r="T763" s="53"/>
      <c r="AT763" s="17" t="s">
        <v>145</v>
      </c>
      <c r="AU763" s="17" t="s">
        <v>85</v>
      </c>
    </row>
    <row r="764" spans="2:65" s="13" customFormat="1" ht="10">
      <c r="B764" s="152"/>
      <c r="D764" s="140" t="s">
        <v>147</v>
      </c>
      <c r="E764" s="153" t="s">
        <v>19</v>
      </c>
      <c r="F764" s="154" t="s">
        <v>945</v>
      </c>
      <c r="H764" s="155">
        <v>100.54300000000001</v>
      </c>
      <c r="I764" s="156"/>
      <c r="L764" s="152"/>
      <c r="M764" s="157"/>
      <c r="T764" s="158"/>
      <c r="AT764" s="153" t="s">
        <v>147</v>
      </c>
      <c r="AU764" s="153" t="s">
        <v>85</v>
      </c>
      <c r="AV764" s="13" t="s">
        <v>85</v>
      </c>
      <c r="AW764" s="13" t="s">
        <v>39</v>
      </c>
      <c r="AX764" s="13" t="s">
        <v>12</v>
      </c>
      <c r="AY764" s="153" t="s">
        <v>135</v>
      </c>
    </row>
    <row r="765" spans="2:65" s="14" customFormat="1" ht="10">
      <c r="B765" s="159"/>
      <c r="D765" s="140" t="s">
        <v>147</v>
      </c>
      <c r="E765" s="160" t="s">
        <v>19</v>
      </c>
      <c r="F765" s="161" t="s">
        <v>154</v>
      </c>
      <c r="H765" s="162">
        <v>100.54300000000001</v>
      </c>
      <c r="I765" s="163"/>
      <c r="L765" s="159"/>
      <c r="M765" s="164"/>
      <c r="T765" s="165"/>
      <c r="AT765" s="160" t="s">
        <v>147</v>
      </c>
      <c r="AU765" s="160" t="s">
        <v>85</v>
      </c>
      <c r="AV765" s="14" t="s">
        <v>143</v>
      </c>
      <c r="AW765" s="14" t="s">
        <v>39</v>
      </c>
      <c r="AX765" s="14" t="s">
        <v>83</v>
      </c>
      <c r="AY765" s="160" t="s">
        <v>135</v>
      </c>
    </row>
    <row r="766" spans="2:65" s="1" customFormat="1" ht="49" customHeight="1">
      <c r="B766" s="32"/>
      <c r="C766" s="127" t="s">
        <v>730</v>
      </c>
      <c r="D766" s="127" t="s">
        <v>138</v>
      </c>
      <c r="E766" s="128" t="s">
        <v>946</v>
      </c>
      <c r="F766" s="129" t="s">
        <v>947</v>
      </c>
      <c r="G766" s="130" t="s">
        <v>141</v>
      </c>
      <c r="H766" s="131">
        <v>12.5</v>
      </c>
      <c r="I766" s="132"/>
      <c r="J766" s="133">
        <f>ROUND(I766*H766,2)</f>
        <v>0</v>
      </c>
      <c r="K766" s="129" t="s">
        <v>142</v>
      </c>
      <c r="L766" s="32"/>
      <c r="M766" s="134" t="s">
        <v>19</v>
      </c>
      <c r="N766" s="135" t="s">
        <v>47</v>
      </c>
      <c r="P766" s="136">
        <f>O766*H766</f>
        <v>0</v>
      </c>
      <c r="Q766" s="136">
        <v>0</v>
      </c>
      <c r="R766" s="136">
        <f>Q766*H766</f>
        <v>0</v>
      </c>
      <c r="S766" s="136">
        <v>0</v>
      </c>
      <c r="T766" s="137">
        <f>S766*H766</f>
        <v>0</v>
      </c>
      <c r="AR766" s="138" t="s">
        <v>197</v>
      </c>
      <c r="AT766" s="138" t="s">
        <v>138</v>
      </c>
      <c r="AU766" s="138" t="s">
        <v>85</v>
      </c>
      <c r="AY766" s="17" t="s">
        <v>135</v>
      </c>
      <c r="BE766" s="139">
        <f>IF(N766="základní",J766,0)</f>
        <v>0</v>
      </c>
      <c r="BF766" s="139">
        <f>IF(N766="snížená",J766,0)</f>
        <v>0</v>
      </c>
      <c r="BG766" s="139">
        <f>IF(N766="zákl. přenesená",J766,0)</f>
        <v>0</v>
      </c>
      <c r="BH766" s="139">
        <f>IF(N766="sníž. přenesená",J766,0)</f>
        <v>0</v>
      </c>
      <c r="BI766" s="139">
        <f>IF(N766="nulová",J766,0)</f>
        <v>0</v>
      </c>
      <c r="BJ766" s="17" t="s">
        <v>83</v>
      </c>
      <c r="BK766" s="139">
        <f>ROUND(I766*H766,2)</f>
        <v>0</v>
      </c>
      <c r="BL766" s="17" t="s">
        <v>197</v>
      </c>
      <c r="BM766" s="138" t="s">
        <v>948</v>
      </c>
    </row>
    <row r="767" spans="2:65" s="1" customFormat="1" ht="27">
      <c r="B767" s="32"/>
      <c r="D767" s="140" t="s">
        <v>144</v>
      </c>
      <c r="F767" s="141" t="s">
        <v>947</v>
      </c>
      <c r="I767" s="142"/>
      <c r="L767" s="32"/>
      <c r="M767" s="143"/>
      <c r="T767" s="53"/>
      <c r="AT767" s="17" t="s">
        <v>144</v>
      </c>
      <c r="AU767" s="17" t="s">
        <v>85</v>
      </c>
    </row>
    <row r="768" spans="2:65" s="1" customFormat="1" ht="10">
      <c r="B768" s="32"/>
      <c r="D768" s="144" t="s">
        <v>145</v>
      </c>
      <c r="F768" s="145" t="s">
        <v>949</v>
      </c>
      <c r="I768" s="142"/>
      <c r="L768" s="32"/>
      <c r="M768" s="143"/>
      <c r="T768" s="53"/>
      <c r="AT768" s="17" t="s">
        <v>145</v>
      </c>
      <c r="AU768" s="17" t="s">
        <v>85</v>
      </c>
    </row>
    <row r="769" spans="2:65" s="12" customFormat="1" ht="10">
      <c r="B769" s="146"/>
      <c r="D769" s="140" t="s">
        <v>147</v>
      </c>
      <c r="E769" s="147" t="s">
        <v>19</v>
      </c>
      <c r="F769" s="148" t="s">
        <v>950</v>
      </c>
      <c r="H769" s="147" t="s">
        <v>19</v>
      </c>
      <c r="I769" s="149"/>
      <c r="L769" s="146"/>
      <c r="M769" s="150"/>
      <c r="T769" s="151"/>
      <c r="AT769" s="147" t="s">
        <v>147</v>
      </c>
      <c r="AU769" s="147" t="s">
        <v>85</v>
      </c>
      <c r="AV769" s="12" t="s">
        <v>83</v>
      </c>
      <c r="AW769" s="12" t="s">
        <v>39</v>
      </c>
      <c r="AX769" s="12" t="s">
        <v>12</v>
      </c>
      <c r="AY769" s="147" t="s">
        <v>135</v>
      </c>
    </row>
    <row r="770" spans="2:65" s="13" customFormat="1" ht="10">
      <c r="B770" s="152"/>
      <c r="D770" s="140" t="s">
        <v>147</v>
      </c>
      <c r="E770" s="153" t="s">
        <v>19</v>
      </c>
      <c r="F770" s="154" t="s">
        <v>951</v>
      </c>
      <c r="H770" s="155">
        <v>5.65</v>
      </c>
      <c r="I770" s="156"/>
      <c r="L770" s="152"/>
      <c r="M770" s="157"/>
      <c r="T770" s="158"/>
      <c r="AT770" s="153" t="s">
        <v>147</v>
      </c>
      <c r="AU770" s="153" t="s">
        <v>85</v>
      </c>
      <c r="AV770" s="13" t="s">
        <v>85</v>
      </c>
      <c r="AW770" s="13" t="s">
        <v>39</v>
      </c>
      <c r="AX770" s="13" t="s">
        <v>12</v>
      </c>
      <c r="AY770" s="153" t="s">
        <v>135</v>
      </c>
    </row>
    <row r="771" spans="2:65" s="13" customFormat="1" ht="10">
      <c r="B771" s="152"/>
      <c r="D771" s="140" t="s">
        <v>147</v>
      </c>
      <c r="E771" s="153" t="s">
        <v>19</v>
      </c>
      <c r="F771" s="154" t="s">
        <v>952</v>
      </c>
      <c r="H771" s="155">
        <v>5.6</v>
      </c>
      <c r="I771" s="156"/>
      <c r="L771" s="152"/>
      <c r="M771" s="157"/>
      <c r="T771" s="158"/>
      <c r="AT771" s="153" t="s">
        <v>147</v>
      </c>
      <c r="AU771" s="153" t="s">
        <v>85</v>
      </c>
      <c r="AV771" s="13" t="s">
        <v>85</v>
      </c>
      <c r="AW771" s="13" t="s">
        <v>39</v>
      </c>
      <c r="AX771" s="13" t="s">
        <v>12</v>
      </c>
      <c r="AY771" s="153" t="s">
        <v>135</v>
      </c>
    </row>
    <row r="772" spans="2:65" s="13" customFormat="1" ht="10">
      <c r="B772" s="152"/>
      <c r="D772" s="140" t="s">
        <v>147</v>
      </c>
      <c r="E772" s="153" t="s">
        <v>19</v>
      </c>
      <c r="F772" s="154" t="s">
        <v>953</v>
      </c>
      <c r="H772" s="155">
        <v>1.25</v>
      </c>
      <c r="I772" s="156"/>
      <c r="L772" s="152"/>
      <c r="M772" s="157"/>
      <c r="T772" s="158"/>
      <c r="AT772" s="153" t="s">
        <v>147</v>
      </c>
      <c r="AU772" s="153" t="s">
        <v>85</v>
      </c>
      <c r="AV772" s="13" t="s">
        <v>85</v>
      </c>
      <c r="AW772" s="13" t="s">
        <v>39</v>
      </c>
      <c r="AX772" s="13" t="s">
        <v>12</v>
      </c>
      <c r="AY772" s="153" t="s">
        <v>135</v>
      </c>
    </row>
    <row r="773" spans="2:65" s="14" customFormat="1" ht="10">
      <c r="B773" s="159"/>
      <c r="D773" s="140" t="s">
        <v>147</v>
      </c>
      <c r="E773" s="160" t="s">
        <v>19</v>
      </c>
      <c r="F773" s="161" t="s">
        <v>154</v>
      </c>
      <c r="H773" s="162">
        <v>12.5</v>
      </c>
      <c r="I773" s="163"/>
      <c r="L773" s="159"/>
      <c r="M773" s="164"/>
      <c r="T773" s="165"/>
      <c r="AT773" s="160" t="s">
        <v>147</v>
      </c>
      <c r="AU773" s="160" t="s">
        <v>85</v>
      </c>
      <c r="AV773" s="14" t="s">
        <v>143</v>
      </c>
      <c r="AW773" s="14" t="s">
        <v>39</v>
      </c>
      <c r="AX773" s="14" t="s">
        <v>83</v>
      </c>
      <c r="AY773" s="160" t="s">
        <v>135</v>
      </c>
    </row>
    <row r="774" spans="2:65" s="1" customFormat="1" ht="37.75" customHeight="1">
      <c r="B774" s="32"/>
      <c r="C774" s="127" t="s">
        <v>954</v>
      </c>
      <c r="D774" s="127" t="s">
        <v>138</v>
      </c>
      <c r="E774" s="128" t="s">
        <v>955</v>
      </c>
      <c r="F774" s="129" t="s">
        <v>956</v>
      </c>
      <c r="G774" s="130" t="s">
        <v>141</v>
      </c>
      <c r="H774" s="131">
        <v>12.5</v>
      </c>
      <c r="I774" s="132"/>
      <c r="J774" s="133">
        <f>ROUND(I774*H774,2)</f>
        <v>0</v>
      </c>
      <c r="K774" s="129" t="s">
        <v>142</v>
      </c>
      <c r="L774" s="32"/>
      <c r="M774" s="134" t="s">
        <v>19</v>
      </c>
      <c r="N774" s="135" t="s">
        <v>47</v>
      </c>
      <c r="P774" s="136">
        <f>O774*H774</f>
        <v>0</v>
      </c>
      <c r="Q774" s="136">
        <v>0</v>
      </c>
      <c r="R774" s="136">
        <f>Q774*H774</f>
        <v>0</v>
      </c>
      <c r="S774" s="136">
        <v>0</v>
      </c>
      <c r="T774" s="137">
        <f>S774*H774</f>
        <v>0</v>
      </c>
      <c r="AR774" s="138" t="s">
        <v>197</v>
      </c>
      <c r="AT774" s="138" t="s">
        <v>138</v>
      </c>
      <c r="AU774" s="138" t="s">
        <v>85</v>
      </c>
      <c r="AY774" s="17" t="s">
        <v>135</v>
      </c>
      <c r="BE774" s="139">
        <f>IF(N774="základní",J774,0)</f>
        <v>0</v>
      </c>
      <c r="BF774" s="139">
        <f>IF(N774="snížená",J774,0)</f>
        <v>0</v>
      </c>
      <c r="BG774" s="139">
        <f>IF(N774="zákl. přenesená",J774,0)</f>
        <v>0</v>
      </c>
      <c r="BH774" s="139">
        <f>IF(N774="sníž. přenesená",J774,0)</f>
        <v>0</v>
      </c>
      <c r="BI774" s="139">
        <f>IF(N774="nulová",J774,0)</f>
        <v>0</v>
      </c>
      <c r="BJ774" s="17" t="s">
        <v>83</v>
      </c>
      <c r="BK774" s="139">
        <f>ROUND(I774*H774,2)</f>
        <v>0</v>
      </c>
      <c r="BL774" s="17" t="s">
        <v>197</v>
      </c>
      <c r="BM774" s="138" t="s">
        <v>957</v>
      </c>
    </row>
    <row r="775" spans="2:65" s="1" customFormat="1" ht="18">
      <c r="B775" s="32"/>
      <c r="D775" s="140" t="s">
        <v>144</v>
      </c>
      <c r="F775" s="141" t="s">
        <v>956</v>
      </c>
      <c r="I775" s="142"/>
      <c r="L775" s="32"/>
      <c r="M775" s="143"/>
      <c r="T775" s="53"/>
      <c r="AT775" s="17" t="s">
        <v>144</v>
      </c>
      <c r="AU775" s="17" t="s">
        <v>85</v>
      </c>
    </row>
    <row r="776" spans="2:65" s="1" customFormat="1" ht="10">
      <c r="B776" s="32"/>
      <c r="D776" s="144" t="s">
        <v>145</v>
      </c>
      <c r="F776" s="145" t="s">
        <v>958</v>
      </c>
      <c r="I776" s="142"/>
      <c r="L776" s="32"/>
      <c r="M776" s="143"/>
      <c r="T776" s="53"/>
      <c r="AT776" s="17" t="s">
        <v>145</v>
      </c>
      <c r="AU776" s="17" t="s">
        <v>85</v>
      </c>
    </row>
    <row r="777" spans="2:65" s="13" customFormat="1" ht="10">
      <c r="B777" s="152"/>
      <c r="D777" s="140" t="s">
        <v>147</v>
      </c>
      <c r="E777" s="153" t="s">
        <v>19</v>
      </c>
      <c r="F777" s="154" t="s">
        <v>959</v>
      </c>
      <c r="H777" s="155">
        <v>12.5</v>
      </c>
      <c r="I777" s="156"/>
      <c r="L777" s="152"/>
      <c r="M777" s="157"/>
      <c r="T777" s="158"/>
      <c r="AT777" s="153" t="s">
        <v>147</v>
      </c>
      <c r="AU777" s="153" t="s">
        <v>85</v>
      </c>
      <c r="AV777" s="13" t="s">
        <v>85</v>
      </c>
      <c r="AW777" s="13" t="s">
        <v>39</v>
      </c>
      <c r="AX777" s="13" t="s">
        <v>12</v>
      </c>
      <c r="AY777" s="153" t="s">
        <v>135</v>
      </c>
    </row>
    <row r="778" spans="2:65" s="14" customFormat="1" ht="10">
      <c r="B778" s="159"/>
      <c r="D778" s="140" t="s">
        <v>147</v>
      </c>
      <c r="E778" s="160" t="s">
        <v>19</v>
      </c>
      <c r="F778" s="161" t="s">
        <v>154</v>
      </c>
      <c r="H778" s="162">
        <v>12.5</v>
      </c>
      <c r="I778" s="163"/>
      <c r="L778" s="159"/>
      <c r="M778" s="164"/>
      <c r="T778" s="165"/>
      <c r="AT778" s="160" t="s">
        <v>147</v>
      </c>
      <c r="AU778" s="160" t="s">
        <v>85</v>
      </c>
      <c r="AV778" s="14" t="s">
        <v>143</v>
      </c>
      <c r="AW778" s="14" t="s">
        <v>39</v>
      </c>
      <c r="AX778" s="14" t="s">
        <v>83</v>
      </c>
      <c r="AY778" s="160" t="s">
        <v>135</v>
      </c>
    </row>
    <row r="779" spans="2:65" s="1" customFormat="1" ht="44.25" customHeight="1">
      <c r="B779" s="32"/>
      <c r="C779" s="127" t="s">
        <v>733</v>
      </c>
      <c r="D779" s="127" t="s">
        <v>138</v>
      </c>
      <c r="E779" s="128" t="s">
        <v>960</v>
      </c>
      <c r="F779" s="129" t="s">
        <v>961</v>
      </c>
      <c r="G779" s="130" t="s">
        <v>266</v>
      </c>
      <c r="H779" s="131">
        <v>4.07</v>
      </c>
      <c r="I779" s="132"/>
      <c r="J779" s="133">
        <f>ROUND(I779*H779,2)</f>
        <v>0</v>
      </c>
      <c r="K779" s="129" t="s">
        <v>142</v>
      </c>
      <c r="L779" s="32"/>
      <c r="M779" s="134" t="s">
        <v>19</v>
      </c>
      <c r="N779" s="135" t="s">
        <v>47</v>
      </c>
      <c r="P779" s="136">
        <f>O779*H779</f>
        <v>0</v>
      </c>
      <c r="Q779" s="136">
        <v>0</v>
      </c>
      <c r="R779" s="136">
        <f>Q779*H779</f>
        <v>0</v>
      </c>
      <c r="S779" s="136">
        <v>0</v>
      </c>
      <c r="T779" s="137">
        <f>S779*H779</f>
        <v>0</v>
      </c>
      <c r="AR779" s="138" t="s">
        <v>197</v>
      </c>
      <c r="AT779" s="138" t="s">
        <v>138</v>
      </c>
      <c r="AU779" s="138" t="s">
        <v>85</v>
      </c>
      <c r="AY779" s="17" t="s">
        <v>135</v>
      </c>
      <c r="BE779" s="139">
        <f>IF(N779="základní",J779,0)</f>
        <v>0</v>
      </c>
      <c r="BF779" s="139">
        <f>IF(N779="snížená",J779,0)</f>
        <v>0</v>
      </c>
      <c r="BG779" s="139">
        <f>IF(N779="zákl. přenesená",J779,0)</f>
        <v>0</v>
      </c>
      <c r="BH779" s="139">
        <f>IF(N779="sníž. přenesená",J779,0)</f>
        <v>0</v>
      </c>
      <c r="BI779" s="139">
        <f>IF(N779="nulová",J779,0)</f>
        <v>0</v>
      </c>
      <c r="BJ779" s="17" t="s">
        <v>83</v>
      </c>
      <c r="BK779" s="139">
        <f>ROUND(I779*H779,2)</f>
        <v>0</v>
      </c>
      <c r="BL779" s="17" t="s">
        <v>197</v>
      </c>
      <c r="BM779" s="138" t="s">
        <v>962</v>
      </c>
    </row>
    <row r="780" spans="2:65" s="1" customFormat="1" ht="27">
      <c r="B780" s="32"/>
      <c r="D780" s="140" t="s">
        <v>144</v>
      </c>
      <c r="F780" s="141" t="s">
        <v>961</v>
      </c>
      <c r="I780" s="142"/>
      <c r="L780" s="32"/>
      <c r="M780" s="143"/>
      <c r="T780" s="53"/>
      <c r="AT780" s="17" t="s">
        <v>144</v>
      </c>
      <c r="AU780" s="17" t="s">
        <v>85</v>
      </c>
    </row>
    <row r="781" spans="2:65" s="1" customFormat="1" ht="10">
      <c r="B781" s="32"/>
      <c r="D781" s="144" t="s">
        <v>145</v>
      </c>
      <c r="F781" s="145" t="s">
        <v>963</v>
      </c>
      <c r="I781" s="142"/>
      <c r="L781" s="32"/>
      <c r="M781" s="143"/>
      <c r="T781" s="53"/>
      <c r="AT781" s="17" t="s">
        <v>145</v>
      </c>
      <c r="AU781" s="17" t="s">
        <v>85</v>
      </c>
    </row>
    <row r="782" spans="2:65" s="12" customFormat="1" ht="10">
      <c r="B782" s="146"/>
      <c r="D782" s="140" t="s">
        <v>147</v>
      </c>
      <c r="E782" s="147" t="s">
        <v>19</v>
      </c>
      <c r="F782" s="148" t="s">
        <v>964</v>
      </c>
      <c r="H782" s="147" t="s">
        <v>19</v>
      </c>
      <c r="I782" s="149"/>
      <c r="L782" s="146"/>
      <c r="M782" s="150"/>
      <c r="T782" s="151"/>
      <c r="AT782" s="147" t="s">
        <v>147</v>
      </c>
      <c r="AU782" s="147" t="s">
        <v>85</v>
      </c>
      <c r="AV782" s="12" t="s">
        <v>83</v>
      </c>
      <c r="AW782" s="12" t="s">
        <v>39</v>
      </c>
      <c r="AX782" s="12" t="s">
        <v>12</v>
      </c>
      <c r="AY782" s="147" t="s">
        <v>135</v>
      </c>
    </row>
    <row r="783" spans="2:65" s="13" customFormat="1" ht="10">
      <c r="B783" s="152"/>
      <c r="D783" s="140" t="s">
        <v>147</v>
      </c>
      <c r="E783" s="153" t="s">
        <v>19</v>
      </c>
      <c r="F783" s="154" t="s">
        <v>965</v>
      </c>
      <c r="H783" s="155">
        <v>4.07</v>
      </c>
      <c r="I783" s="156"/>
      <c r="L783" s="152"/>
      <c r="M783" s="157"/>
      <c r="T783" s="158"/>
      <c r="AT783" s="153" t="s">
        <v>147</v>
      </c>
      <c r="AU783" s="153" t="s">
        <v>85</v>
      </c>
      <c r="AV783" s="13" t="s">
        <v>85</v>
      </c>
      <c r="AW783" s="13" t="s">
        <v>39</v>
      </c>
      <c r="AX783" s="13" t="s">
        <v>12</v>
      </c>
      <c r="AY783" s="153" t="s">
        <v>135</v>
      </c>
    </row>
    <row r="784" spans="2:65" s="14" customFormat="1" ht="10">
      <c r="B784" s="159"/>
      <c r="D784" s="140" t="s">
        <v>147</v>
      </c>
      <c r="E784" s="160" t="s">
        <v>19</v>
      </c>
      <c r="F784" s="161" t="s">
        <v>154</v>
      </c>
      <c r="H784" s="162">
        <v>4.07</v>
      </c>
      <c r="I784" s="163"/>
      <c r="L784" s="159"/>
      <c r="M784" s="164"/>
      <c r="T784" s="165"/>
      <c r="AT784" s="160" t="s">
        <v>147</v>
      </c>
      <c r="AU784" s="160" t="s">
        <v>85</v>
      </c>
      <c r="AV784" s="14" t="s">
        <v>143</v>
      </c>
      <c r="AW784" s="14" t="s">
        <v>39</v>
      </c>
      <c r="AX784" s="14" t="s">
        <v>83</v>
      </c>
      <c r="AY784" s="160" t="s">
        <v>135</v>
      </c>
    </row>
    <row r="785" spans="2:65" s="1" customFormat="1" ht="33" customHeight="1">
      <c r="B785" s="32"/>
      <c r="C785" s="127" t="s">
        <v>966</v>
      </c>
      <c r="D785" s="127" t="s">
        <v>138</v>
      </c>
      <c r="E785" s="128" t="s">
        <v>967</v>
      </c>
      <c r="F785" s="129" t="s">
        <v>968</v>
      </c>
      <c r="G785" s="130" t="s">
        <v>237</v>
      </c>
      <c r="H785" s="131">
        <v>8</v>
      </c>
      <c r="I785" s="132"/>
      <c r="J785" s="133">
        <f>ROUND(I785*H785,2)</f>
        <v>0</v>
      </c>
      <c r="K785" s="129" t="s">
        <v>142</v>
      </c>
      <c r="L785" s="32"/>
      <c r="M785" s="134" t="s">
        <v>19</v>
      </c>
      <c r="N785" s="135" t="s">
        <v>47</v>
      </c>
      <c r="P785" s="136">
        <f>O785*H785</f>
        <v>0</v>
      </c>
      <c r="Q785" s="136">
        <v>0</v>
      </c>
      <c r="R785" s="136">
        <f>Q785*H785</f>
        <v>0</v>
      </c>
      <c r="S785" s="136">
        <v>0</v>
      </c>
      <c r="T785" s="137">
        <f>S785*H785</f>
        <v>0</v>
      </c>
      <c r="AR785" s="138" t="s">
        <v>197</v>
      </c>
      <c r="AT785" s="138" t="s">
        <v>138</v>
      </c>
      <c r="AU785" s="138" t="s">
        <v>85</v>
      </c>
      <c r="AY785" s="17" t="s">
        <v>135</v>
      </c>
      <c r="BE785" s="139">
        <f>IF(N785="základní",J785,0)</f>
        <v>0</v>
      </c>
      <c r="BF785" s="139">
        <f>IF(N785="snížená",J785,0)</f>
        <v>0</v>
      </c>
      <c r="BG785" s="139">
        <f>IF(N785="zákl. přenesená",J785,0)</f>
        <v>0</v>
      </c>
      <c r="BH785" s="139">
        <f>IF(N785="sníž. přenesená",J785,0)</f>
        <v>0</v>
      </c>
      <c r="BI785" s="139">
        <f>IF(N785="nulová",J785,0)</f>
        <v>0</v>
      </c>
      <c r="BJ785" s="17" t="s">
        <v>83</v>
      </c>
      <c r="BK785" s="139">
        <f>ROUND(I785*H785,2)</f>
        <v>0</v>
      </c>
      <c r="BL785" s="17" t="s">
        <v>197</v>
      </c>
      <c r="BM785" s="138" t="s">
        <v>969</v>
      </c>
    </row>
    <row r="786" spans="2:65" s="1" customFormat="1" ht="18">
      <c r="B786" s="32"/>
      <c r="D786" s="140" t="s">
        <v>144</v>
      </c>
      <c r="F786" s="141" t="s">
        <v>968</v>
      </c>
      <c r="I786" s="142"/>
      <c r="L786" s="32"/>
      <c r="M786" s="143"/>
      <c r="T786" s="53"/>
      <c r="AT786" s="17" t="s">
        <v>144</v>
      </c>
      <c r="AU786" s="17" t="s">
        <v>85</v>
      </c>
    </row>
    <row r="787" spans="2:65" s="1" customFormat="1" ht="10">
      <c r="B787" s="32"/>
      <c r="D787" s="144" t="s">
        <v>145</v>
      </c>
      <c r="F787" s="145" t="s">
        <v>970</v>
      </c>
      <c r="I787" s="142"/>
      <c r="L787" s="32"/>
      <c r="M787" s="143"/>
      <c r="T787" s="53"/>
      <c r="AT787" s="17" t="s">
        <v>145</v>
      </c>
      <c r="AU787" s="17" t="s">
        <v>85</v>
      </c>
    </row>
    <row r="788" spans="2:65" s="12" customFormat="1" ht="10">
      <c r="B788" s="146"/>
      <c r="D788" s="140" t="s">
        <v>147</v>
      </c>
      <c r="E788" s="147" t="s">
        <v>19</v>
      </c>
      <c r="F788" s="148" t="s">
        <v>971</v>
      </c>
      <c r="H788" s="147" t="s">
        <v>19</v>
      </c>
      <c r="I788" s="149"/>
      <c r="L788" s="146"/>
      <c r="M788" s="150"/>
      <c r="T788" s="151"/>
      <c r="AT788" s="147" t="s">
        <v>147</v>
      </c>
      <c r="AU788" s="147" t="s">
        <v>85</v>
      </c>
      <c r="AV788" s="12" t="s">
        <v>83</v>
      </c>
      <c r="AW788" s="12" t="s">
        <v>39</v>
      </c>
      <c r="AX788" s="12" t="s">
        <v>12</v>
      </c>
      <c r="AY788" s="147" t="s">
        <v>135</v>
      </c>
    </row>
    <row r="789" spans="2:65" s="13" customFormat="1" ht="10">
      <c r="B789" s="152"/>
      <c r="D789" s="140" t="s">
        <v>147</v>
      </c>
      <c r="E789" s="153" t="s">
        <v>19</v>
      </c>
      <c r="F789" s="154" t="s">
        <v>162</v>
      </c>
      <c r="H789" s="155">
        <v>3</v>
      </c>
      <c r="I789" s="156"/>
      <c r="L789" s="152"/>
      <c r="M789" s="157"/>
      <c r="T789" s="158"/>
      <c r="AT789" s="153" t="s">
        <v>147</v>
      </c>
      <c r="AU789" s="153" t="s">
        <v>85</v>
      </c>
      <c r="AV789" s="13" t="s">
        <v>85</v>
      </c>
      <c r="AW789" s="13" t="s">
        <v>39</v>
      </c>
      <c r="AX789" s="13" t="s">
        <v>12</v>
      </c>
      <c r="AY789" s="153" t="s">
        <v>135</v>
      </c>
    </row>
    <row r="790" spans="2:65" s="12" customFormat="1" ht="10">
      <c r="B790" s="146"/>
      <c r="D790" s="140" t="s">
        <v>147</v>
      </c>
      <c r="E790" s="147" t="s">
        <v>19</v>
      </c>
      <c r="F790" s="148" t="s">
        <v>972</v>
      </c>
      <c r="H790" s="147" t="s">
        <v>19</v>
      </c>
      <c r="I790" s="149"/>
      <c r="L790" s="146"/>
      <c r="M790" s="150"/>
      <c r="T790" s="151"/>
      <c r="AT790" s="147" t="s">
        <v>147</v>
      </c>
      <c r="AU790" s="147" t="s">
        <v>85</v>
      </c>
      <c r="AV790" s="12" t="s">
        <v>83</v>
      </c>
      <c r="AW790" s="12" t="s">
        <v>39</v>
      </c>
      <c r="AX790" s="12" t="s">
        <v>12</v>
      </c>
      <c r="AY790" s="147" t="s">
        <v>135</v>
      </c>
    </row>
    <row r="791" spans="2:65" s="13" customFormat="1" ht="10">
      <c r="B791" s="152"/>
      <c r="D791" s="140" t="s">
        <v>147</v>
      </c>
      <c r="E791" s="153" t="s">
        <v>19</v>
      </c>
      <c r="F791" s="154" t="s">
        <v>83</v>
      </c>
      <c r="H791" s="155">
        <v>1</v>
      </c>
      <c r="I791" s="156"/>
      <c r="L791" s="152"/>
      <c r="M791" s="157"/>
      <c r="T791" s="158"/>
      <c r="AT791" s="153" t="s">
        <v>147</v>
      </c>
      <c r="AU791" s="153" t="s">
        <v>85</v>
      </c>
      <c r="AV791" s="13" t="s">
        <v>85</v>
      </c>
      <c r="AW791" s="13" t="s">
        <v>39</v>
      </c>
      <c r="AX791" s="13" t="s">
        <v>12</v>
      </c>
      <c r="AY791" s="153" t="s">
        <v>135</v>
      </c>
    </row>
    <row r="792" spans="2:65" s="12" customFormat="1" ht="10">
      <c r="B792" s="146"/>
      <c r="D792" s="140" t="s">
        <v>147</v>
      </c>
      <c r="E792" s="147" t="s">
        <v>19</v>
      </c>
      <c r="F792" s="148" t="s">
        <v>973</v>
      </c>
      <c r="H792" s="147" t="s">
        <v>19</v>
      </c>
      <c r="I792" s="149"/>
      <c r="L792" s="146"/>
      <c r="M792" s="150"/>
      <c r="T792" s="151"/>
      <c r="AT792" s="147" t="s">
        <v>147</v>
      </c>
      <c r="AU792" s="147" t="s">
        <v>85</v>
      </c>
      <c r="AV792" s="12" t="s">
        <v>83</v>
      </c>
      <c r="AW792" s="12" t="s">
        <v>39</v>
      </c>
      <c r="AX792" s="12" t="s">
        <v>12</v>
      </c>
      <c r="AY792" s="147" t="s">
        <v>135</v>
      </c>
    </row>
    <row r="793" spans="2:65" s="13" customFormat="1" ht="10">
      <c r="B793" s="152"/>
      <c r="D793" s="140" t="s">
        <v>147</v>
      </c>
      <c r="E793" s="153" t="s">
        <v>19</v>
      </c>
      <c r="F793" s="154" t="s">
        <v>83</v>
      </c>
      <c r="H793" s="155">
        <v>1</v>
      </c>
      <c r="I793" s="156"/>
      <c r="L793" s="152"/>
      <c r="M793" s="157"/>
      <c r="T793" s="158"/>
      <c r="AT793" s="153" t="s">
        <v>147</v>
      </c>
      <c r="AU793" s="153" t="s">
        <v>85</v>
      </c>
      <c r="AV793" s="13" t="s">
        <v>85</v>
      </c>
      <c r="AW793" s="13" t="s">
        <v>39</v>
      </c>
      <c r="AX793" s="13" t="s">
        <v>12</v>
      </c>
      <c r="AY793" s="153" t="s">
        <v>135</v>
      </c>
    </row>
    <row r="794" spans="2:65" s="12" customFormat="1" ht="10">
      <c r="B794" s="146"/>
      <c r="D794" s="140" t="s">
        <v>147</v>
      </c>
      <c r="E794" s="147" t="s">
        <v>19</v>
      </c>
      <c r="F794" s="148" t="s">
        <v>974</v>
      </c>
      <c r="H794" s="147" t="s">
        <v>19</v>
      </c>
      <c r="I794" s="149"/>
      <c r="L794" s="146"/>
      <c r="M794" s="150"/>
      <c r="T794" s="151"/>
      <c r="AT794" s="147" t="s">
        <v>147</v>
      </c>
      <c r="AU794" s="147" t="s">
        <v>85</v>
      </c>
      <c r="AV794" s="12" t="s">
        <v>83</v>
      </c>
      <c r="AW794" s="12" t="s">
        <v>39</v>
      </c>
      <c r="AX794" s="12" t="s">
        <v>12</v>
      </c>
      <c r="AY794" s="147" t="s">
        <v>135</v>
      </c>
    </row>
    <row r="795" spans="2:65" s="13" customFormat="1" ht="10">
      <c r="B795" s="152"/>
      <c r="D795" s="140" t="s">
        <v>147</v>
      </c>
      <c r="E795" s="153" t="s">
        <v>19</v>
      </c>
      <c r="F795" s="154" t="s">
        <v>85</v>
      </c>
      <c r="H795" s="155">
        <v>2</v>
      </c>
      <c r="I795" s="156"/>
      <c r="L795" s="152"/>
      <c r="M795" s="157"/>
      <c r="T795" s="158"/>
      <c r="AT795" s="153" t="s">
        <v>147</v>
      </c>
      <c r="AU795" s="153" t="s">
        <v>85</v>
      </c>
      <c r="AV795" s="13" t="s">
        <v>85</v>
      </c>
      <c r="AW795" s="13" t="s">
        <v>39</v>
      </c>
      <c r="AX795" s="13" t="s">
        <v>12</v>
      </c>
      <c r="AY795" s="153" t="s">
        <v>135</v>
      </c>
    </row>
    <row r="796" spans="2:65" s="12" customFormat="1" ht="10">
      <c r="B796" s="146"/>
      <c r="D796" s="140" t="s">
        <v>147</v>
      </c>
      <c r="E796" s="147" t="s">
        <v>19</v>
      </c>
      <c r="F796" s="148" t="s">
        <v>713</v>
      </c>
      <c r="H796" s="147" t="s">
        <v>19</v>
      </c>
      <c r="I796" s="149"/>
      <c r="L796" s="146"/>
      <c r="M796" s="150"/>
      <c r="T796" s="151"/>
      <c r="AT796" s="147" t="s">
        <v>147</v>
      </c>
      <c r="AU796" s="147" t="s">
        <v>85</v>
      </c>
      <c r="AV796" s="12" t="s">
        <v>83</v>
      </c>
      <c r="AW796" s="12" t="s">
        <v>39</v>
      </c>
      <c r="AX796" s="12" t="s">
        <v>12</v>
      </c>
      <c r="AY796" s="147" t="s">
        <v>135</v>
      </c>
    </row>
    <row r="797" spans="2:65" s="13" customFormat="1" ht="10">
      <c r="B797" s="152"/>
      <c r="D797" s="140" t="s">
        <v>147</v>
      </c>
      <c r="E797" s="153" t="s">
        <v>19</v>
      </c>
      <c r="F797" s="154" t="s">
        <v>83</v>
      </c>
      <c r="H797" s="155">
        <v>1</v>
      </c>
      <c r="I797" s="156"/>
      <c r="L797" s="152"/>
      <c r="M797" s="157"/>
      <c r="T797" s="158"/>
      <c r="AT797" s="153" t="s">
        <v>147</v>
      </c>
      <c r="AU797" s="153" t="s">
        <v>85</v>
      </c>
      <c r="AV797" s="13" t="s">
        <v>85</v>
      </c>
      <c r="AW797" s="13" t="s">
        <v>39</v>
      </c>
      <c r="AX797" s="13" t="s">
        <v>12</v>
      </c>
      <c r="AY797" s="153" t="s">
        <v>135</v>
      </c>
    </row>
    <row r="798" spans="2:65" s="14" customFormat="1" ht="10">
      <c r="B798" s="159"/>
      <c r="D798" s="140" t="s">
        <v>147</v>
      </c>
      <c r="E798" s="160" t="s">
        <v>19</v>
      </c>
      <c r="F798" s="161" t="s">
        <v>154</v>
      </c>
      <c r="H798" s="162">
        <v>8</v>
      </c>
      <c r="I798" s="163"/>
      <c r="L798" s="159"/>
      <c r="M798" s="164"/>
      <c r="T798" s="165"/>
      <c r="AT798" s="160" t="s">
        <v>147</v>
      </c>
      <c r="AU798" s="160" t="s">
        <v>85</v>
      </c>
      <c r="AV798" s="14" t="s">
        <v>143</v>
      </c>
      <c r="AW798" s="14" t="s">
        <v>39</v>
      </c>
      <c r="AX798" s="14" t="s">
        <v>83</v>
      </c>
      <c r="AY798" s="160" t="s">
        <v>135</v>
      </c>
    </row>
    <row r="799" spans="2:65" s="1" customFormat="1" ht="33" customHeight="1">
      <c r="B799" s="32"/>
      <c r="C799" s="176" t="s">
        <v>737</v>
      </c>
      <c r="D799" s="176" t="s">
        <v>714</v>
      </c>
      <c r="E799" s="177" t="s">
        <v>975</v>
      </c>
      <c r="F799" s="178" t="s">
        <v>976</v>
      </c>
      <c r="G799" s="179" t="s">
        <v>237</v>
      </c>
      <c r="H799" s="180">
        <v>4</v>
      </c>
      <c r="I799" s="181"/>
      <c r="J799" s="182">
        <f>ROUND(I799*H799,2)</f>
        <v>0</v>
      </c>
      <c r="K799" s="178" t="s">
        <v>142</v>
      </c>
      <c r="L799" s="183"/>
      <c r="M799" s="184" t="s">
        <v>19</v>
      </c>
      <c r="N799" s="185" t="s">
        <v>47</v>
      </c>
      <c r="P799" s="136">
        <f>O799*H799</f>
        <v>0</v>
      </c>
      <c r="Q799" s="136">
        <v>0</v>
      </c>
      <c r="R799" s="136">
        <f>Q799*H799</f>
        <v>0</v>
      </c>
      <c r="S799" s="136">
        <v>0</v>
      </c>
      <c r="T799" s="137">
        <f>S799*H799</f>
        <v>0</v>
      </c>
      <c r="AR799" s="138" t="s">
        <v>267</v>
      </c>
      <c r="AT799" s="138" t="s">
        <v>714</v>
      </c>
      <c r="AU799" s="138" t="s">
        <v>85</v>
      </c>
      <c r="AY799" s="17" t="s">
        <v>135</v>
      </c>
      <c r="BE799" s="139">
        <f>IF(N799="základní",J799,0)</f>
        <v>0</v>
      </c>
      <c r="BF799" s="139">
        <f>IF(N799="snížená",J799,0)</f>
        <v>0</v>
      </c>
      <c r="BG799" s="139">
        <f>IF(N799="zákl. přenesená",J799,0)</f>
        <v>0</v>
      </c>
      <c r="BH799" s="139">
        <f>IF(N799="sníž. přenesená",J799,0)</f>
        <v>0</v>
      </c>
      <c r="BI799" s="139">
        <f>IF(N799="nulová",J799,0)</f>
        <v>0</v>
      </c>
      <c r="BJ799" s="17" t="s">
        <v>83</v>
      </c>
      <c r="BK799" s="139">
        <f>ROUND(I799*H799,2)</f>
        <v>0</v>
      </c>
      <c r="BL799" s="17" t="s">
        <v>197</v>
      </c>
      <c r="BM799" s="138" t="s">
        <v>977</v>
      </c>
    </row>
    <row r="800" spans="2:65" s="1" customFormat="1" ht="18">
      <c r="B800" s="32"/>
      <c r="D800" s="140" t="s">
        <v>144</v>
      </c>
      <c r="F800" s="141" t="s">
        <v>976</v>
      </c>
      <c r="I800" s="142"/>
      <c r="L800" s="32"/>
      <c r="M800" s="143"/>
      <c r="T800" s="53"/>
      <c r="AT800" s="17" t="s">
        <v>144</v>
      </c>
      <c r="AU800" s="17" t="s">
        <v>85</v>
      </c>
    </row>
    <row r="801" spans="2:65" s="12" customFormat="1" ht="10">
      <c r="B801" s="146"/>
      <c r="D801" s="140" t="s">
        <v>147</v>
      </c>
      <c r="E801" s="147" t="s">
        <v>19</v>
      </c>
      <c r="F801" s="148" t="s">
        <v>971</v>
      </c>
      <c r="H801" s="147" t="s">
        <v>19</v>
      </c>
      <c r="I801" s="149"/>
      <c r="L801" s="146"/>
      <c r="M801" s="150"/>
      <c r="T801" s="151"/>
      <c r="AT801" s="147" t="s">
        <v>147</v>
      </c>
      <c r="AU801" s="147" t="s">
        <v>85</v>
      </c>
      <c r="AV801" s="12" t="s">
        <v>83</v>
      </c>
      <c r="AW801" s="12" t="s">
        <v>39</v>
      </c>
      <c r="AX801" s="12" t="s">
        <v>12</v>
      </c>
      <c r="AY801" s="147" t="s">
        <v>135</v>
      </c>
    </row>
    <row r="802" spans="2:65" s="13" customFormat="1" ht="10">
      <c r="B802" s="152"/>
      <c r="D802" s="140" t="s">
        <v>147</v>
      </c>
      <c r="E802" s="153" t="s">
        <v>19</v>
      </c>
      <c r="F802" s="154" t="s">
        <v>162</v>
      </c>
      <c r="H802" s="155">
        <v>3</v>
      </c>
      <c r="I802" s="156"/>
      <c r="L802" s="152"/>
      <c r="M802" s="157"/>
      <c r="T802" s="158"/>
      <c r="AT802" s="153" t="s">
        <v>147</v>
      </c>
      <c r="AU802" s="153" t="s">
        <v>85</v>
      </c>
      <c r="AV802" s="13" t="s">
        <v>85</v>
      </c>
      <c r="AW802" s="13" t="s">
        <v>39</v>
      </c>
      <c r="AX802" s="13" t="s">
        <v>12</v>
      </c>
      <c r="AY802" s="153" t="s">
        <v>135</v>
      </c>
    </row>
    <row r="803" spans="2:65" s="12" customFormat="1" ht="10">
      <c r="B803" s="146"/>
      <c r="D803" s="140" t="s">
        <v>147</v>
      </c>
      <c r="E803" s="147" t="s">
        <v>19</v>
      </c>
      <c r="F803" s="148" t="s">
        <v>713</v>
      </c>
      <c r="H803" s="147" t="s">
        <v>19</v>
      </c>
      <c r="I803" s="149"/>
      <c r="L803" s="146"/>
      <c r="M803" s="150"/>
      <c r="T803" s="151"/>
      <c r="AT803" s="147" t="s">
        <v>147</v>
      </c>
      <c r="AU803" s="147" t="s">
        <v>85</v>
      </c>
      <c r="AV803" s="12" t="s">
        <v>83</v>
      </c>
      <c r="AW803" s="12" t="s">
        <v>39</v>
      </c>
      <c r="AX803" s="12" t="s">
        <v>12</v>
      </c>
      <c r="AY803" s="147" t="s">
        <v>135</v>
      </c>
    </row>
    <row r="804" spans="2:65" s="13" customFormat="1" ht="10">
      <c r="B804" s="152"/>
      <c r="D804" s="140" t="s">
        <v>147</v>
      </c>
      <c r="E804" s="153" t="s">
        <v>19</v>
      </c>
      <c r="F804" s="154" t="s">
        <v>83</v>
      </c>
      <c r="H804" s="155">
        <v>1</v>
      </c>
      <c r="I804" s="156"/>
      <c r="L804" s="152"/>
      <c r="M804" s="157"/>
      <c r="T804" s="158"/>
      <c r="AT804" s="153" t="s">
        <v>147</v>
      </c>
      <c r="AU804" s="153" t="s">
        <v>85</v>
      </c>
      <c r="AV804" s="13" t="s">
        <v>85</v>
      </c>
      <c r="AW804" s="13" t="s">
        <v>39</v>
      </c>
      <c r="AX804" s="13" t="s">
        <v>12</v>
      </c>
      <c r="AY804" s="153" t="s">
        <v>135</v>
      </c>
    </row>
    <row r="805" spans="2:65" s="14" customFormat="1" ht="10">
      <c r="B805" s="159"/>
      <c r="D805" s="140" t="s">
        <v>147</v>
      </c>
      <c r="E805" s="160" t="s">
        <v>19</v>
      </c>
      <c r="F805" s="161" t="s">
        <v>154</v>
      </c>
      <c r="H805" s="162">
        <v>4</v>
      </c>
      <c r="I805" s="163"/>
      <c r="L805" s="159"/>
      <c r="M805" s="164"/>
      <c r="T805" s="165"/>
      <c r="AT805" s="160" t="s">
        <v>147</v>
      </c>
      <c r="AU805" s="160" t="s">
        <v>85</v>
      </c>
      <c r="AV805" s="14" t="s">
        <v>143</v>
      </c>
      <c r="AW805" s="14" t="s">
        <v>39</v>
      </c>
      <c r="AX805" s="14" t="s">
        <v>83</v>
      </c>
      <c r="AY805" s="160" t="s">
        <v>135</v>
      </c>
    </row>
    <row r="806" spans="2:65" s="1" customFormat="1" ht="33" customHeight="1">
      <c r="B806" s="32"/>
      <c r="C806" s="176" t="s">
        <v>978</v>
      </c>
      <c r="D806" s="176" t="s">
        <v>714</v>
      </c>
      <c r="E806" s="177" t="s">
        <v>979</v>
      </c>
      <c r="F806" s="178" t="s">
        <v>980</v>
      </c>
      <c r="G806" s="179" t="s">
        <v>237</v>
      </c>
      <c r="H806" s="180">
        <v>3</v>
      </c>
      <c r="I806" s="181"/>
      <c r="J806" s="182">
        <f>ROUND(I806*H806,2)</f>
        <v>0</v>
      </c>
      <c r="K806" s="178" t="s">
        <v>142</v>
      </c>
      <c r="L806" s="183"/>
      <c r="M806" s="184" t="s">
        <v>19</v>
      </c>
      <c r="N806" s="185" t="s">
        <v>47</v>
      </c>
      <c r="P806" s="136">
        <f>O806*H806</f>
        <v>0</v>
      </c>
      <c r="Q806" s="136">
        <v>0</v>
      </c>
      <c r="R806" s="136">
        <f>Q806*H806</f>
        <v>0</v>
      </c>
      <c r="S806" s="136">
        <v>0</v>
      </c>
      <c r="T806" s="137">
        <f>S806*H806</f>
        <v>0</v>
      </c>
      <c r="AR806" s="138" t="s">
        <v>267</v>
      </c>
      <c r="AT806" s="138" t="s">
        <v>714</v>
      </c>
      <c r="AU806" s="138" t="s">
        <v>85</v>
      </c>
      <c r="AY806" s="17" t="s">
        <v>135</v>
      </c>
      <c r="BE806" s="139">
        <f>IF(N806="základní",J806,0)</f>
        <v>0</v>
      </c>
      <c r="BF806" s="139">
        <f>IF(N806="snížená",J806,0)</f>
        <v>0</v>
      </c>
      <c r="BG806" s="139">
        <f>IF(N806="zákl. přenesená",J806,0)</f>
        <v>0</v>
      </c>
      <c r="BH806" s="139">
        <f>IF(N806="sníž. přenesená",J806,0)</f>
        <v>0</v>
      </c>
      <c r="BI806" s="139">
        <f>IF(N806="nulová",J806,0)</f>
        <v>0</v>
      </c>
      <c r="BJ806" s="17" t="s">
        <v>83</v>
      </c>
      <c r="BK806" s="139">
        <f>ROUND(I806*H806,2)</f>
        <v>0</v>
      </c>
      <c r="BL806" s="17" t="s">
        <v>197</v>
      </c>
      <c r="BM806" s="138" t="s">
        <v>981</v>
      </c>
    </row>
    <row r="807" spans="2:65" s="1" customFormat="1" ht="18">
      <c r="B807" s="32"/>
      <c r="D807" s="140" t="s">
        <v>144</v>
      </c>
      <c r="F807" s="141" t="s">
        <v>980</v>
      </c>
      <c r="I807" s="142"/>
      <c r="L807" s="32"/>
      <c r="M807" s="143"/>
      <c r="T807" s="53"/>
      <c r="AT807" s="17" t="s">
        <v>144</v>
      </c>
      <c r="AU807" s="17" t="s">
        <v>85</v>
      </c>
    </row>
    <row r="808" spans="2:65" s="12" customFormat="1" ht="10">
      <c r="B808" s="146"/>
      <c r="D808" s="140" t="s">
        <v>147</v>
      </c>
      <c r="E808" s="147" t="s">
        <v>19</v>
      </c>
      <c r="F808" s="148" t="s">
        <v>973</v>
      </c>
      <c r="H808" s="147" t="s">
        <v>19</v>
      </c>
      <c r="I808" s="149"/>
      <c r="L808" s="146"/>
      <c r="M808" s="150"/>
      <c r="T808" s="151"/>
      <c r="AT808" s="147" t="s">
        <v>147</v>
      </c>
      <c r="AU808" s="147" t="s">
        <v>85</v>
      </c>
      <c r="AV808" s="12" t="s">
        <v>83</v>
      </c>
      <c r="AW808" s="12" t="s">
        <v>39</v>
      </c>
      <c r="AX808" s="12" t="s">
        <v>12</v>
      </c>
      <c r="AY808" s="147" t="s">
        <v>135</v>
      </c>
    </row>
    <row r="809" spans="2:65" s="13" customFormat="1" ht="10">
      <c r="B809" s="152"/>
      <c r="D809" s="140" t="s">
        <v>147</v>
      </c>
      <c r="E809" s="153" t="s">
        <v>19</v>
      </c>
      <c r="F809" s="154" t="s">
        <v>83</v>
      </c>
      <c r="H809" s="155">
        <v>1</v>
      </c>
      <c r="I809" s="156"/>
      <c r="L809" s="152"/>
      <c r="M809" s="157"/>
      <c r="T809" s="158"/>
      <c r="AT809" s="153" t="s">
        <v>147</v>
      </c>
      <c r="AU809" s="153" t="s">
        <v>85</v>
      </c>
      <c r="AV809" s="13" t="s">
        <v>85</v>
      </c>
      <c r="AW809" s="13" t="s">
        <v>39</v>
      </c>
      <c r="AX809" s="13" t="s">
        <v>12</v>
      </c>
      <c r="AY809" s="153" t="s">
        <v>135</v>
      </c>
    </row>
    <row r="810" spans="2:65" s="12" customFormat="1" ht="10">
      <c r="B810" s="146"/>
      <c r="D810" s="140" t="s">
        <v>147</v>
      </c>
      <c r="E810" s="147" t="s">
        <v>19</v>
      </c>
      <c r="F810" s="148" t="s">
        <v>974</v>
      </c>
      <c r="H810" s="147" t="s">
        <v>19</v>
      </c>
      <c r="I810" s="149"/>
      <c r="L810" s="146"/>
      <c r="M810" s="150"/>
      <c r="T810" s="151"/>
      <c r="AT810" s="147" t="s">
        <v>147</v>
      </c>
      <c r="AU810" s="147" t="s">
        <v>85</v>
      </c>
      <c r="AV810" s="12" t="s">
        <v>83</v>
      </c>
      <c r="AW810" s="12" t="s">
        <v>39</v>
      </c>
      <c r="AX810" s="12" t="s">
        <v>12</v>
      </c>
      <c r="AY810" s="147" t="s">
        <v>135</v>
      </c>
    </row>
    <row r="811" spans="2:65" s="13" customFormat="1" ht="10">
      <c r="B811" s="152"/>
      <c r="D811" s="140" t="s">
        <v>147</v>
      </c>
      <c r="E811" s="153" t="s">
        <v>19</v>
      </c>
      <c r="F811" s="154" t="s">
        <v>85</v>
      </c>
      <c r="H811" s="155">
        <v>2</v>
      </c>
      <c r="I811" s="156"/>
      <c r="L811" s="152"/>
      <c r="M811" s="157"/>
      <c r="T811" s="158"/>
      <c r="AT811" s="153" t="s">
        <v>147</v>
      </c>
      <c r="AU811" s="153" t="s">
        <v>85</v>
      </c>
      <c r="AV811" s="13" t="s">
        <v>85</v>
      </c>
      <c r="AW811" s="13" t="s">
        <v>39</v>
      </c>
      <c r="AX811" s="13" t="s">
        <v>12</v>
      </c>
      <c r="AY811" s="153" t="s">
        <v>135</v>
      </c>
    </row>
    <row r="812" spans="2:65" s="14" customFormat="1" ht="10">
      <c r="B812" s="159"/>
      <c r="D812" s="140" t="s">
        <v>147</v>
      </c>
      <c r="E812" s="160" t="s">
        <v>19</v>
      </c>
      <c r="F812" s="161" t="s">
        <v>154</v>
      </c>
      <c r="H812" s="162">
        <v>3</v>
      </c>
      <c r="I812" s="163"/>
      <c r="L812" s="159"/>
      <c r="M812" s="164"/>
      <c r="T812" s="165"/>
      <c r="AT812" s="160" t="s">
        <v>147</v>
      </c>
      <c r="AU812" s="160" t="s">
        <v>85</v>
      </c>
      <c r="AV812" s="14" t="s">
        <v>143</v>
      </c>
      <c r="AW812" s="14" t="s">
        <v>39</v>
      </c>
      <c r="AX812" s="14" t="s">
        <v>83</v>
      </c>
      <c r="AY812" s="160" t="s">
        <v>135</v>
      </c>
    </row>
    <row r="813" spans="2:65" s="1" customFormat="1" ht="33" customHeight="1">
      <c r="B813" s="32"/>
      <c r="C813" s="176" t="s">
        <v>740</v>
      </c>
      <c r="D813" s="176" t="s">
        <v>714</v>
      </c>
      <c r="E813" s="177" t="s">
        <v>982</v>
      </c>
      <c r="F813" s="178" t="s">
        <v>983</v>
      </c>
      <c r="G813" s="179" t="s">
        <v>237</v>
      </c>
      <c r="H813" s="180">
        <v>1</v>
      </c>
      <c r="I813" s="181"/>
      <c r="J813" s="182">
        <f>ROUND(I813*H813,2)</f>
        <v>0</v>
      </c>
      <c r="K813" s="178" t="s">
        <v>142</v>
      </c>
      <c r="L813" s="183"/>
      <c r="M813" s="184" t="s">
        <v>19</v>
      </c>
      <c r="N813" s="185" t="s">
        <v>47</v>
      </c>
      <c r="P813" s="136">
        <f>O813*H813</f>
        <v>0</v>
      </c>
      <c r="Q813" s="136">
        <v>0</v>
      </c>
      <c r="R813" s="136">
        <f>Q813*H813</f>
        <v>0</v>
      </c>
      <c r="S813" s="136">
        <v>0</v>
      </c>
      <c r="T813" s="137">
        <f>S813*H813</f>
        <v>0</v>
      </c>
      <c r="AR813" s="138" t="s">
        <v>267</v>
      </c>
      <c r="AT813" s="138" t="s">
        <v>714</v>
      </c>
      <c r="AU813" s="138" t="s">
        <v>85</v>
      </c>
      <c r="AY813" s="17" t="s">
        <v>135</v>
      </c>
      <c r="BE813" s="139">
        <f>IF(N813="základní",J813,0)</f>
        <v>0</v>
      </c>
      <c r="BF813" s="139">
        <f>IF(N813="snížená",J813,0)</f>
        <v>0</v>
      </c>
      <c r="BG813" s="139">
        <f>IF(N813="zákl. přenesená",J813,0)</f>
        <v>0</v>
      </c>
      <c r="BH813" s="139">
        <f>IF(N813="sníž. přenesená",J813,0)</f>
        <v>0</v>
      </c>
      <c r="BI813" s="139">
        <f>IF(N813="nulová",J813,0)</f>
        <v>0</v>
      </c>
      <c r="BJ813" s="17" t="s">
        <v>83</v>
      </c>
      <c r="BK813" s="139">
        <f>ROUND(I813*H813,2)</f>
        <v>0</v>
      </c>
      <c r="BL813" s="17" t="s">
        <v>197</v>
      </c>
      <c r="BM813" s="138" t="s">
        <v>984</v>
      </c>
    </row>
    <row r="814" spans="2:65" s="1" customFormat="1" ht="18">
      <c r="B814" s="32"/>
      <c r="D814" s="140" t="s">
        <v>144</v>
      </c>
      <c r="F814" s="141" t="s">
        <v>983</v>
      </c>
      <c r="I814" s="142"/>
      <c r="L814" s="32"/>
      <c r="M814" s="143"/>
      <c r="T814" s="53"/>
      <c r="AT814" s="17" t="s">
        <v>144</v>
      </c>
      <c r="AU814" s="17" t="s">
        <v>85</v>
      </c>
    </row>
    <row r="815" spans="2:65" s="12" customFormat="1" ht="10">
      <c r="B815" s="146"/>
      <c r="D815" s="140" t="s">
        <v>147</v>
      </c>
      <c r="E815" s="147" t="s">
        <v>19</v>
      </c>
      <c r="F815" s="148" t="s">
        <v>972</v>
      </c>
      <c r="H815" s="147" t="s">
        <v>19</v>
      </c>
      <c r="I815" s="149"/>
      <c r="L815" s="146"/>
      <c r="M815" s="150"/>
      <c r="T815" s="151"/>
      <c r="AT815" s="147" t="s">
        <v>147</v>
      </c>
      <c r="AU815" s="147" t="s">
        <v>85</v>
      </c>
      <c r="AV815" s="12" t="s">
        <v>83</v>
      </c>
      <c r="AW815" s="12" t="s">
        <v>39</v>
      </c>
      <c r="AX815" s="12" t="s">
        <v>12</v>
      </c>
      <c r="AY815" s="147" t="s">
        <v>135</v>
      </c>
    </row>
    <row r="816" spans="2:65" s="13" customFormat="1" ht="10">
      <c r="B816" s="152"/>
      <c r="D816" s="140" t="s">
        <v>147</v>
      </c>
      <c r="E816" s="153" t="s">
        <v>19</v>
      </c>
      <c r="F816" s="154" t="s">
        <v>83</v>
      </c>
      <c r="H816" s="155">
        <v>1</v>
      </c>
      <c r="I816" s="156"/>
      <c r="L816" s="152"/>
      <c r="M816" s="157"/>
      <c r="T816" s="158"/>
      <c r="AT816" s="153" t="s">
        <v>147</v>
      </c>
      <c r="AU816" s="153" t="s">
        <v>85</v>
      </c>
      <c r="AV816" s="13" t="s">
        <v>85</v>
      </c>
      <c r="AW816" s="13" t="s">
        <v>39</v>
      </c>
      <c r="AX816" s="13" t="s">
        <v>12</v>
      </c>
      <c r="AY816" s="153" t="s">
        <v>135</v>
      </c>
    </row>
    <row r="817" spans="2:65" s="14" customFormat="1" ht="10">
      <c r="B817" s="159"/>
      <c r="D817" s="140" t="s">
        <v>147</v>
      </c>
      <c r="E817" s="160" t="s">
        <v>19</v>
      </c>
      <c r="F817" s="161" t="s">
        <v>154</v>
      </c>
      <c r="H817" s="162">
        <v>1</v>
      </c>
      <c r="I817" s="163"/>
      <c r="L817" s="159"/>
      <c r="M817" s="164"/>
      <c r="T817" s="165"/>
      <c r="AT817" s="160" t="s">
        <v>147</v>
      </c>
      <c r="AU817" s="160" t="s">
        <v>85</v>
      </c>
      <c r="AV817" s="14" t="s">
        <v>143</v>
      </c>
      <c r="AW817" s="14" t="s">
        <v>39</v>
      </c>
      <c r="AX817" s="14" t="s">
        <v>83</v>
      </c>
      <c r="AY817" s="160" t="s">
        <v>135</v>
      </c>
    </row>
    <row r="818" spans="2:65" s="1" customFormat="1" ht="33" customHeight="1">
      <c r="B818" s="32"/>
      <c r="C818" s="127" t="s">
        <v>985</v>
      </c>
      <c r="D818" s="127" t="s">
        <v>138</v>
      </c>
      <c r="E818" s="128" t="s">
        <v>986</v>
      </c>
      <c r="F818" s="129" t="s">
        <v>987</v>
      </c>
      <c r="G818" s="130" t="s">
        <v>237</v>
      </c>
      <c r="H818" s="131">
        <v>1</v>
      </c>
      <c r="I818" s="132"/>
      <c r="J818" s="133">
        <f>ROUND(I818*H818,2)</f>
        <v>0</v>
      </c>
      <c r="K818" s="129" t="s">
        <v>142</v>
      </c>
      <c r="L818" s="32"/>
      <c r="M818" s="134" t="s">
        <v>19</v>
      </c>
      <c r="N818" s="135" t="s">
        <v>47</v>
      </c>
      <c r="P818" s="136">
        <f>O818*H818</f>
        <v>0</v>
      </c>
      <c r="Q818" s="136">
        <v>0</v>
      </c>
      <c r="R818" s="136">
        <f>Q818*H818</f>
        <v>0</v>
      </c>
      <c r="S818" s="136">
        <v>0</v>
      </c>
      <c r="T818" s="137">
        <f>S818*H818</f>
        <v>0</v>
      </c>
      <c r="AR818" s="138" t="s">
        <v>197</v>
      </c>
      <c r="AT818" s="138" t="s">
        <v>138</v>
      </c>
      <c r="AU818" s="138" t="s">
        <v>85</v>
      </c>
      <c r="AY818" s="17" t="s">
        <v>135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7" t="s">
        <v>83</v>
      </c>
      <c r="BK818" s="139">
        <f>ROUND(I818*H818,2)</f>
        <v>0</v>
      </c>
      <c r="BL818" s="17" t="s">
        <v>197</v>
      </c>
      <c r="BM818" s="138" t="s">
        <v>988</v>
      </c>
    </row>
    <row r="819" spans="2:65" s="1" customFormat="1" ht="18">
      <c r="B819" s="32"/>
      <c r="D819" s="140" t="s">
        <v>144</v>
      </c>
      <c r="F819" s="141" t="s">
        <v>987</v>
      </c>
      <c r="I819" s="142"/>
      <c r="L819" s="32"/>
      <c r="M819" s="143"/>
      <c r="T819" s="53"/>
      <c r="AT819" s="17" t="s">
        <v>144</v>
      </c>
      <c r="AU819" s="17" t="s">
        <v>85</v>
      </c>
    </row>
    <row r="820" spans="2:65" s="1" customFormat="1" ht="10">
      <c r="B820" s="32"/>
      <c r="D820" s="144" t="s">
        <v>145</v>
      </c>
      <c r="F820" s="145" t="s">
        <v>989</v>
      </c>
      <c r="I820" s="142"/>
      <c r="L820" s="32"/>
      <c r="M820" s="143"/>
      <c r="T820" s="53"/>
      <c r="AT820" s="17" t="s">
        <v>145</v>
      </c>
      <c r="AU820" s="17" t="s">
        <v>85</v>
      </c>
    </row>
    <row r="821" spans="2:65" s="12" customFormat="1" ht="10">
      <c r="B821" s="146"/>
      <c r="D821" s="140" t="s">
        <v>147</v>
      </c>
      <c r="E821" s="147" t="s">
        <v>19</v>
      </c>
      <c r="F821" s="148" t="s">
        <v>990</v>
      </c>
      <c r="H821" s="147" t="s">
        <v>19</v>
      </c>
      <c r="I821" s="149"/>
      <c r="L821" s="146"/>
      <c r="M821" s="150"/>
      <c r="T821" s="151"/>
      <c r="AT821" s="147" t="s">
        <v>147</v>
      </c>
      <c r="AU821" s="147" t="s">
        <v>85</v>
      </c>
      <c r="AV821" s="12" t="s">
        <v>83</v>
      </c>
      <c r="AW821" s="12" t="s">
        <v>39</v>
      </c>
      <c r="AX821" s="12" t="s">
        <v>12</v>
      </c>
      <c r="AY821" s="147" t="s">
        <v>135</v>
      </c>
    </row>
    <row r="822" spans="2:65" s="13" customFormat="1" ht="10">
      <c r="B822" s="152"/>
      <c r="D822" s="140" t="s">
        <v>147</v>
      </c>
      <c r="E822" s="153" t="s">
        <v>19</v>
      </c>
      <c r="F822" s="154" t="s">
        <v>83</v>
      </c>
      <c r="H822" s="155">
        <v>1</v>
      </c>
      <c r="I822" s="156"/>
      <c r="L822" s="152"/>
      <c r="M822" s="157"/>
      <c r="T822" s="158"/>
      <c r="AT822" s="153" t="s">
        <v>147</v>
      </c>
      <c r="AU822" s="153" t="s">
        <v>85</v>
      </c>
      <c r="AV822" s="13" t="s">
        <v>85</v>
      </c>
      <c r="AW822" s="13" t="s">
        <v>39</v>
      </c>
      <c r="AX822" s="13" t="s">
        <v>12</v>
      </c>
      <c r="AY822" s="153" t="s">
        <v>135</v>
      </c>
    </row>
    <row r="823" spans="2:65" s="14" customFormat="1" ht="10">
      <c r="B823" s="159"/>
      <c r="D823" s="140" t="s">
        <v>147</v>
      </c>
      <c r="E823" s="160" t="s">
        <v>19</v>
      </c>
      <c r="F823" s="161" t="s">
        <v>154</v>
      </c>
      <c r="H823" s="162">
        <v>1</v>
      </c>
      <c r="I823" s="163"/>
      <c r="L823" s="159"/>
      <c r="M823" s="164"/>
      <c r="T823" s="165"/>
      <c r="AT823" s="160" t="s">
        <v>147</v>
      </c>
      <c r="AU823" s="160" t="s">
        <v>85</v>
      </c>
      <c r="AV823" s="14" t="s">
        <v>143</v>
      </c>
      <c r="AW823" s="14" t="s">
        <v>39</v>
      </c>
      <c r="AX823" s="14" t="s">
        <v>83</v>
      </c>
      <c r="AY823" s="160" t="s">
        <v>135</v>
      </c>
    </row>
    <row r="824" spans="2:65" s="1" customFormat="1" ht="33" customHeight="1">
      <c r="B824" s="32"/>
      <c r="C824" s="176" t="s">
        <v>744</v>
      </c>
      <c r="D824" s="176" t="s">
        <v>714</v>
      </c>
      <c r="E824" s="177" t="s">
        <v>991</v>
      </c>
      <c r="F824" s="178" t="s">
        <v>992</v>
      </c>
      <c r="G824" s="179" t="s">
        <v>237</v>
      </c>
      <c r="H824" s="180">
        <v>1</v>
      </c>
      <c r="I824" s="181"/>
      <c r="J824" s="182">
        <f>ROUND(I824*H824,2)</f>
        <v>0</v>
      </c>
      <c r="K824" s="178" t="s">
        <v>19</v>
      </c>
      <c r="L824" s="183"/>
      <c r="M824" s="184" t="s">
        <v>19</v>
      </c>
      <c r="N824" s="185" t="s">
        <v>47</v>
      </c>
      <c r="P824" s="136">
        <f>O824*H824</f>
        <v>0</v>
      </c>
      <c r="Q824" s="136">
        <v>0</v>
      </c>
      <c r="R824" s="136">
        <f>Q824*H824</f>
        <v>0</v>
      </c>
      <c r="S824" s="136">
        <v>0</v>
      </c>
      <c r="T824" s="137">
        <f>S824*H824</f>
        <v>0</v>
      </c>
      <c r="AR824" s="138" t="s">
        <v>267</v>
      </c>
      <c r="AT824" s="138" t="s">
        <v>714</v>
      </c>
      <c r="AU824" s="138" t="s">
        <v>85</v>
      </c>
      <c r="AY824" s="17" t="s">
        <v>135</v>
      </c>
      <c r="BE824" s="139">
        <f>IF(N824="základní",J824,0)</f>
        <v>0</v>
      </c>
      <c r="BF824" s="139">
        <f>IF(N824="snížená",J824,0)</f>
        <v>0</v>
      </c>
      <c r="BG824" s="139">
        <f>IF(N824="zákl. přenesená",J824,0)</f>
        <v>0</v>
      </c>
      <c r="BH824" s="139">
        <f>IF(N824="sníž. přenesená",J824,0)</f>
        <v>0</v>
      </c>
      <c r="BI824" s="139">
        <f>IF(N824="nulová",J824,0)</f>
        <v>0</v>
      </c>
      <c r="BJ824" s="17" t="s">
        <v>83</v>
      </c>
      <c r="BK824" s="139">
        <f>ROUND(I824*H824,2)</f>
        <v>0</v>
      </c>
      <c r="BL824" s="17" t="s">
        <v>197</v>
      </c>
      <c r="BM824" s="138" t="s">
        <v>993</v>
      </c>
    </row>
    <row r="825" spans="2:65" s="1" customFormat="1" ht="18">
      <c r="B825" s="32"/>
      <c r="D825" s="140" t="s">
        <v>144</v>
      </c>
      <c r="F825" s="141" t="s">
        <v>992</v>
      </c>
      <c r="I825" s="142"/>
      <c r="L825" s="32"/>
      <c r="M825" s="143"/>
      <c r="T825" s="53"/>
      <c r="AT825" s="17" t="s">
        <v>144</v>
      </c>
      <c r="AU825" s="17" t="s">
        <v>85</v>
      </c>
    </row>
    <row r="826" spans="2:65" s="12" customFormat="1" ht="10">
      <c r="B826" s="146"/>
      <c r="D826" s="140" t="s">
        <v>147</v>
      </c>
      <c r="E826" s="147" t="s">
        <v>19</v>
      </c>
      <c r="F826" s="148" t="s">
        <v>990</v>
      </c>
      <c r="H826" s="147" t="s">
        <v>19</v>
      </c>
      <c r="I826" s="149"/>
      <c r="L826" s="146"/>
      <c r="M826" s="150"/>
      <c r="T826" s="151"/>
      <c r="AT826" s="147" t="s">
        <v>147</v>
      </c>
      <c r="AU826" s="147" t="s">
        <v>85</v>
      </c>
      <c r="AV826" s="12" t="s">
        <v>83</v>
      </c>
      <c r="AW826" s="12" t="s">
        <v>39</v>
      </c>
      <c r="AX826" s="12" t="s">
        <v>12</v>
      </c>
      <c r="AY826" s="147" t="s">
        <v>135</v>
      </c>
    </row>
    <row r="827" spans="2:65" s="13" customFormat="1" ht="10">
      <c r="B827" s="152"/>
      <c r="D827" s="140" t="s">
        <v>147</v>
      </c>
      <c r="E827" s="153" t="s">
        <v>19</v>
      </c>
      <c r="F827" s="154" t="s">
        <v>83</v>
      </c>
      <c r="H827" s="155">
        <v>1</v>
      </c>
      <c r="I827" s="156"/>
      <c r="L827" s="152"/>
      <c r="M827" s="157"/>
      <c r="T827" s="158"/>
      <c r="AT827" s="153" t="s">
        <v>147</v>
      </c>
      <c r="AU827" s="153" t="s">
        <v>85</v>
      </c>
      <c r="AV827" s="13" t="s">
        <v>85</v>
      </c>
      <c r="AW827" s="13" t="s">
        <v>39</v>
      </c>
      <c r="AX827" s="13" t="s">
        <v>12</v>
      </c>
      <c r="AY827" s="153" t="s">
        <v>135</v>
      </c>
    </row>
    <row r="828" spans="2:65" s="14" customFormat="1" ht="10">
      <c r="B828" s="159"/>
      <c r="D828" s="140" t="s">
        <v>147</v>
      </c>
      <c r="E828" s="160" t="s">
        <v>19</v>
      </c>
      <c r="F828" s="161" t="s">
        <v>154</v>
      </c>
      <c r="H828" s="162">
        <v>1</v>
      </c>
      <c r="I828" s="163"/>
      <c r="L828" s="159"/>
      <c r="M828" s="164"/>
      <c r="T828" s="165"/>
      <c r="AT828" s="160" t="s">
        <v>147</v>
      </c>
      <c r="AU828" s="160" t="s">
        <v>85</v>
      </c>
      <c r="AV828" s="14" t="s">
        <v>143</v>
      </c>
      <c r="AW828" s="14" t="s">
        <v>39</v>
      </c>
      <c r="AX828" s="14" t="s">
        <v>83</v>
      </c>
      <c r="AY828" s="160" t="s">
        <v>135</v>
      </c>
    </row>
    <row r="829" spans="2:65" s="1" customFormat="1" ht="33" customHeight="1">
      <c r="B829" s="32"/>
      <c r="C829" s="127" t="s">
        <v>994</v>
      </c>
      <c r="D829" s="127" t="s">
        <v>138</v>
      </c>
      <c r="E829" s="128" t="s">
        <v>995</v>
      </c>
      <c r="F829" s="129" t="s">
        <v>996</v>
      </c>
      <c r="G829" s="130" t="s">
        <v>141</v>
      </c>
      <c r="H829" s="131">
        <v>18.1965</v>
      </c>
      <c r="I829" s="132"/>
      <c r="J829" s="133">
        <f>ROUND(I829*H829,2)</f>
        <v>0</v>
      </c>
      <c r="K829" s="129" t="s">
        <v>142</v>
      </c>
      <c r="L829" s="32"/>
      <c r="M829" s="134" t="s">
        <v>19</v>
      </c>
      <c r="N829" s="135" t="s">
        <v>47</v>
      </c>
      <c r="P829" s="136">
        <f>O829*H829</f>
        <v>0</v>
      </c>
      <c r="Q829" s="136">
        <v>0</v>
      </c>
      <c r="R829" s="136">
        <f>Q829*H829</f>
        <v>0</v>
      </c>
      <c r="S829" s="136">
        <v>0</v>
      </c>
      <c r="T829" s="137">
        <f>S829*H829</f>
        <v>0</v>
      </c>
      <c r="AR829" s="138" t="s">
        <v>197</v>
      </c>
      <c r="AT829" s="138" t="s">
        <v>138</v>
      </c>
      <c r="AU829" s="138" t="s">
        <v>85</v>
      </c>
      <c r="AY829" s="17" t="s">
        <v>135</v>
      </c>
      <c r="BE829" s="139">
        <f>IF(N829="základní",J829,0)</f>
        <v>0</v>
      </c>
      <c r="BF829" s="139">
        <f>IF(N829="snížená",J829,0)</f>
        <v>0</v>
      </c>
      <c r="BG829" s="139">
        <f>IF(N829="zákl. přenesená",J829,0)</f>
        <v>0</v>
      </c>
      <c r="BH829" s="139">
        <f>IF(N829="sníž. přenesená",J829,0)</f>
        <v>0</v>
      </c>
      <c r="BI829" s="139">
        <f>IF(N829="nulová",J829,0)</f>
        <v>0</v>
      </c>
      <c r="BJ829" s="17" t="s">
        <v>83</v>
      </c>
      <c r="BK829" s="139">
        <f>ROUND(I829*H829,2)</f>
        <v>0</v>
      </c>
      <c r="BL829" s="17" t="s">
        <v>197</v>
      </c>
      <c r="BM829" s="138" t="s">
        <v>997</v>
      </c>
    </row>
    <row r="830" spans="2:65" s="1" customFormat="1" ht="18">
      <c r="B830" s="32"/>
      <c r="D830" s="140" t="s">
        <v>144</v>
      </c>
      <c r="F830" s="141" t="s">
        <v>996</v>
      </c>
      <c r="I830" s="142"/>
      <c r="L830" s="32"/>
      <c r="M830" s="143"/>
      <c r="T830" s="53"/>
      <c r="AT830" s="17" t="s">
        <v>144</v>
      </c>
      <c r="AU830" s="17" t="s">
        <v>85</v>
      </c>
    </row>
    <row r="831" spans="2:65" s="1" customFormat="1" ht="10">
      <c r="B831" s="32"/>
      <c r="D831" s="144" t="s">
        <v>145</v>
      </c>
      <c r="F831" s="145" t="s">
        <v>998</v>
      </c>
      <c r="I831" s="142"/>
      <c r="L831" s="32"/>
      <c r="M831" s="143"/>
      <c r="T831" s="53"/>
      <c r="AT831" s="17" t="s">
        <v>145</v>
      </c>
      <c r="AU831" s="17" t="s">
        <v>85</v>
      </c>
    </row>
    <row r="832" spans="2:65" s="12" customFormat="1" ht="10">
      <c r="B832" s="146"/>
      <c r="D832" s="140" t="s">
        <v>147</v>
      </c>
      <c r="E832" s="147" t="s">
        <v>19</v>
      </c>
      <c r="F832" s="148" t="s">
        <v>999</v>
      </c>
      <c r="H832" s="147" t="s">
        <v>19</v>
      </c>
      <c r="I832" s="149"/>
      <c r="L832" s="146"/>
      <c r="M832" s="150"/>
      <c r="T832" s="151"/>
      <c r="AT832" s="147" t="s">
        <v>147</v>
      </c>
      <c r="AU832" s="147" t="s">
        <v>85</v>
      </c>
      <c r="AV832" s="12" t="s">
        <v>83</v>
      </c>
      <c r="AW832" s="12" t="s">
        <v>39</v>
      </c>
      <c r="AX832" s="12" t="s">
        <v>12</v>
      </c>
      <c r="AY832" s="147" t="s">
        <v>135</v>
      </c>
    </row>
    <row r="833" spans="2:65" s="13" customFormat="1" ht="10">
      <c r="B833" s="152"/>
      <c r="D833" s="140" t="s">
        <v>147</v>
      </c>
      <c r="E833" s="153" t="s">
        <v>19</v>
      </c>
      <c r="F833" s="154" t="s">
        <v>1000</v>
      </c>
      <c r="H833" s="155">
        <v>18.196500000000004</v>
      </c>
      <c r="I833" s="156"/>
      <c r="L833" s="152"/>
      <c r="M833" s="157"/>
      <c r="T833" s="158"/>
      <c r="AT833" s="153" t="s">
        <v>147</v>
      </c>
      <c r="AU833" s="153" t="s">
        <v>85</v>
      </c>
      <c r="AV833" s="13" t="s">
        <v>85</v>
      </c>
      <c r="AW833" s="13" t="s">
        <v>39</v>
      </c>
      <c r="AX833" s="13" t="s">
        <v>12</v>
      </c>
      <c r="AY833" s="153" t="s">
        <v>135</v>
      </c>
    </row>
    <row r="834" spans="2:65" s="14" customFormat="1" ht="10">
      <c r="B834" s="159"/>
      <c r="D834" s="140" t="s">
        <v>147</v>
      </c>
      <c r="E834" s="160" t="s">
        <v>19</v>
      </c>
      <c r="F834" s="161" t="s">
        <v>154</v>
      </c>
      <c r="H834" s="162">
        <v>18.196500000000004</v>
      </c>
      <c r="I834" s="163"/>
      <c r="L834" s="159"/>
      <c r="M834" s="164"/>
      <c r="T834" s="165"/>
      <c r="AT834" s="160" t="s">
        <v>147</v>
      </c>
      <c r="AU834" s="160" t="s">
        <v>85</v>
      </c>
      <c r="AV834" s="14" t="s">
        <v>143</v>
      </c>
      <c r="AW834" s="14" t="s">
        <v>39</v>
      </c>
      <c r="AX834" s="14" t="s">
        <v>83</v>
      </c>
      <c r="AY834" s="160" t="s">
        <v>135</v>
      </c>
    </row>
    <row r="835" spans="2:65" s="1" customFormat="1" ht="55.5" customHeight="1">
      <c r="B835" s="32"/>
      <c r="C835" s="127" t="s">
        <v>747</v>
      </c>
      <c r="D835" s="127" t="s">
        <v>138</v>
      </c>
      <c r="E835" s="128" t="s">
        <v>1001</v>
      </c>
      <c r="F835" s="129" t="s">
        <v>1002</v>
      </c>
      <c r="G835" s="130" t="s">
        <v>237</v>
      </c>
      <c r="H835" s="131">
        <v>4</v>
      </c>
      <c r="I835" s="132"/>
      <c r="J835" s="133">
        <f>ROUND(I835*H835,2)</f>
        <v>0</v>
      </c>
      <c r="K835" s="129" t="s">
        <v>142</v>
      </c>
      <c r="L835" s="32"/>
      <c r="M835" s="134" t="s">
        <v>19</v>
      </c>
      <c r="N835" s="135" t="s">
        <v>47</v>
      </c>
      <c r="P835" s="136">
        <f>O835*H835</f>
        <v>0</v>
      </c>
      <c r="Q835" s="136">
        <v>0</v>
      </c>
      <c r="R835" s="136">
        <f>Q835*H835</f>
        <v>0</v>
      </c>
      <c r="S835" s="136">
        <v>0</v>
      </c>
      <c r="T835" s="137">
        <f>S835*H835</f>
        <v>0</v>
      </c>
      <c r="AR835" s="138" t="s">
        <v>197</v>
      </c>
      <c r="AT835" s="138" t="s">
        <v>138</v>
      </c>
      <c r="AU835" s="138" t="s">
        <v>85</v>
      </c>
      <c r="AY835" s="17" t="s">
        <v>135</v>
      </c>
      <c r="BE835" s="139">
        <f>IF(N835="základní",J835,0)</f>
        <v>0</v>
      </c>
      <c r="BF835" s="139">
        <f>IF(N835="snížená",J835,0)</f>
        <v>0</v>
      </c>
      <c r="BG835" s="139">
        <f>IF(N835="zákl. přenesená",J835,0)</f>
        <v>0</v>
      </c>
      <c r="BH835" s="139">
        <f>IF(N835="sníž. přenesená",J835,0)</f>
        <v>0</v>
      </c>
      <c r="BI835" s="139">
        <f>IF(N835="nulová",J835,0)</f>
        <v>0</v>
      </c>
      <c r="BJ835" s="17" t="s">
        <v>83</v>
      </c>
      <c r="BK835" s="139">
        <f>ROUND(I835*H835,2)</f>
        <v>0</v>
      </c>
      <c r="BL835" s="17" t="s">
        <v>197</v>
      </c>
      <c r="BM835" s="138" t="s">
        <v>1003</v>
      </c>
    </row>
    <row r="836" spans="2:65" s="1" customFormat="1" ht="36">
      <c r="B836" s="32"/>
      <c r="D836" s="140" t="s">
        <v>144</v>
      </c>
      <c r="F836" s="141" t="s">
        <v>1002</v>
      </c>
      <c r="I836" s="142"/>
      <c r="L836" s="32"/>
      <c r="M836" s="143"/>
      <c r="T836" s="53"/>
      <c r="AT836" s="17" t="s">
        <v>144</v>
      </c>
      <c r="AU836" s="17" t="s">
        <v>85</v>
      </c>
    </row>
    <row r="837" spans="2:65" s="1" customFormat="1" ht="10">
      <c r="B837" s="32"/>
      <c r="D837" s="144" t="s">
        <v>145</v>
      </c>
      <c r="F837" s="145" t="s">
        <v>1004</v>
      </c>
      <c r="I837" s="142"/>
      <c r="L837" s="32"/>
      <c r="M837" s="143"/>
      <c r="T837" s="53"/>
      <c r="AT837" s="17" t="s">
        <v>145</v>
      </c>
      <c r="AU837" s="17" t="s">
        <v>85</v>
      </c>
    </row>
    <row r="838" spans="2:65" s="13" customFormat="1" ht="10">
      <c r="B838" s="152"/>
      <c r="D838" s="140" t="s">
        <v>147</v>
      </c>
      <c r="E838" s="153" t="s">
        <v>19</v>
      </c>
      <c r="F838" s="154" t="s">
        <v>143</v>
      </c>
      <c r="H838" s="155">
        <v>4</v>
      </c>
      <c r="I838" s="156"/>
      <c r="L838" s="152"/>
      <c r="M838" s="157"/>
      <c r="T838" s="158"/>
      <c r="AT838" s="153" t="s">
        <v>147</v>
      </c>
      <c r="AU838" s="153" t="s">
        <v>85</v>
      </c>
      <c r="AV838" s="13" t="s">
        <v>85</v>
      </c>
      <c r="AW838" s="13" t="s">
        <v>39</v>
      </c>
      <c r="AX838" s="13" t="s">
        <v>12</v>
      </c>
      <c r="AY838" s="153" t="s">
        <v>135</v>
      </c>
    </row>
    <row r="839" spans="2:65" s="14" customFormat="1" ht="10">
      <c r="B839" s="159"/>
      <c r="D839" s="140" t="s">
        <v>147</v>
      </c>
      <c r="E839" s="160" t="s">
        <v>19</v>
      </c>
      <c r="F839" s="161" t="s">
        <v>154</v>
      </c>
      <c r="H839" s="162">
        <v>4</v>
      </c>
      <c r="I839" s="163"/>
      <c r="L839" s="159"/>
      <c r="M839" s="164"/>
      <c r="T839" s="165"/>
      <c r="AT839" s="160" t="s">
        <v>147</v>
      </c>
      <c r="AU839" s="160" t="s">
        <v>85</v>
      </c>
      <c r="AV839" s="14" t="s">
        <v>143</v>
      </c>
      <c r="AW839" s="14" t="s">
        <v>39</v>
      </c>
      <c r="AX839" s="14" t="s">
        <v>83</v>
      </c>
      <c r="AY839" s="160" t="s">
        <v>135</v>
      </c>
    </row>
    <row r="840" spans="2:65" s="1" customFormat="1" ht="37.75" customHeight="1">
      <c r="B840" s="32"/>
      <c r="C840" s="127" t="s">
        <v>1005</v>
      </c>
      <c r="D840" s="127" t="s">
        <v>138</v>
      </c>
      <c r="E840" s="128" t="s">
        <v>1006</v>
      </c>
      <c r="F840" s="129" t="s">
        <v>1007</v>
      </c>
      <c r="G840" s="130" t="s">
        <v>141</v>
      </c>
      <c r="H840" s="131">
        <v>309.91000000000003</v>
      </c>
      <c r="I840" s="132"/>
      <c r="J840" s="133">
        <f>ROUND(I840*H840,2)</f>
        <v>0</v>
      </c>
      <c r="K840" s="129" t="s">
        <v>142</v>
      </c>
      <c r="L840" s="32"/>
      <c r="M840" s="134" t="s">
        <v>19</v>
      </c>
      <c r="N840" s="135" t="s">
        <v>47</v>
      </c>
      <c r="P840" s="136">
        <f>O840*H840</f>
        <v>0</v>
      </c>
      <c r="Q840" s="136">
        <v>0</v>
      </c>
      <c r="R840" s="136">
        <f>Q840*H840</f>
        <v>0</v>
      </c>
      <c r="S840" s="136">
        <v>0</v>
      </c>
      <c r="T840" s="137">
        <f>S840*H840</f>
        <v>0</v>
      </c>
      <c r="AR840" s="138" t="s">
        <v>197</v>
      </c>
      <c r="AT840" s="138" t="s">
        <v>138</v>
      </c>
      <c r="AU840" s="138" t="s">
        <v>85</v>
      </c>
      <c r="AY840" s="17" t="s">
        <v>135</v>
      </c>
      <c r="BE840" s="139">
        <f>IF(N840="základní",J840,0)</f>
        <v>0</v>
      </c>
      <c r="BF840" s="139">
        <f>IF(N840="snížená",J840,0)</f>
        <v>0</v>
      </c>
      <c r="BG840" s="139">
        <f>IF(N840="zákl. přenesená",J840,0)</f>
        <v>0</v>
      </c>
      <c r="BH840" s="139">
        <f>IF(N840="sníž. přenesená",J840,0)</f>
        <v>0</v>
      </c>
      <c r="BI840" s="139">
        <f>IF(N840="nulová",J840,0)</f>
        <v>0</v>
      </c>
      <c r="BJ840" s="17" t="s">
        <v>83</v>
      </c>
      <c r="BK840" s="139">
        <f>ROUND(I840*H840,2)</f>
        <v>0</v>
      </c>
      <c r="BL840" s="17" t="s">
        <v>197</v>
      </c>
      <c r="BM840" s="138" t="s">
        <v>1008</v>
      </c>
    </row>
    <row r="841" spans="2:65" s="1" customFormat="1" ht="18">
      <c r="B841" s="32"/>
      <c r="D841" s="140" t="s">
        <v>144</v>
      </c>
      <c r="F841" s="141" t="s">
        <v>1007</v>
      </c>
      <c r="I841" s="142"/>
      <c r="L841" s="32"/>
      <c r="M841" s="143"/>
      <c r="T841" s="53"/>
      <c r="AT841" s="17" t="s">
        <v>144</v>
      </c>
      <c r="AU841" s="17" t="s">
        <v>85</v>
      </c>
    </row>
    <row r="842" spans="2:65" s="1" customFormat="1" ht="10">
      <c r="B842" s="32"/>
      <c r="D842" s="144" t="s">
        <v>145</v>
      </c>
      <c r="F842" s="145" t="s">
        <v>1009</v>
      </c>
      <c r="I842" s="142"/>
      <c r="L842" s="32"/>
      <c r="M842" s="143"/>
      <c r="T842" s="53"/>
      <c r="AT842" s="17" t="s">
        <v>145</v>
      </c>
      <c r="AU842" s="17" t="s">
        <v>85</v>
      </c>
    </row>
    <row r="843" spans="2:65" s="12" customFormat="1" ht="10">
      <c r="B843" s="146"/>
      <c r="D843" s="140" t="s">
        <v>147</v>
      </c>
      <c r="E843" s="147" t="s">
        <v>19</v>
      </c>
      <c r="F843" s="148" t="s">
        <v>1010</v>
      </c>
      <c r="H843" s="147" t="s">
        <v>19</v>
      </c>
      <c r="I843" s="149"/>
      <c r="L843" s="146"/>
      <c r="M843" s="150"/>
      <c r="T843" s="151"/>
      <c r="AT843" s="147" t="s">
        <v>147</v>
      </c>
      <c r="AU843" s="147" t="s">
        <v>85</v>
      </c>
      <c r="AV843" s="12" t="s">
        <v>83</v>
      </c>
      <c r="AW843" s="12" t="s">
        <v>39</v>
      </c>
      <c r="AX843" s="12" t="s">
        <v>12</v>
      </c>
      <c r="AY843" s="147" t="s">
        <v>135</v>
      </c>
    </row>
    <row r="844" spans="2:65" s="13" customFormat="1" ht="10">
      <c r="B844" s="152"/>
      <c r="D844" s="140" t="s">
        <v>147</v>
      </c>
      <c r="E844" s="153" t="s">
        <v>19</v>
      </c>
      <c r="F844" s="154" t="s">
        <v>1011</v>
      </c>
      <c r="H844" s="155">
        <v>13.91</v>
      </c>
      <c r="I844" s="156"/>
      <c r="L844" s="152"/>
      <c r="M844" s="157"/>
      <c r="T844" s="158"/>
      <c r="AT844" s="153" t="s">
        <v>147</v>
      </c>
      <c r="AU844" s="153" t="s">
        <v>85</v>
      </c>
      <c r="AV844" s="13" t="s">
        <v>85</v>
      </c>
      <c r="AW844" s="13" t="s">
        <v>39</v>
      </c>
      <c r="AX844" s="13" t="s">
        <v>12</v>
      </c>
      <c r="AY844" s="153" t="s">
        <v>135</v>
      </c>
    </row>
    <row r="845" spans="2:65" s="13" customFormat="1" ht="10">
      <c r="B845" s="152"/>
      <c r="D845" s="140" t="s">
        <v>147</v>
      </c>
      <c r="E845" s="153" t="s">
        <v>19</v>
      </c>
      <c r="F845" s="154" t="s">
        <v>1012</v>
      </c>
      <c r="H845" s="155">
        <v>13.86</v>
      </c>
      <c r="I845" s="156"/>
      <c r="L845" s="152"/>
      <c r="M845" s="157"/>
      <c r="T845" s="158"/>
      <c r="AT845" s="153" t="s">
        <v>147</v>
      </c>
      <c r="AU845" s="153" t="s">
        <v>85</v>
      </c>
      <c r="AV845" s="13" t="s">
        <v>85</v>
      </c>
      <c r="AW845" s="13" t="s">
        <v>39</v>
      </c>
      <c r="AX845" s="13" t="s">
        <v>12</v>
      </c>
      <c r="AY845" s="153" t="s">
        <v>135</v>
      </c>
    </row>
    <row r="846" spans="2:65" s="13" customFormat="1" ht="10">
      <c r="B846" s="152"/>
      <c r="D846" s="140" t="s">
        <v>147</v>
      </c>
      <c r="E846" s="153" t="s">
        <v>19</v>
      </c>
      <c r="F846" s="154" t="s">
        <v>1013</v>
      </c>
      <c r="H846" s="155">
        <v>20.29</v>
      </c>
      <c r="I846" s="156"/>
      <c r="L846" s="152"/>
      <c r="M846" s="157"/>
      <c r="T846" s="158"/>
      <c r="AT846" s="153" t="s">
        <v>147</v>
      </c>
      <c r="AU846" s="153" t="s">
        <v>85</v>
      </c>
      <c r="AV846" s="13" t="s">
        <v>85</v>
      </c>
      <c r="AW846" s="13" t="s">
        <v>39</v>
      </c>
      <c r="AX846" s="13" t="s">
        <v>12</v>
      </c>
      <c r="AY846" s="153" t="s">
        <v>135</v>
      </c>
    </row>
    <row r="847" spans="2:65" s="13" customFormat="1" ht="10">
      <c r="B847" s="152"/>
      <c r="D847" s="140" t="s">
        <v>147</v>
      </c>
      <c r="E847" s="153" t="s">
        <v>19</v>
      </c>
      <c r="F847" s="154" t="s">
        <v>1014</v>
      </c>
      <c r="H847" s="155">
        <v>10.84</v>
      </c>
      <c r="I847" s="156"/>
      <c r="L847" s="152"/>
      <c r="M847" s="157"/>
      <c r="T847" s="158"/>
      <c r="AT847" s="153" t="s">
        <v>147</v>
      </c>
      <c r="AU847" s="153" t="s">
        <v>85</v>
      </c>
      <c r="AV847" s="13" t="s">
        <v>85</v>
      </c>
      <c r="AW847" s="13" t="s">
        <v>39</v>
      </c>
      <c r="AX847" s="13" t="s">
        <v>12</v>
      </c>
      <c r="AY847" s="153" t="s">
        <v>135</v>
      </c>
    </row>
    <row r="848" spans="2:65" s="13" customFormat="1" ht="10">
      <c r="B848" s="152"/>
      <c r="D848" s="140" t="s">
        <v>147</v>
      </c>
      <c r="E848" s="153" t="s">
        <v>19</v>
      </c>
      <c r="F848" s="154" t="s">
        <v>1015</v>
      </c>
      <c r="H848" s="155">
        <v>37.44</v>
      </c>
      <c r="I848" s="156"/>
      <c r="L848" s="152"/>
      <c r="M848" s="157"/>
      <c r="T848" s="158"/>
      <c r="AT848" s="153" t="s">
        <v>147</v>
      </c>
      <c r="AU848" s="153" t="s">
        <v>85</v>
      </c>
      <c r="AV848" s="13" t="s">
        <v>85</v>
      </c>
      <c r="AW848" s="13" t="s">
        <v>39</v>
      </c>
      <c r="AX848" s="13" t="s">
        <v>12</v>
      </c>
      <c r="AY848" s="153" t="s">
        <v>135</v>
      </c>
    </row>
    <row r="849" spans="2:65" s="13" customFormat="1" ht="10">
      <c r="B849" s="152"/>
      <c r="D849" s="140" t="s">
        <v>147</v>
      </c>
      <c r="E849" s="153" t="s">
        <v>19</v>
      </c>
      <c r="F849" s="154" t="s">
        <v>1016</v>
      </c>
      <c r="H849" s="155">
        <v>7.5</v>
      </c>
      <c r="I849" s="156"/>
      <c r="L849" s="152"/>
      <c r="M849" s="157"/>
      <c r="T849" s="158"/>
      <c r="AT849" s="153" t="s">
        <v>147</v>
      </c>
      <c r="AU849" s="153" t="s">
        <v>85</v>
      </c>
      <c r="AV849" s="13" t="s">
        <v>85</v>
      </c>
      <c r="AW849" s="13" t="s">
        <v>39</v>
      </c>
      <c r="AX849" s="13" t="s">
        <v>12</v>
      </c>
      <c r="AY849" s="153" t="s">
        <v>135</v>
      </c>
    </row>
    <row r="850" spans="2:65" s="13" customFormat="1" ht="10">
      <c r="B850" s="152"/>
      <c r="D850" s="140" t="s">
        <v>147</v>
      </c>
      <c r="E850" s="153" t="s">
        <v>19</v>
      </c>
      <c r="F850" s="154" t="s">
        <v>1017</v>
      </c>
      <c r="H850" s="155">
        <v>34.28</v>
      </c>
      <c r="I850" s="156"/>
      <c r="L850" s="152"/>
      <c r="M850" s="157"/>
      <c r="T850" s="158"/>
      <c r="AT850" s="153" t="s">
        <v>147</v>
      </c>
      <c r="AU850" s="153" t="s">
        <v>85</v>
      </c>
      <c r="AV850" s="13" t="s">
        <v>85</v>
      </c>
      <c r="AW850" s="13" t="s">
        <v>39</v>
      </c>
      <c r="AX850" s="13" t="s">
        <v>12</v>
      </c>
      <c r="AY850" s="153" t="s">
        <v>135</v>
      </c>
    </row>
    <row r="851" spans="2:65" s="13" customFormat="1" ht="10">
      <c r="B851" s="152"/>
      <c r="D851" s="140" t="s">
        <v>147</v>
      </c>
      <c r="E851" s="153" t="s">
        <v>19</v>
      </c>
      <c r="F851" s="154" t="s">
        <v>1018</v>
      </c>
      <c r="H851" s="155">
        <v>110.95</v>
      </c>
      <c r="I851" s="156"/>
      <c r="L851" s="152"/>
      <c r="M851" s="157"/>
      <c r="T851" s="158"/>
      <c r="AT851" s="153" t="s">
        <v>147</v>
      </c>
      <c r="AU851" s="153" t="s">
        <v>85</v>
      </c>
      <c r="AV851" s="13" t="s">
        <v>85</v>
      </c>
      <c r="AW851" s="13" t="s">
        <v>39</v>
      </c>
      <c r="AX851" s="13" t="s">
        <v>12</v>
      </c>
      <c r="AY851" s="153" t="s">
        <v>135</v>
      </c>
    </row>
    <row r="852" spans="2:65" s="13" customFormat="1" ht="10">
      <c r="B852" s="152"/>
      <c r="D852" s="140" t="s">
        <v>147</v>
      </c>
      <c r="E852" s="153" t="s">
        <v>19</v>
      </c>
      <c r="F852" s="154" t="s">
        <v>1019</v>
      </c>
      <c r="H852" s="155">
        <v>25.64</v>
      </c>
      <c r="I852" s="156"/>
      <c r="L852" s="152"/>
      <c r="M852" s="157"/>
      <c r="T852" s="158"/>
      <c r="AT852" s="153" t="s">
        <v>147</v>
      </c>
      <c r="AU852" s="153" t="s">
        <v>85</v>
      </c>
      <c r="AV852" s="13" t="s">
        <v>85</v>
      </c>
      <c r="AW852" s="13" t="s">
        <v>39</v>
      </c>
      <c r="AX852" s="13" t="s">
        <v>12</v>
      </c>
      <c r="AY852" s="153" t="s">
        <v>135</v>
      </c>
    </row>
    <row r="853" spans="2:65" s="13" customFormat="1" ht="10">
      <c r="B853" s="152"/>
      <c r="D853" s="140" t="s">
        <v>147</v>
      </c>
      <c r="E853" s="153" t="s">
        <v>19</v>
      </c>
      <c r="F853" s="154" t="s">
        <v>1020</v>
      </c>
      <c r="H853" s="155">
        <v>9.6</v>
      </c>
      <c r="I853" s="156"/>
      <c r="L853" s="152"/>
      <c r="M853" s="157"/>
      <c r="T853" s="158"/>
      <c r="AT853" s="153" t="s">
        <v>147</v>
      </c>
      <c r="AU853" s="153" t="s">
        <v>85</v>
      </c>
      <c r="AV853" s="13" t="s">
        <v>85</v>
      </c>
      <c r="AW853" s="13" t="s">
        <v>39</v>
      </c>
      <c r="AX853" s="13" t="s">
        <v>12</v>
      </c>
      <c r="AY853" s="153" t="s">
        <v>135</v>
      </c>
    </row>
    <row r="854" spans="2:65" s="13" customFormat="1" ht="10">
      <c r="B854" s="152"/>
      <c r="D854" s="140" t="s">
        <v>147</v>
      </c>
      <c r="E854" s="153" t="s">
        <v>19</v>
      </c>
      <c r="F854" s="154" t="s">
        <v>1021</v>
      </c>
      <c r="H854" s="155">
        <v>8.4</v>
      </c>
      <c r="I854" s="156"/>
      <c r="L854" s="152"/>
      <c r="M854" s="157"/>
      <c r="T854" s="158"/>
      <c r="AT854" s="153" t="s">
        <v>147</v>
      </c>
      <c r="AU854" s="153" t="s">
        <v>85</v>
      </c>
      <c r="AV854" s="13" t="s">
        <v>85</v>
      </c>
      <c r="AW854" s="13" t="s">
        <v>39</v>
      </c>
      <c r="AX854" s="13" t="s">
        <v>12</v>
      </c>
      <c r="AY854" s="153" t="s">
        <v>135</v>
      </c>
    </row>
    <row r="855" spans="2:65" s="13" customFormat="1" ht="10">
      <c r="B855" s="152"/>
      <c r="D855" s="140" t="s">
        <v>147</v>
      </c>
      <c r="E855" s="153" t="s">
        <v>19</v>
      </c>
      <c r="F855" s="154" t="s">
        <v>1022</v>
      </c>
      <c r="H855" s="155">
        <v>6.49</v>
      </c>
      <c r="I855" s="156"/>
      <c r="L855" s="152"/>
      <c r="M855" s="157"/>
      <c r="T855" s="158"/>
      <c r="AT855" s="153" t="s">
        <v>147</v>
      </c>
      <c r="AU855" s="153" t="s">
        <v>85</v>
      </c>
      <c r="AV855" s="13" t="s">
        <v>85</v>
      </c>
      <c r="AW855" s="13" t="s">
        <v>39</v>
      </c>
      <c r="AX855" s="13" t="s">
        <v>12</v>
      </c>
      <c r="AY855" s="153" t="s">
        <v>135</v>
      </c>
    </row>
    <row r="856" spans="2:65" s="13" customFormat="1" ht="10">
      <c r="B856" s="152"/>
      <c r="D856" s="140" t="s">
        <v>147</v>
      </c>
      <c r="E856" s="153" t="s">
        <v>19</v>
      </c>
      <c r="F856" s="154" t="s">
        <v>1023</v>
      </c>
      <c r="H856" s="155">
        <v>10.71</v>
      </c>
      <c r="I856" s="156"/>
      <c r="L856" s="152"/>
      <c r="M856" s="157"/>
      <c r="T856" s="158"/>
      <c r="AT856" s="153" t="s">
        <v>147</v>
      </c>
      <c r="AU856" s="153" t="s">
        <v>85</v>
      </c>
      <c r="AV856" s="13" t="s">
        <v>85</v>
      </c>
      <c r="AW856" s="13" t="s">
        <v>39</v>
      </c>
      <c r="AX856" s="13" t="s">
        <v>12</v>
      </c>
      <c r="AY856" s="153" t="s">
        <v>135</v>
      </c>
    </row>
    <row r="857" spans="2:65" s="14" customFormat="1" ht="10">
      <c r="B857" s="159"/>
      <c r="D857" s="140" t="s">
        <v>147</v>
      </c>
      <c r="E857" s="160" t="s">
        <v>19</v>
      </c>
      <c r="F857" s="161" t="s">
        <v>154</v>
      </c>
      <c r="H857" s="162">
        <v>309.90999999999997</v>
      </c>
      <c r="I857" s="163"/>
      <c r="L857" s="159"/>
      <c r="M857" s="164"/>
      <c r="T857" s="165"/>
      <c r="AT857" s="160" t="s">
        <v>147</v>
      </c>
      <c r="AU857" s="160" t="s">
        <v>85</v>
      </c>
      <c r="AV857" s="14" t="s">
        <v>143</v>
      </c>
      <c r="AW857" s="14" t="s">
        <v>39</v>
      </c>
      <c r="AX857" s="14" t="s">
        <v>83</v>
      </c>
      <c r="AY857" s="160" t="s">
        <v>135</v>
      </c>
    </row>
    <row r="858" spans="2:65" s="1" customFormat="1" ht="37.75" customHeight="1">
      <c r="B858" s="32"/>
      <c r="C858" s="176" t="s">
        <v>754</v>
      </c>
      <c r="D858" s="176" t="s">
        <v>714</v>
      </c>
      <c r="E858" s="177" t="s">
        <v>1024</v>
      </c>
      <c r="F858" s="178" t="s">
        <v>1025</v>
      </c>
      <c r="G858" s="179" t="s">
        <v>141</v>
      </c>
      <c r="H858" s="180">
        <v>309.91000000000003</v>
      </c>
      <c r="I858" s="181"/>
      <c r="J858" s="182">
        <f>ROUND(I858*H858,2)</f>
        <v>0</v>
      </c>
      <c r="K858" s="178" t="s">
        <v>142</v>
      </c>
      <c r="L858" s="183"/>
      <c r="M858" s="184" t="s">
        <v>19</v>
      </c>
      <c r="N858" s="185" t="s">
        <v>47</v>
      </c>
      <c r="P858" s="136">
        <f>O858*H858</f>
        <v>0</v>
      </c>
      <c r="Q858" s="136">
        <v>0</v>
      </c>
      <c r="R858" s="136">
        <f>Q858*H858</f>
        <v>0</v>
      </c>
      <c r="S858" s="136">
        <v>0</v>
      </c>
      <c r="T858" s="137">
        <f>S858*H858</f>
        <v>0</v>
      </c>
      <c r="AR858" s="138" t="s">
        <v>267</v>
      </c>
      <c r="AT858" s="138" t="s">
        <v>714</v>
      </c>
      <c r="AU858" s="138" t="s">
        <v>85</v>
      </c>
      <c r="AY858" s="17" t="s">
        <v>135</v>
      </c>
      <c r="BE858" s="139">
        <f>IF(N858="základní",J858,0)</f>
        <v>0</v>
      </c>
      <c r="BF858" s="139">
        <f>IF(N858="snížená",J858,0)</f>
        <v>0</v>
      </c>
      <c r="BG858" s="139">
        <f>IF(N858="zákl. přenesená",J858,0)</f>
        <v>0</v>
      </c>
      <c r="BH858" s="139">
        <f>IF(N858="sníž. přenesená",J858,0)</f>
        <v>0</v>
      </c>
      <c r="BI858" s="139">
        <f>IF(N858="nulová",J858,0)</f>
        <v>0</v>
      </c>
      <c r="BJ858" s="17" t="s">
        <v>83</v>
      </c>
      <c r="BK858" s="139">
        <f>ROUND(I858*H858,2)</f>
        <v>0</v>
      </c>
      <c r="BL858" s="17" t="s">
        <v>197</v>
      </c>
      <c r="BM858" s="138" t="s">
        <v>1026</v>
      </c>
    </row>
    <row r="859" spans="2:65" s="1" customFormat="1" ht="27">
      <c r="B859" s="32"/>
      <c r="D859" s="140" t="s">
        <v>144</v>
      </c>
      <c r="F859" s="141" t="s">
        <v>1027</v>
      </c>
      <c r="I859" s="142"/>
      <c r="L859" s="32"/>
      <c r="M859" s="143"/>
      <c r="T859" s="53"/>
      <c r="AT859" s="17" t="s">
        <v>144</v>
      </c>
      <c r="AU859" s="17" t="s">
        <v>85</v>
      </c>
    </row>
    <row r="860" spans="2:65" s="1" customFormat="1" ht="44.25" customHeight="1">
      <c r="B860" s="32"/>
      <c r="C860" s="127" t="s">
        <v>1028</v>
      </c>
      <c r="D860" s="127" t="s">
        <v>138</v>
      </c>
      <c r="E860" s="128" t="s">
        <v>1029</v>
      </c>
      <c r="F860" s="129" t="s">
        <v>1030</v>
      </c>
      <c r="G860" s="130" t="s">
        <v>266</v>
      </c>
      <c r="H860" s="131">
        <v>8.0310000000000006</v>
      </c>
      <c r="I860" s="132"/>
      <c r="J860" s="133">
        <f>ROUND(I860*H860,2)</f>
        <v>0</v>
      </c>
      <c r="K860" s="129" t="s">
        <v>142</v>
      </c>
      <c r="L860" s="32"/>
      <c r="M860" s="134" t="s">
        <v>19</v>
      </c>
      <c r="N860" s="135" t="s">
        <v>47</v>
      </c>
      <c r="P860" s="136">
        <f>O860*H860</f>
        <v>0</v>
      </c>
      <c r="Q860" s="136">
        <v>0</v>
      </c>
      <c r="R860" s="136">
        <f>Q860*H860</f>
        <v>0</v>
      </c>
      <c r="S860" s="136">
        <v>0</v>
      </c>
      <c r="T860" s="137">
        <f>S860*H860</f>
        <v>0</v>
      </c>
      <c r="AR860" s="138" t="s">
        <v>197</v>
      </c>
      <c r="AT860" s="138" t="s">
        <v>138</v>
      </c>
      <c r="AU860" s="138" t="s">
        <v>85</v>
      </c>
      <c r="AY860" s="17" t="s">
        <v>135</v>
      </c>
      <c r="BE860" s="139">
        <f>IF(N860="základní",J860,0)</f>
        <v>0</v>
      </c>
      <c r="BF860" s="139">
        <f>IF(N860="snížená",J860,0)</f>
        <v>0</v>
      </c>
      <c r="BG860" s="139">
        <f>IF(N860="zákl. přenesená",J860,0)</f>
        <v>0</v>
      </c>
      <c r="BH860" s="139">
        <f>IF(N860="sníž. přenesená",J860,0)</f>
        <v>0</v>
      </c>
      <c r="BI860" s="139">
        <f>IF(N860="nulová",J860,0)</f>
        <v>0</v>
      </c>
      <c r="BJ860" s="17" t="s">
        <v>83</v>
      </c>
      <c r="BK860" s="139">
        <f>ROUND(I860*H860,2)</f>
        <v>0</v>
      </c>
      <c r="BL860" s="17" t="s">
        <v>197</v>
      </c>
      <c r="BM860" s="138" t="s">
        <v>1031</v>
      </c>
    </row>
    <row r="861" spans="2:65" s="1" customFormat="1" ht="27">
      <c r="B861" s="32"/>
      <c r="D861" s="140" t="s">
        <v>144</v>
      </c>
      <c r="F861" s="141" t="s">
        <v>1030</v>
      </c>
      <c r="I861" s="142"/>
      <c r="L861" s="32"/>
      <c r="M861" s="143"/>
      <c r="T861" s="53"/>
      <c r="AT861" s="17" t="s">
        <v>144</v>
      </c>
      <c r="AU861" s="17" t="s">
        <v>85</v>
      </c>
    </row>
    <row r="862" spans="2:65" s="1" customFormat="1" ht="10">
      <c r="B862" s="32"/>
      <c r="D862" s="144" t="s">
        <v>145</v>
      </c>
      <c r="F862" s="145" t="s">
        <v>1032</v>
      </c>
      <c r="I862" s="142"/>
      <c r="L862" s="32"/>
      <c r="M862" s="143"/>
      <c r="T862" s="53"/>
      <c r="AT862" s="17" t="s">
        <v>145</v>
      </c>
      <c r="AU862" s="17" t="s">
        <v>85</v>
      </c>
    </row>
    <row r="863" spans="2:65" s="12" customFormat="1" ht="10">
      <c r="B863" s="146"/>
      <c r="D863" s="140" t="s">
        <v>147</v>
      </c>
      <c r="E863" s="147" t="s">
        <v>19</v>
      </c>
      <c r="F863" s="148" t="s">
        <v>1033</v>
      </c>
      <c r="H863" s="147" t="s">
        <v>19</v>
      </c>
      <c r="I863" s="149"/>
      <c r="L863" s="146"/>
      <c r="M863" s="150"/>
      <c r="T863" s="151"/>
      <c r="AT863" s="147" t="s">
        <v>147</v>
      </c>
      <c r="AU863" s="147" t="s">
        <v>85</v>
      </c>
      <c r="AV863" s="12" t="s">
        <v>83</v>
      </c>
      <c r="AW863" s="12" t="s">
        <v>39</v>
      </c>
      <c r="AX863" s="12" t="s">
        <v>12</v>
      </c>
      <c r="AY863" s="147" t="s">
        <v>135</v>
      </c>
    </row>
    <row r="864" spans="2:65" s="13" customFormat="1" ht="10">
      <c r="B864" s="152"/>
      <c r="D864" s="140" t="s">
        <v>147</v>
      </c>
      <c r="E864" s="153" t="s">
        <v>19</v>
      </c>
      <c r="F864" s="154" t="s">
        <v>1034</v>
      </c>
      <c r="H864" s="155">
        <v>8.0310000000000006</v>
      </c>
      <c r="I864" s="156"/>
      <c r="L864" s="152"/>
      <c r="M864" s="157"/>
      <c r="T864" s="158"/>
      <c r="AT864" s="153" t="s">
        <v>147</v>
      </c>
      <c r="AU864" s="153" t="s">
        <v>85</v>
      </c>
      <c r="AV864" s="13" t="s">
        <v>85</v>
      </c>
      <c r="AW864" s="13" t="s">
        <v>39</v>
      </c>
      <c r="AX864" s="13" t="s">
        <v>12</v>
      </c>
      <c r="AY864" s="153" t="s">
        <v>135</v>
      </c>
    </row>
    <row r="865" spans="2:65" s="14" customFormat="1" ht="10">
      <c r="B865" s="159"/>
      <c r="D865" s="140" t="s">
        <v>147</v>
      </c>
      <c r="E865" s="160" t="s">
        <v>19</v>
      </c>
      <c r="F865" s="161" t="s">
        <v>154</v>
      </c>
      <c r="H865" s="162">
        <v>8.0310000000000006</v>
      </c>
      <c r="I865" s="163"/>
      <c r="L865" s="159"/>
      <c r="M865" s="164"/>
      <c r="T865" s="165"/>
      <c r="AT865" s="160" t="s">
        <v>147</v>
      </c>
      <c r="AU865" s="160" t="s">
        <v>85</v>
      </c>
      <c r="AV865" s="14" t="s">
        <v>143</v>
      </c>
      <c r="AW865" s="14" t="s">
        <v>39</v>
      </c>
      <c r="AX865" s="14" t="s">
        <v>83</v>
      </c>
      <c r="AY865" s="160" t="s">
        <v>135</v>
      </c>
    </row>
    <row r="866" spans="2:65" s="1" customFormat="1" ht="66.75" customHeight="1">
      <c r="B866" s="32"/>
      <c r="C866" s="127" t="s">
        <v>755</v>
      </c>
      <c r="D866" s="127" t="s">
        <v>138</v>
      </c>
      <c r="E866" s="128" t="s">
        <v>1035</v>
      </c>
      <c r="F866" s="129" t="s">
        <v>1036</v>
      </c>
      <c r="G866" s="130" t="s">
        <v>312</v>
      </c>
      <c r="H866" s="131">
        <v>13.124980000000001</v>
      </c>
      <c r="I866" s="132"/>
      <c r="J866" s="133">
        <f>ROUND(I866*H866,2)</f>
        <v>0</v>
      </c>
      <c r="K866" s="129" t="s">
        <v>142</v>
      </c>
      <c r="L866" s="32"/>
      <c r="M866" s="134" t="s">
        <v>19</v>
      </c>
      <c r="N866" s="135" t="s">
        <v>47</v>
      </c>
      <c r="P866" s="136">
        <f>O866*H866</f>
        <v>0</v>
      </c>
      <c r="Q866" s="136">
        <v>0</v>
      </c>
      <c r="R866" s="136">
        <f>Q866*H866</f>
        <v>0</v>
      </c>
      <c r="S866" s="136">
        <v>0</v>
      </c>
      <c r="T866" s="137">
        <f>S866*H866</f>
        <v>0</v>
      </c>
      <c r="AR866" s="138" t="s">
        <v>197</v>
      </c>
      <c r="AT866" s="138" t="s">
        <v>138</v>
      </c>
      <c r="AU866" s="138" t="s">
        <v>85</v>
      </c>
      <c r="AY866" s="17" t="s">
        <v>135</v>
      </c>
      <c r="BE866" s="139">
        <f>IF(N866="základní",J866,0)</f>
        <v>0</v>
      </c>
      <c r="BF866" s="139">
        <f>IF(N866="snížená",J866,0)</f>
        <v>0</v>
      </c>
      <c r="BG866" s="139">
        <f>IF(N866="zákl. přenesená",J866,0)</f>
        <v>0</v>
      </c>
      <c r="BH866" s="139">
        <f>IF(N866="sníž. přenesená",J866,0)</f>
        <v>0</v>
      </c>
      <c r="BI866" s="139">
        <f>IF(N866="nulová",J866,0)</f>
        <v>0</v>
      </c>
      <c r="BJ866" s="17" t="s">
        <v>83</v>
      </c>
      <c r="BK866" s="139">
        <f>ROUND(I866*H866,2)</f>
        <v>0</v>
      </c>
      <c r="BL866" s="17" t="s">
        <v>197</v>
      </c>
      <c r="BM866" s="138" t="s">
        <v>1037</v>
      </c>
    </row>
    <row r="867" spans="2:65" s="1" customFormat="1" ht="36">
      <c r="B867" s="32"/>
      <c r="D867" s="140" t="s">
        <v>144</v>
      </c>
      <c r="F867" s="141" t="s">
        <v>1036</v>
      </c>
      <c r="I867" s="142"/>
      <c r="L867" s="32"/>
      <c r="M867" s="143"/>
      <c r="T867" s="53"/>
      <c r="AT867" s="17" t="s">
        <v>144</v>
      </c>
      <c r="AU867" s="17" t="s">
        <v>85</v>
      </c>
    </row>
    <row r="868" spans="2:65" s="1" customFormat="1" ht="10">
      <c r="B868" s="32"/>
      <c r="D868" s="144" t="s">
        <v>145</v>
      </c>
      <c r="F868" s="145" t="s">
        <v>1038</v>
      </c>
      <c r="I868" s="142"/>
      <c r="L868" s="32"/>
      <c r="M868" s="143"/>
      <c r="T868" s="53"/>
      <c r="AT868" s="17" t="s">
        <v>145</v>
      </c>
      <c r="AU868" s="17" t="s">
        <v>85</v>
      </c>
    </row>
    <row r="869" spans="2:65" s="1" customFormat="1" ht="62.75" customHeight="1">
      <c r="B869" s="32"/>
      <c r="C869" s="127" t="s">
        <v>1039</v>
      </c>
      <c r="D869" s="127" t="s">
        <v>138</v>
      </c>
      <c r="E869" s="128" t="s">
        <v>1040</v>
      </c>
      <c r="F869" s="129" t="s">
        <v>1041</v>
      </c>
      <c r="G869" s="130" t="s">
        <v>312</v>
      </c>
      <c r="H869" s="131">
        <v>13.124980000000001</v>
      </c>
      <c r="I869" s="132"/>
      <c r="J869" s="133">
        <f>ROUND(I869*H869,2)</f>
        <v>0</v>
      </c>
      <c r="K869" s="129" t="s">
        <v>824</v>
      </c>
      <c r="L869" s="32"/>
      <c r="M869" s="134" t="s">
        <v>19</v>
      </c>
      <c r="N869" s="135" t="s">
        <v>47</v>
      </c>
      <c r="P869" s="136">
        <f>O869*H869</f>
        <v>0</v>
      </c>
      <c r="Q869" s="136">
        <v>0</v>
      </c>
      <c r="R869" s="136">
        <f>Q869*H869</f>
        <v>0</v>
      </c>
      <c r="S869" s="136">
        <v>0</v>
      </c>
      <c r="T869" s="137">
        <f>S869*H869</f>
        <v>0</v>
      </c>
      <c r="AR869" s="138" t="s">
        <v>197</v>
      </c>
      <c r="AT869" s="138" t="s">
        <v>138</v>
      </c>
      <c r="AU869" s="138" t="s">
        <v>85</v>
      </c>
      <c r="AY869" s="17" t="s">
        <v>135</v>
      </c>
      <c r="BE869" s="139">
        <f>IF(N869="základní",J869,0)</f>
        <v>0</v>
      </c>
      <c r="BF869" s="139">
        <f>IF(N869="snížená",J869,0)</f>
        <v>0</v>
      </c>
      <c r="BG869" s="139">
        <f>IF(N869="zákl. přenesená",J869,0)</f>
        <v>0</v>
      </c>
      <c r="BH869" s="139">
        <f>IF(N869="sníž. přenesená",J869,0)</f>
        <v>0</v>
      </c>
      <c r="BI869" s="139">
        <f>IF(N869="nulová",J869,0)</f>
        <v>0</v>
      </c>
      <c r="BJ869" s="17" t="s">
        <v>83</v>
      </c>
      <c r="BK869" s="139">
        <f>ROUND(I869*H869,2)</f>
        <v>0</v>
      </c>
      <c r="BL869" s="17" t="s">
        <v>197</v>
      </c>
      <c r="BM869" s="138" t="s">
        <v>1042</v>
      </c>
    </row>
    <row r="870" spans="2:65" s="1" customFormat="1" ht="36">
      <c r="B870" s="32"/>
      <c r="D870" s="140" t="s">
        <v>144</v>
      </c>
      <c r="F870" s="141" t="s">
        <v>1041</v>
      </c>
      <c r="I870" s="142"/>
      <c r="L870" s="32"/>
      <c r="M870" s="143"/>
      <c r="T870" s="53"/>
      <c r="AT870" s="17" t="s">
        <v>144</v>
      </c>
      <c r="AU870" s="17" t="s">
        <v>85</v>
      </c>
    </row>
    <row r="871" spans="2:65" s="1" customFormat="1" ht="10">
      <c r="B871" s="32"/>
      <c r="D871" s="144" t="s">
        <v>145</v>
      </c>
      <c r="F871" s="145" t="s">
        <v>1043</v>
      </c>
      <c r="I871" s="142"/>
      <c r="L871" s="32"/>
      <c r="M871" s="143"/>
      <c r="T871" s="53"/>
      <c r="AT871" s="17" t="s">
        <v>145</v>
      </c>
      <c r="AU871" s="17" t="s">
        <v>85</v>
      </c>
    </row>
    <row r="872" spans="2:65" s="11" customFormat="1" ht="22.75" customHeight="1">
      <c r="B872" s="115"/>
      <c r="D872" s="116" t="s">
        <v>75</v>
      </c>
      <c r="E872" s="125" t="s">
        <v>368</v>
      </c>
      <c r="F872" s="125" t="s">
        <v>369</v>
      </c>
      <c r="I872" s="118"/>
      <c r="J872" s="126">
        <f>BK872</f>
        <v>0</v>
      </c>
      <c r="L872" s="115"/>
      <c r="M872" s="120"/>
      <c r="P872" s="121">
        <f>SUM(P873:P1183)</f>
        <v>0</v>
      </c>
      <c r="R872" s="121">
        <f>SUM(R873:R1183)</f>
        <v>0</v>
      </c>
      <c r="T872" s="122">
        <f>SUM(T873:T1183)</f>
        <v>0</v>
      </c>
      <c r="AR872" s="116" t="s">
        <v>85</v>
      </c>
      <c r="AT872" s="123" t="s">
        <v>75</v>
      </c>
      <c r="AU872" s="123" t="s">
        <v>83</v>
      </c>
      <c r="AY872" s="116" t="s">
        <v>135</v>
      </c>
      <c r="BK872" s="124">
        <f>SUM(BK873:BK1183)</f>
        <v>0</v>
      </c>
    </row>
    <row r="873" spans="2:65" s="1" customFormat="1" ht="37.75" customHeight="1">
      <c r="B873" s="32"/>
      <c r="C873" s="127" t="s">
        <v>760</v>
      </c>
      <c r="D873" s="127" t="s">
        <v>138</v>
      </c>
      <c r="E873" s="128" t="s">
        <v>1044</v>
      </c>
      <c r="F873" s="129" t="s">
        <v>1045</v>
      </c>
      <c r="G873" s="130" t="s">
        <v>237</v>
      </c>
      <c r="H873" s="131">
        <v>7</v>
      </c>
      <c r="I873" s="132"/>
      <c r="J873" s="133">
        <f>ROUND(I873*H873,2)</f>
        <v>0</v>
      </c>
      <c r="K873" s="129" t="s">
        <v>142</v>
      </c>
      <c r="L873" s="32"/>
      <c r="M873" s="134" t="s">
        <v>19</v>
      </c>
      <c r="N873" s="135" t="s">
        <v>47</v>
      </c>
      <c r="P873" s="136">
        <f>O873*H873</f>
        <v>0</v>
      </c>
      <c r="Q873" s="136">
        <v>0</v>
      </c>
      <c r="R873" s="136">
        <f>Q873*H873</f>
        <v>0</v>
      </c>
      <c r="S873" s="136">
        <v>0</v>
      </c>
      <c r="T873" s="137">
        <f>S873*H873</f>
        <v>0</v>
      </c>
      <c r="AR873" s="138" t="s">
        <v>197</v>
      </c>
      <c r="AT873" s="138" t="s">
        <v>138</v>
      </c>
      <c r="AU873" s="138" t="s">
        <v>85</v>
      </c>
      <c r="AY873" s="17" t="s">
        <v>135</v>
      </c>
      <c r="BE873" s="139">
        <f>IF(N873="základní",J873,0)</f>
        <v>0</v>
      </c>
      <c r="BF873" s="139">
        <f>IF(N873="snížená",J873,0)</f>
        <v>0</v>
      </c>
      <c r="BG873" s="139">
        <f>IF(N873="zákl. přenesená",J873,0)</f>
        <v>0</v>
      </c>
      <c r="BH873" s="139">
        <f>IF(N873="sníž. přenesená",J873,0)</f>
        <v>0</v>
      </c>
      <c r="BI873" s="139">
        <f>IF(N873="nulová",J873,0)</f>
        <v>0</v>
      </c>
      <c r="BJ873" s="17" t="s">
        <v>83</v>
      </c>
      <c r="BK873" s="139">
        <f>ROUND(I873*H873,2)</f>
        <v>0</v>
      </c>
      <c r="BL873" s="17" t="s">
        <v>197</v>
      </c>
      <c r="BM873" s="138" t="s">
        <v>1046</v>
      </c>
    </row>
    <row r="874" spans="2:65" s="1" customFormat="1" ht="27">
      <c r="B874" s="32"/>
      <c r="D874" s="140" t="s">
        <v>144</v>
      </c>
      <c r="F874" s="141" t="s">
        <v>1045</v>
      </c>
      <c r="I874" s="142"/>
      <c r="L874" s="32"/>
      <c r="M874" s="143"/>
      <c r="T874" s="53"/>
      <c r="AT874" s="17" t="s">
        <v>144</v>
      </c>
      <c r="AU874" s="17" t="s">
        <v>85</v>
      </c>
    </row>
    <row r="875" spans="2:65" s="1" customFormat="1" ht="10">
      <c r="B875" s="32"/>
      <c r="D875" s="144" t="s">
        <v>145</v>
      </c>
      <c r="F875" s="145" t="s">
        <v>1047</v>
      </c>
      <c r="I875" s="142"/>
      <c r="L875" s="32"/>
      <c r="M875" s="143"/>
      <c r="T875" s="53"/>
      <c r="AT875" s="17" t="s">
        <v>145</v>
      </c>
      <c r="AU875" s="17" t="s">
        <v>85</v>
      </c>
    </row>
    <row r="876" spans="2:65" s="12" customFormat="1" ht="10">
      <c r="B876" s="146"/>
      <c r="D876" s="140" t="s">
        <v>147</v>
      </c>
      <c r="E876" s="147" t="s">
        <v>19</v>
      </c>
      <c r="F876" s="148" t="s">
        <v>973</v>
      </c>
      <c r="H876" s="147" t="s">
        <v>19</v>
      </c>
      <c r="I876" s="149"/>
      <c r="L876" s="146"/>
      <c r="M876" s="150"/>
      <c r="T876" s="151"/>
      <c r="AT876" s="147" t="s">
        <v>147</v>
      </c>
      <c r="AU876" s="147" t="s">
        <v>85</v>
      </c>
      <c r="AV876" s="12" t="s">
        <v>83</v>
      </c>
      <c r="AW876" s="12" t="s">
        <v>39</v>
      </c>
      <c r="AX876" s="12" t="s">
        <v>12</v>
      </c>
      <c r="AY876" s="147" t="s">
        <v>135</v>
      </c>
    </row>
    <row r="877" spans="2:65" s="13" customFormat="1" ht="10">
      <c r="B877" s="152"/>
      <c r="D877" s="140" t="s">
        <v>147</v>
      </c>
      <c r="E877" s="153" t="s">
        <v>19</v>
      </c>
      <c r="F877" s="154" t="s">
        <v>83</v>
      </c>
      <c r="H877" s="155">
        <v>1</v>
      </c>
      <c r="I877" s="156"/>
      <c r="L877" s="152"/>
      <c r="M877" s="157"/>
      <c r="T877" s="158"/>
      <c r="AT877" s="153" t="s">
        <v>147</v>
      </c>
      <c r="AU877" s="153" t="s">
        <v>85</v>
      </c>
      <c r="AV877" s="13" t="s">
        <v>85</v>
      </c>
      <c r="AW877" s="13" t="s">
        <v>39</v>
      </c>
      <c r="AX877" s="13" t="s">
        <v>12</v>
      </c>
      <c r="AY877" s="153" t="s">
        <v>135</v>
      </c>
    </row>
    <row r="878" spans="2:65" s="12" customFormat="1" ht="10">
      <c r="B878" s="146"/>
      <c r="D878" s="140" t="s">
        <v>147</v>
      </c>
      <c r="E878" s="147" t="s">
        <v>19</v>
      </c>
      <c r="F878" s="148" t="s">
        <v>974</v>
      </c>
      <c r="H878" s="147" t="s">
        <v>19</v>
      </c>
      <c r="I878" s="149"/>
      <c r="L878" s="146"/>
      <c r="M878" s="150"/>
      <c r="T878" s="151"/>
      <c r="AT878" s="147" t="s">
        <v>147</v>
      </c>
      <c r="AU878" s="147" t="s">
        <v>85</v>
      </c>
      <c r="AV878" s="12" t="s">
        <v>83</v>
      </c>
      <c r="AW878" s="12" t="s">
        <v>39</v>
      </c>
      <c r="AX878" s="12" t="s">
        <v>12</v>
      </c>
      <c r="AY878" s="147" t="s">
        <v>135</v>
      </c>
    </row>
    <row r="879" spans="2:65" s="13" customFormat="1" ht="10">
      <c r="B879" s="152"/>
      <c r="D879" s="140" t="s">
        <v>147</v>
      </c>
      <c r="E879" s="153" t="s">
        <v>19</v>
      </c>
      <c r="F879" s="154" t="s">
        <v>85</v>
      </c>
      <c r="H879" s="155">
        <v>2</v>
      </c>
      <c r="I879" s="156"/>
      <c r="L879" s="152"/>
      <c r="M879" s="157"/>
      <c r="T879" s="158"/>
      <c r="AT879" s="153" t="s">
        <v>147</v>
      </c>
      <c r="AU879" s="153" t="s">
        <v>85</v>
      </c>
      <c r="AV879" s="13" t="s">
        <v>85</v>
      </c>
      <c r="AW879" s="13" t="s">
        <v>39</v>
      </c>
      <c r="AX879" s="13" t="s">
        <v>12</v>
      </c>
      <c r="AY879" s="153" t="s">
        <v>135</v>
      </c>
    </row>
    <row r="880" spans="2:65" s="12" customFormat="1" ht="10">
      <c r="B880" s="146"/>
      <c r="D880" s="140" t="s">
        <v>147</v>
      </c>
      <c r="E880" s="147" t="s">
        <v>19</v>
      </c>
      <c r="F880" s="148" t="s">
        <v>722</v>
      </c>
      <c r="H880" s="147" t="s">
        <v>19</v>
      </c>
      <c r="I880" s="149"/>
      <c r="L880" s="146"/>
      <c r="M880" s="150"/>
      <c r="T880" s="151"/>
      <c r="AT880" s="147" t="s">
        <v>147</v>
      </c>
      <c r="AU880" s="147" t="s">
        <v>85</v>
      </c>
      <c r="AV880" s="12" t="s">
        <v>83</v>
      </c>
      <c r="AW880" s="12" t="s">
        <v>39</v>
      </c>
      <c r="AX880" s="12" t="s">
        <v>12</v>
      </c>
      <c r="AY880" s="147" t="s">
        <v>135</v>
      </c>
    </row>
    <row r="881" spans="2:65" s="13" customFormat="1" ht="10">
      <c r="B881" s="152"/>
      <c r="D881" s="140" t="s">
        <v>147</v>
      </c>
      <c r="E881" s="153" t="s">
        <v>19</v>
      </c>
      <c r="F881" s="154" t="s">
        <v>83</v>
      </c>
      <c r="H881" s="155">
        <v>1</v>
      </c>
      <c r="I881" s="156"/>
      <c r="L881" s="152"/>
      <c r="M881" s="157"/>
      <c r="T881" s="158"/>
      <c r="AT881" s="153" t="s">
        <v>147</v>
      </c>
      <c r="AU881" s="153" t="s">
        <v>85</v>
      </c>
      <c r="AV881" s="13" t="s">
        <v>85</v>
      </c>
      <c r="AW881" s="13" t="s">
        <v>39</v>
      </c>
      <c r="AX881" s="13" t="s">
        <v>12</v>
      </c>
      <c r="AY881" s="153" t="s">
        <v>135</v>
      </c>
    </row>
    <row r="882" spans="2:65" s="12" customFormat="1" ht="10">
      <c r="B882" s="146"/>
      <c r="D882" s="140" t="s">
        <v>147</v>
      </c>
      <c r="E882" s="147" t="s">
        <v>19</v>
      </c>
      <c r="F882" s="148" t="s">
        <v>724</v>
      </c>
      <c r="H882" s="147" t="s">
        <v>19</v>
      </c>
      <c r="I882" s="149"/>
      <c r="L882" s="146"/>
      <c r="M882" s="150"/>
      <c r="T882" s="151"/>
      <c r="AT882" s="147" t="s">
        <v>147</v>
      </c>
      <c r="AU882" s="147" t="s">
        <v>85</v>
      </c>
      <c r="AV882" s="12" t="s">
        <v>83</v>
      </c>
      <c r="AW882" s="12" t="s">
        <v>39</v>
      </c>
      <c r="AX882" s="12" t="s">
        <v>12</v>
      </c>
      <c r="AY882" s="147" t="s">
        <v>135</v>
      </c>
    </row>
    <row r="883" spans="2:65" s="13" customFormat="1" ht="10">
      <c r="B883" s="152"/>
      <c r="D883" s="140" t="s">
        <v>147</v>
      </c>
      <c r="E883" s="153" t="s">
        <v>19</v>
      </c>
      <c r="F883" s="154" t="s">
        <v>85</v>
      </c>
      <c r="H883" s="155">
        <v>2</v>
      </c>
      <c r="I883" s="156"/>
      <c r="L883" s="152"/>
      <c r="M883" s="157"/>
      <c r="T883" s="158"/>
      <c r="AT883" s="153" t="s">
        <v>147</v>
      </c>
      <c r="AU883" s="153" t="s">
        <v>85</v>
      </c>
      <c r="AV883" s="13" t="s">
        <v>85</v>
      </c>
      <c r="AW883" s="13" t="s">
        <v>39</v>
      </c>
      <c r="AX883" s="13" t="s">
        <v>12</v>
      </c>
      <c r="AY883" s="153" t="s">
        <v>135</v>
      </c>
    </row>
    <row r="884" spans="2:65" s="12" customFormat="1" ht="10">
      <c r="B884" s="146"/>
      <c r="D884" s="140" t="s">
        <v>147</v>
      </c>
      <c r="E884" s="147" t="s">
        <v>19</v>
      </c>
      <c r="F884" s="148" t="s">
        <v>725</v>
      </c>
      <c r="H884" s="147" t="s">
        <v>19</v>
      </c>
      <c r="I884" s="149"/>
      <c r="L884" s="146"/>
      <c r="M884" s="150"/>
      <c r="T884" s="151"/>
      <c r="AT884" s="147" t="s">
        <v>147</v>
      </c>
      <c r="AU884" s="147" t="s">
        <v>85</v>
      </c>
      <c r="AV884" s="12" t="s">
        <v>83</v>
      </c>
      <c r="AW884" s="12" t="s">
        <v>39</v>
      </c>
      <c r="AX884" s="12" t="s">
        <v>12</v>
      </c>
      <c r="AY884" s="147" t="s">
        <v>135</v>
      </c>
    </row>
    <row r="885" spans="2:65" s="13" customFormat="1" ht="10">
      <c r="B885" s="152"/>
      <c r="D885" s="140" t="s">
        <v>147</v>
      </c>
      <c r="E885" s="153" t="s">
        <v>19</v>
      </c>
      <c r="F885" s="154" t="s">
        <v>83</v>
      </c>
      <c r="H885" s="155">
        <v>1</v>
      </c>
      <c r="I885" s="156"/>
      <c r="L885" s="152"/>
      <c r="M885" s="157"/>
      <c r="T885" s="158"/>
      <c r="AT885" s="153" t="s">
        <v>147</v>
      </c>
      <c r="AU885" s="153" t="s">
        <v>85</v>
      </c>
      <c r="AV885" s="13" t="s">
        <v>85</v>
      </c>
      <c r="AW885" s="13" t="s">
        <v>39</v>
      </c>
      <c r="AX885" s="13" t="s">
        <v>12</v>
      </c>
      <c r="AY885" s="153" t="s">
        <v>135</v>
      </c>
    </row>
    <row r="886" spans="2:65" s="14" customFormat="1" ht="10">
      <c r="B886" s="159"/>
      <c r="D886" s="140" t="s">
        <v>147</v>
      </c>
      <c r="E886" s="160" t="s">
        <v>19</v>
      </c>
      <c r="F886" s="161" t="s">
        <v>154</v>
      </c>
      <c r="H886" s="162">
        <v>7</v>
      </c>
      <c r="I886" s="163"/>
      <c r="L886" s="159"/>
      <c r="M886" s="164"/>
      <c r="T886" s="165"/>
      <c r="AT886" s="160" t="s">
        <v>147</v>
      </c>
      <c r="AU886" s="160" t="s">
        <v>85</v>
      </c>
      <c r="AV886" s="14" t="s">
        <v>143</v>
      </c>
      <c r="AW886" s="14" t="s">
        <v>39</v>
      </c>
      <c r="AX886" s="14" t="s">
        <v>83</v>
      </c>
      <c r="AY886" s="160" t="s">
        <v>135</v>
      </c>
    </row>
    <row r="887" spans="2:65" s="1" customFormat="1" ht="37.75" customHeight="1">
      <c r="B887" s="32"/>
      <c r="C887" s="176" t="s">
        <v>1048</v>
      </c>
      <c r="D887" s="176" t="s">
        <v>714</v>
      </c>
      <c r="E887" s="177" t="s">
        <v>1049</v>
      </c>
      <c r="F887" s="178" t="s">
        <v>1050</v>
      </c>
      <c r="G887" s="179" t="s">
        <v>237</v>
      </c>
      <c r="H887" s="180">
        <v>1</v>
      </c>
      <c r="I887" s="181"/>
      <c r="J887" s="182">
        <f>ROUND(I887*H887,2)</f>
        <v>0</v>
      </c>
      <c r="K887" s="178" t="s">
        <v>19</v>
      </c>
      <c r="L887" s="183"/>
      <c r="M887" s="184" t="s">
        <v>19</v>
      </c>
      <c r="N887" s="185" t="s">
        <v>47</v>
      </c>
      <c r="P887" s="136">
        <f>O887*H887</f>
        <v>0</v>
      </c>
      <c r="Q887" s="136">
        <v>0</v>
      </c>
      <c r="R887" s="136">
        <f>Q887*H887</f>
        <v>0</v>
      </c>
      <c r="S887" s="136">
        <v>0</v>
      </c>
      <c r="T887" s="137">
        <f>S887*H887</f>
        <v>0</v>
      </c>
      <c r="AR887" s="138" t="s">
        <v>267</v>
      </c>
      <c r="AT887" s="138" t="s">
        <v>714</v>
      </c>
      <c r="AU887" s="138" t="s">
        <v>85</v>
      </c>
      <c r="AY887" s="17" t="s">
        <v>135</v>
      </c>
      <c r="BE887" s="139">
        <f>IF(N887="základní",J887,0)</f>
        <v>0</v>
      </c>
      <c r="BF887" s="139">
        <f>IF(N887="snížená",J887,0)</f>
        <v>0</v>
      </c>
      <c r="BG887" s="139">
        <f>IF(N887="zákl. přenesená",J887,0)</f>
        <v>0</v>
      </c>
      <c r="BH887" s="139">
        <f>IF(N887="sníž. přenesená",J887,0)</f>
        <v>0</v>
      </c>
      <c r="BI887" s="139">
        <f>IF(N887="nulová",J887,0)</f>
        <v>0</v>
      </c>
      <c r="BJ887" s="17" t="s">
        <v>83</v>
      </c>
      <c r="BK887" s="139">
        <f>ROUND(I887*H887,2)</f>
        <v>0</v>
      </c>
      <c r="BL887" s="17" t="s">
        <v>197</v>
      </c>
      <c r="BM887" s="138" t="s">
        <v>1051</v>
      </c>
    </row>
    <row r="888" spans="2:65" s="1" customFormat="1" ht="18">
      <c r="B888" s="32"/>
      <c r="D888" s="140" t="s">
        <v>144</v>
      </c>
      <c r="F888" s="141" t="s">
        <v>1050</v>
      </c>
      <c r="I888" s="142"/>
      <c r="L888" s="32"/>
      <c r="M888" s="143"/>
      <c r="T888" s="53"/>
      <c r="AT888" s="17" t="s">
        <v>144</v>
      </c>
      <c r="AU888" s="17" t="s">
        <v>85</v>
      </c>
    </row>
    <row r="889" spans="2:65" s="12" customFormat="1" ht="10">
      <c r="B889" s="146"/>
      <c r="D889" s="140" t="s">
        <v>147</v>
      </c>
      <c r="E889" s="147" t="s">
        <v>19</v>
      </c>
      <c r="F889" s="148" t="s">
        <v>973</v>
      </c>
      <c r="H889" s="147" t="s">
        <v>19</v>
      </c>
      <c r="I889" s="149"/>
      <c r="L889" s="146"/>
      <c r="M889" s="150"/>
      <c r="T889" s="151"/>
      <c r="AT889" s="147" t="s">
        <v>147</v>
      </c>
      <c r="AU889" s="147" t="s">
        <v>85</v>
      </c>
      <c r="AV889" s="12" t="s">
        <v>83</v>
      </c>
      <c r="AW889" s="12" t="s">
        <v>39</v>
      </c>
      <c r="AX889" s="12" t="s">
        <v>12</v>
      </c>
      <c r="AY889" s="147" t="s">
        <v>135</v>
      </c>
    </row>
    <row r="890" spans="2:65" s="13" customFormat="1" ht="10">
      <c r="B890" s="152"/>
      <c r="D890" s="140" t="s">
        <v>147</v>
      </c>
      <c r="E890" s="153" t="s">
        <v>19</v>
      </c>
      <c r="F890" s="154" t="s">
        <v>83</v>
      </c>
      <c r="H890" s="155">
        <v>1</v>
      </c>
      <c r="I890" s="156"/>
      <c r="L890" s="152"/>
      <c r="M890" s="157"/>
      <c r="T890" s="158"/>
      <c r="AT890" s="153" t="s">
        <v>147</v>
      </c>
      <c r="AU890" s="153" t="s">
        <v>85</v>
      </c>
      <c r="AV890" s="13" t="s">
        <v>85</v>
      </c>
      <c r="AW890" s="13" t="s">
        <v>39</v>
      </c>
      <c r="AX890" s="13" t="s">
        <v>12</v>
      </c>
      <c r="AY890" s="153" t="s">
        <v>135</v>
      </c>
    </row>
    <row r="891" spans="2:65" s="14" customFormat="1" ht="10">
      <c r="B891" s="159"/>
      <c r="D891" s="140" t="s">
        <v>147</v>
      </c>
      <c r="E891" s="160" t="s">
        <v>19</v>
      </c>
      <c r="F891" s="161" t="s">
        <v>154</v>
      </c>
      <c r="H891" s="162">
        <v>1</v>
      </c>
      <c r="I891" s="163"/>
      <c r="L891" s="159"/>
      <c r="M891" s="164"/>
      <c r="T891" s="165"/>
      <c r="AT891" s="160" t="s">
        <v>147</v>
      </c>
      <c r="AU891" s="160" t="s">
        <v>85</v>
      </c>
      <c r="AV891" s="14" t="s">
        <v>143</v>
      </c>
      <c r="AW891" s="14" t="s">
        <v>39</v>
      </c>
      <c r="AX891" s="14" t="s">
        <v>83</v>
      </c>
      <c r="AY891" s="160" t="s">
        <v>135</v>
      </c>
    </row>
    <row r="892" spans="2:65" s="1" customFormat="1" ht="24.15" customHeight="1">
      <c r="B892" s="32"/>
      <c r="C892" s="176" t="s">
        <v>764</v>
      </c>
      <c r="D892" s="176" t="s">
        <v>714</v>
      </c>
      <c r="E892" s="177" t="s">
        <v>1052</v>
      </c>
      <c r="F892" s="178" t="s">
        <v>1053</v>
      </c>
      <c r="G892" s="179" t="s">
        <v>237</v>
      </c>
      <c r="H892" s="180">
        <v>3</v>
      </c>
      <c r="I892" s="181"/>
      <c r="J892" s="182">
        <f>ROUND(I892*H892,2)</f>
        <v>0</v>
      </c>
      <c r="K892" s="178" t="s">
        <v>142</v>
      </c>
      <c r="L892" s="183"/>
      <c r="M892" s="184" t="s">
        <v>19</v>
      </c>
      <c r="N892" s="185" t="s">
        <v>47</v>
      </c>
      <c r="P892" s="136">
        <f>O892*H892</f>
        <v>0</v>
      </c>
      <c r="Q892" s="136">
        <v>0</v>
      </c>
      <c r="R892" s="136">
        <f>Q892*H892</f>
        <v>0</v>
      </c>
      <c r="S892" s="136">
        <v>0</v>
      </c>
      <c r="T892" s="137">
        <f>S892*H892</f>
        <v>0</v>
      </c>
      <c r="AR892" s="138" t="s">
        <v>267</v>
      </c>
      <c r="AT892" s="138" t="s">
        <v>714</v>
      </c>
      <c r="AU892" s="138" t="s">
        <v>85</v>
      </c>
      <c r="AY892" s="17" t="s">
        <v>135</v>
      </c>
      <c r="BE892" s="139">
        <f>IF(N892="základní",J892,0)</f>
        <v>0</v>
      </c>
      <c r="BF892" s="139">
        <f>IF(N892="snížená",J892,0)</f>
        <v>0</v>
      </c>
      <c r="BG892" s="139">
        <f>IF(N892="zákl. přenesená",J892,0)</f>
        <v>0</v>
      </c>
      <c r="BH892" s="139">
        <f>IF(N892="sníž. přenesená",J892,0)</f>
        <v>0</v>
      </c>
      <c r="BI892" s="139">
        <f>IF(N892="nulová",J892,0)</f>
        <v>0</v>
      </c>
      <c r="BJ892" s="17" t="s">
        <v>83</v>
      </c>
      <c r="BK892" s="139">
        <f>ROUND(I892*H892,2)</f>
        <v>0</v>
      </c>
      <c r="BL892" s="17" t="s">
        <v>197</v>
      </c>
      <c r="BM892" s="138" t="s">
        <v>1054</v>
      </c>
    </row>
    <row r="893" spans="2:65" s="1" customFormat="1" ht="18">
      <c r="B893" s="32"/>
      <c r="D893" s="140" t="s">
        <v>144</v>
      </c>
      <c r="F893" s="141" t="s">
        <v>1053</v>
      </c>
      <c r="I893" s="142"/>
      <c r="L893" s="32"/>
      <c r="M893" s="143"/>
      <c r="T893" s="53"/>
      <c r="AT893" s="17" t="s">
        <v>144</v>
      </c>
      <c r="AU893" s="17" t="s">
        <v>85</v>
      </c>
    </row>
    <row r="894" spans="2:65" s="12" customFormat="1" ht="10">
      <c r="B894" s="146"/>
      <c r="D894" s="140" t="s">
        <v>147</v>
      </c>
      <c r="E894" s="147" t="s">
        <v>19</v>
      </c>
      <c r="F894" s="148" t="s">
        <v>974</v>
      </c>
      <c r="H894" s="147" t="s">
        <v>19</v>
      </c>
      <c r="I894" s="149"/>
      <c r="L894" s="146"/>
      <c r="M894" s="150"/>
      <c r="T894" s="151"/>
      <c r="AT894" s="147" t="s">
        <v>147</v>
      </c>
      <c r="AU894" s="147" t="s">
        <v>85</v>
      </c>
      <c r="AV894" s="12" t="s">
        <v>83</v>
      </c>
      <c r="AW894" s="12" t="s">
        <v>39</v>
      </c>
      <c r="AX894" s="12" t="s">
        <v>12</v>
      </c>
      <c r="AY894" s="147" t="s">
        <v>135</v>
      </c>
    </row>
    <row r="895" spans="2:65" s="13" customFormat="1" ht="10">
      <c r="B895" s="152"/>
      <c r="D895" s="140" t="s">
        <v>147</v>
      </c>
      <c r="E895" s="153" t="s">
        <v>19</v>
      </c>
      <c r="F895" s="154" t="s">
        <v>85</v>
      </c>
      <c r="H895" s="155">
        <v>2</v>
      </c>
      <c r="I895" s="156"/>
      <c r="L895" s="152"/>
      <c r="M895" s="157"/>
      <c r="T895" s="158"/>
      <c r="AT895" s="153" t="s">
        <v>147</v>
      </c>
      <c r="AU895" s="153" t="s">
        <v>85</v>
      </c>
      <c r="AV895" s="13" t="s">
        <v>85</v>
      </c>
      <c r="AW895" s="13" t="s">
        <v>39</v>
      </c>
      <c r="AX895" s="13" t="s">
        <v>12</v>
      </c>
      <c r="AY895" s="153" t="s">
        <v>135</v>
      </c>
    </row>
    <row r="896" spans="2:65" s="12" customFormat="1" ht="10">
      <c r="B896" s="146"/>
      <c r="D896" s="140" t="s">
        <v>147</v>
      </c>
      <c r="E896" s="147" t="s">
        <v>19</v>
      </c>
      <c r="F896" s="148" t="s">
        <v>725</v>
      </c>
      <c r="H896" s="147" t="s">
        <v>19</v>
      </c>
      <c r="I896" s="149"/>
      <c r="L896" s="146"/>
      <c r="M896" s="150"/>
      <c r="T896" s="151"/>
      <c r="AT896" s="147" t="s">
        <v>147</v>
      </c>
      <c r="AU896" s="147" t="s">
        <v>85</v>
      </c>
      <c r="AV896" s="12" t="s">
        <v>83</v>
      </c>
      <c r="AW896" s="12" t="s">
        <v>39</v>
      </c>
      <c r="AX896" s="12" t="s">
        <v>12</v>
      </c>
      <c r="AY896" s="147" t="s">
        <v>135</v>
      </c>
    </row>
    <row r="897" spans="2:65" s="13" customFormat="1" ht="10">
      <c r="B897" s="152"/>
      <c r="D897" s="140" t="s">
        <v>147</v>
      </c>
      <c r="E897" s="153" t="s">
        <v>19</v>
      </c>
      <c r="F897" s="154" t="s">
        <v>83</v>
      </c>
      <c r="H897" s="155">
        <v>1</v>
      </c>
      <c r="I897" s="156"/>
      <c r="L897" s="152"/>
      <c r="M897" s="157"/>
      <c r="T897" s="158"/>
      <c r="AT897" s="153" t="s">
        <v>147</v>
      </c>
      <c r="AU897" s="153" t="s">
        <v>85</v>
      </c>
      <c r="AV897" s="13" t="s">
        <v>85</v>
      </c>
      <c r="AW897" s="13" t="s">
        <v>39</v>
      </c>
      <c r="AX897" s="13" t="s">
        <v>12</v>
      </c>
      <c r="AY897" s="153" t="s">
        <v>135</v>
      </c>
    </row>
    <row r="898" spans="2:65" s="14" customFormat="1" ht="10">
      <c r="B898" s="159"/>
      <c r="D898" s="140" t="s">
        <v>147</v>
      </c>
      <c r="E898" s="160" t="s">
        <v>19</v>
      </c>
      <c r="F898" s="161" t="s">
        <v>154</v>
      </c>
      <c r="H898" s="162">
        <v>3</v>
      </c>
      <c r="I898" s="163"/>
      <c r="L898" s="159"/>
      <c r="M898" s="164"/>
      <c r="T898" s="165"/>
      <c r="AT898" s="160" t="s">
        <v>147</v>
      </c>
      <c r="AU898" s="160" t="s">
        <v>85</v>
      </c>
      <c r="AV898" s="14" t="s">
        <v>143</v>
      </c>
      <c r="AW898" s="14" t="s">
        <v>39</v>
      </c>
      <c r="AX898" s="14" t="s">
        <v>83</v>
      </c>
      <c r="AY898" s="160" t="s">
        <v>135</v>
      </c>
    </row>
    <row r="899" spans="2:65" s="1" customFormat="1" ht="24.15" customHeight="1">
      <c r="B899" s="32"/>
      <c r="C899" s="176" t="s">
        <v>1055</v>
      </c>
      <c r="D899" s="176" t="s">
        <v>714</v>
      </c>
      <c r="E899" s="177" t="s">
        <v>1056</v>
      </c>
      <c r="F899" s="178" t="s">
        <v>1057</v>
      </c>
      <c r="G899" s="179" t="s">
        <v>237</v>
      </c>
      <c r="H899" s="180">
        <v>2</v>
      </c>
      <c r="I899" s="181"/>
      <c r="J899" s="182">
        <f>ROUND(I899*H899,2)</f>
        <v>0</v>
      </c>
      <c r="K899" s="178" t="s">
        <v>142</v>
      </c>
      <c r="L899" s="183"/>
      <c r="M899" s="184" t="s">
        <v>19</v>
      </c>
      <c r="N899" s="185" t="s">
        <v>47</v>
      </c>
      <c r="P899" s="136">
        <f>O899*H899</f>
        <v>0</v>
      </c>
      <c r="Q899" s="136">
        <v>0</v>
      </c>
      <c r="R899" s="136">
        <f>Q899*H899</f>
        <v>0</v>
      </c>
      <c r="S899" s="136">
        <v>0</v>
      </c>
      <c r="T899" s="137">
        <f>S899*H899</f>
        <v>0</v>
      </c>
      <c r="AR899" s="138" t="s">
        <v>267</v>
      </c>
      <c r="AT899" s="138" t="s">
        <v>714</v>
      </c>
      <c r="AU899" s="138" t="s">
        <v>85</v>
      </c>
      <c r="AY899" s="17" t="s">
        <v>135</v>
      </c>
      <c r="BE899" s="139">
        <f>IF(N899="základní",J899,0)</f>
        <v>0</v>
      </c>
      <c r="BF899" s="139">
        <f>IF(N899="snížená",J899,0)</f>
        <v>0</v>
      </c>
      <c r="BG899" s="139">
        <f>IF(N899="zákl. přenesená",J899,0)</f>
        <v>0</v>
      </c>
      <c r="BH899" s="139">
        <f>IF(N899="sníž. přenesená",J899,0)</f>
        <v>0</v>
      </c>
      <c r="BI899" s="139">
        <f>IF(N899="nulová",J899,0)</f>
        <v>0</v>
      </c>
      <c r="BJ899" s="17" t="s">
        <v>83</v>
      </c>
      <c r="BK899" s="139">
        <f>ROUND(I899*H899,2)</f>
        <v>0</v>
      </c>
      <c r="BL899" s="17" t="s">
        <v>197</v>
      </c>
      <c r="BM899" s="138" t="s">
        <v>1058</v>
      </c>
    </row>
    <row r="900" spans="2:65" s="1" customFormat="1" ht="18">
      <c r="B900" s="32"/>
      <c r="D900" s="140" t="s">
        <v>144</v>
      </c>
      <c r="F900" s="141" t="s">
        <v>1057</v>
      </c>
      <c r="I900" s="142"/>
      <c r="L900" s="32"/>
      <c r="M900" s="143"/>
      <c r="T900" s="53"/>
      <c r="AT900" s="17" t="s">
        <v>144</v>
      </c>
      <c r="AU900" s="17" t="s">
        <v>85</v>
      </c>
    </row>
    <row r="901" spans="2:65" s="12" customFormat="1" ht="10">
      <c r="B901" s="146"/>
      <c r="D901" s="140" t="s">
        <v>147</v>
      </c>
      <c r="E901" s="147" t="s">
        <v>19</v>
      </c>
      <c r="F901" s="148" t="s">
        <v>724</v>
      </c>
      <c r="H901" s="147" t="s">
        <v>19</v>
      </c>
      <c r="I901" s="149"/>
      <c r="L901" s="146"/>
      <c r="M901" s="150"/>
      <c r="T901" s="151"/>
      <c r="AT901" s="147" t="s">
        <v>147</v>
      </c>
      <c r="AU901" s="147" t="s">
        <v>85</v>
      </c>
      <c r="AV901" s="12" t="s">
        <v>83</v>
      </c>
      <c r="AW901" s="12" t="s">
        <v>39</v>
      </c>
      <c r="AX901" s="12" t="s">
        <v>12</v>
      </c>
      <c r="AY901" s="147" t="s">
        <v>135</v>
      </c>
    </row>
    <row r="902" spans="2:65" s="13" customFormat="1" ht="10">
      <c r="B902" s="152"/>
      <c r="D902" s="140" t="s">
        <v>147</v>
      </c>
      <c r="E902" s="153" t="s">
        <v>19</v>
      </c>
      <c r="F902" s="154" t="s">
        <v>85</v>
      </c>
      <c r="H902" s="155">
        <v>2</v>
      </c>
      <c r="I902" s="156"/>
      <c r="L902" s="152"/>
      <c r="M902" s="157"/>
      <c r="T902" s="158"/>
      <c r="AT902" s="153" t="s">
        <v>147</v>
      </c>
      <c r="AU902" s="153" t="s">
        <v>85</v>
      </c>
      <c r="AV902" s="13" t="s">
        <v>85</v>
      </c>
      <c r="AW902" s="13" t="s">
        <v>39</v>
      </c>
      <c r="AX902" s="13" t="s">
        <v>12</v>
      </c>
      <c r="AY902" s="153" t="s">
        <v>135</v>
      </c>
    </row>
    <row r="903" spans="2:65" s="14" customFormat="1" ht="10">
      <c r="B903" s="159"/>
      <c r="D903" s="140" t="s">
        <v>147</v>
      </c>
      <c r="E903" s="160" t="s">
        <v>19</v>
      </c>
      <c r="F903" s="161" t="s">
        <v>154</v>
      </c>
      <c r="H903" s="162">
        <v>2</v>
      </c>
      <c r="I903" s="163"/>
      <c r="L903" s="159"/>
      <c r="M903" s="164"/>
      <c r="T903" s="165"/>
      <c r="AT903" s="160" t="s">
        <v>147</v>
      </c>
      <c r="AU903" s="160" t="s">
        <v>85</v>
      </c>
      <c r="AV903" s="14" t="s">
        <v>143</v>
      </c>
      <c r="AW903" s="14" t="s">
        <v>39</v>
      </c>
      <c r="AX903" s="14" t="s">
        <v>83</v>
      </c>
      <c r="AY903" s="160" t="s">
        <v>135</v>
      </c>
    </row>
    <row r="904" spans="2:65" s="1" customFormat="1" ht="37.75" customHeight="1">
      <c r="B904" s="32"/>
      <c r="C904" s="176" t="s">
        <v>770</v>
      </c>
      <c r="D904" s="176" t="s">
        <v>714</v>
      </c>
      <c r="E904" s="177" t="s">
        <v>1059</v>
      </c>
      <c r="F904" s="178" t="s">
        <v>1060</v>
      </c>
      <c r="G904" s="179" t="s">
        <v>237</v>
      </c>
      <c r="H904" s="180">
        <v>1</v>
      </c>
      <c r="I904" s="181"/>
      <c r="J904" s="182">
        <f>ROUND(I904*H904,2)</f>
        <v>0</v>
      </c>
      <c r="K904" s="178" t="s">
        <v>19</v>
      </c>
      <c r="L904" s="183"/>
      <c r="M904" s="184" t="s">
        <v>19</v>
      </c>
      <c r="N904" s="185" t="s">
        <v>47</v>
      </c>
      <c r="P904" s="136">
        <f>O904*H904</f>
        <v>0</v>
      </c>
      <c r="Q904" s="136">
        <v>0</v>
      </c>
      <c r="R904" s="136">
        <f>Q904*H904</f>
        <v>0</v>
      </c>
      <c r="S904" s="136">
        <v>0</v>
      </c>
      <c r="T904" s="137">
        <f>S904*H904</f>
        <v>0</v>
      </c>
      <c r="AR904" s="138" t="s">
        <v>267</v>
      </c>
      <c r="AT904" s="138" t="s">
        <v>714</v>
      </c>
      <c r="AU904" s="138" t="s">
        <v>85</v>
      </c>
      <c r="AY904" s="17" t="s">
        <v>135</v>
      </c>
      <c r="BE904" s="139">
        <f>IF(N904="základní",J904,0)</f>
        <v>0</v>
      </c>
      <c r="BF904" s="139">
        <f>IF(N904="snížená",J904,0)</f>
        <v>0</v>
      </c>
      <c r="BG904" s="139">
        <f>IF(N904="zákl. přenesená",J904,0)</f>
        <v>0</v>
      </c>
      <c r="BH904" s="139">
        <f>IF(N904="sníž. přenesená",J904,0)</f>
        <v>0</v>
      </c>
      <c r="BI904" s="139">
        <f>IF(N904="nulová",J904,0)</f>
        <v>0</v>
      </c>
      <c r="BJ904" s="17" t="s">
        <v>83</v>
      </c>
      <c r="BK904" s="139">
        <f>ROUND(I904*H904,2)</f>
        <v>0</v>
      </c>
      <c r="BL904" s="17" t="s">
        <v>197</v>
      </c>
      <c r="BM904" s="138" t="s">
        <v>1061</v>
      </c>
    </row>
    <row r="905" spans="2:65" s="1" customFormat="1" ht="18">
      <c r="B905" s="32"/>
      <c r="D905" s="140" t="s">
        <v>144</v>
      </c>
      <c r="F905" s="141" t="s">
        <v>1060</v>
      </c>
      <c r="I905" s="142"/>
      <c r="L905" s="32"/>
      <c r="M905" s="143"/>
      <c r="T905" s="53"/>
      <c r="AT905" s="17" t="s">
        <v>144</v>
      </c>
      <c r="AU905" s="17" t="s">
        <v>85</v>
      </c>
    </row>
    <row r="906" spans="2:65" s="12" customFormat="1" ht="10">
      <c r="B906" s="146"/>
      <c r="D906" s="140" t="s">
        <v>147</v>
      </c>
      <c r="E906" s="147" t="s">
        <v>19</v>
      </c>
      <c r="F906" s="148" t="s">
        <v>722</v>
      </c>
      <c r="H906" s="147" t="s">
        <v>19</v>
      </c>
      <c r="I906" s="149"/>
      <c r="L906" s="146"/>
      <c r="M906" s="150"/>
      <c r="T906" s="151"/>
      <c r="AT906" s="147" t="s">
        <v>147</v>
      </c>
      <c r="AU906" s="147" t="s">
        <v>85</v>
      </c>
      <c r="AV906" s="12" t="s">
        <v>83</v>
      </c>
      <c r="AW906" s="12" t="s">
        <v>39</v>
      </c>
      <c r="AX906" s="12" t="s">
        <v>12</v>
      </c>
      <c r="AY906" s="147" t="s">
        <v>135</v>
      </c>
    </row>
    <row r="907" spans="2:65" s="13" customFormat="1" ht="10">
      <c r="B907" s="152"/>
      <c r="D907" s="140" t="s">
        <v>147</v>
      </c>
      <c r="E907" s="153" t="s">
        <v>19</v>
      </c>
      <c r="F907" s="154" t="s">
        <v>83</v>
      </c>
      <c r="H907" s="155">
        <v>1</v>
      </c>
      <c r="I907" s="156"/>
      <c r="L907" s="152"/>
      <c r="M907" s="157"/>
      <c r="T907" s="158"/>
      <c r="AT907" s="153" t="s">
        <v>147</v>
      </c>
      <c r="AU907" s="153" t="s">
        <v>85</v>
      </c>
      <c r="AV907" s="13" t="s">
        <v>85</v>
      </c>
      <c r="AW907" s="13" t="s">
        <v>39</v>
      </c>
      <c r="AX907" s="13" t="s">
        <v>12</v>
      </c>
      <c r="AY907" s="153" t="s">
        <v>135</v>
      </c>
    </row>
    <row r="908" spans="2:65" s="14" customFormat="1" ht="10">
      <c r="B908" s="159"/>
      <c r="D908" s="140" t="s">
        <v>147</v>
      </c>
      <c r="E908" s="160" t="s">
        <v>19</v>
      </c>
      <c r="F908" s="161" t="s">
        <v>154</v>
      </c>
      <c r="H908" s="162">
        <v>1</v>
      </c>
      <c r="I908" s="163"/>
      <c r="L908" s="159"/>
      <c r="M908" s="164"/>
      <c r="T908" s="165"/>
      <c r="AT908" s="160" t="s">
        <v>147</v>
      </c>
      <c r="AU908" s="160" t="s">
        <v>85</v>
      </c>
      <c r="AV908" s="14" t="s">
        <v>143</v>
      </c>
      <c r="AW908" s="14" t="s">
        <v>39</v>
      </c>
      <c r="AX908" s="14" t="s">
        <v>83</v>
      </c>
      <c r="AY908" s="160" t="s">
        <v>135</v>
      </c>
    </row>
    <row r="909" spans="2:65" s="1" customFormat="1" ht="37.75" customHeight="1">
      <c r="B909" s="32"/>
      <c r="C909" s="127" t="s">
        <v>1062</v>
      </c>
      <c r="D909" s="127" t="s">
        <v>138</v>
      </c>
      <c r="E909" s="128" t="s">
        <v>1063</v>
      </c>
      <c r="F909" s="129" t="s">
        <v>1064</v>
      </c>
      <c r="G909" s="130" t="s">
        <v>237</v>
      </c>
      <c r="H909" s="131">
        <v>11</v>
      </c>
      <c r="I909" s="132"/>
      <c r="J909" s="133">
        <f>ROUND(I909*H909,2)</f>
        <v>0</v>
      </c>
      <c r="K909" s="129" t="s">
        <v>142</v>
      </c>
      <c r="L909" s="32"/>
      <c r="M909" s="134" t="s">
        <v>19</v>
      </c>
      <c r="N909" s="135" t="s">
        <v>47</v>
      </c>
      <c r="P909" s="136">
        <f>O909*H909</f>
        <v>0</v>
      </c>
      <c r="Q909" s="136">
        <v>0</v>
      </c>
      <c r="R909" s="136">
        <f>Q909*H909</f>
        <v>0</v>
      </c>
      <c r="S909" s="136">
        <v>0</v>
      </c>
      <c r="T909" s="137">
        <f>S909*H909</f>
        <v>0</v>
      </c>
      <c r="AR909" s="138" t="s">
        <v>197</v>
      </c>
      <c r="AT909" s="138" t="s">
        <v>138</v>
      </c>
      <c r="AU909" s="138" t="s">
        <v>85</v>
      </c>
      <c r="AY909" s="17" t="s">
        <v>135</v>
      </c>
      <c r="BE909" s="139">
        <f>IF(N909="základní",J909,0)</f>
        <v>0</v>
      </c>
      <c r="BF909" s="139">
        <f>IF(N909="snížená",J909,0)</f>
        <v>0</v>
      </c>
      <c r="BG909" s="139">
        <f>IF(N909="zákl. přenesená",J909,0)</f>
        <v>0</v>
      </c>
      <c r="BH909" s="139">
        <f>IF(N909="sníž. přenesená",J909,0)</f>
        <v>0</v>
      </c>
      <c r="BI909" s="139">
        <f>IF(N909="nulová",J909,0)</f>
        <v>0</v>
      </c>
      <c r="BJ909" s="17" t="s">
        <v>83</v>
      </c>
      <c r="BK909" s="139">
        <f>ROUND(I909*H909,2)</f>
        <v>0</v>
      </c>
      <c r="BL909" s="17" t="s">
        <v>197</v>
      </c>
      <c r="BM909" s="138" t="s">
        <v>1065</v>
      </c>
    </row>
    <row r="910" spans="2:65" s="1" customFormat="1" ht="27">
      <c r="B910" s="32"/>
      <c r="D910" s="140" t="s">
        <v>144</v>
      </c>
      <c r="F910" s="141" t="s">
        <v>1064</v>
      </c>
      <c r="I910" s="142"/>
      <c r="L910" s="32"/>
      <c r="M910" s="143"/>
      <c r="T910" s="53"/>
      <c r="AT910" s="17" t="s">
        <v>144</v>
      </c>
      <c r="AU910" s="17" t="s">
        <v>85</v>
      </c>
    </row>
    <row r="911" spans="2:65" s="1" customFormat="1" ht="10">
      <c r="B911" s="32"/>
      <c r="D911" s="144" t="s">
        <v>145</v>
      </c>
      <c r="F911" s="145" t="s">
        <v>1066</v>
      </c>
      <c r="I911" s="142"/>
      <c r="L911" s="32"/>
      <c r="M911" s="143"/>
      <c r="T911" s="53"/>
      <c r="AT911" s="17" t="s">
        <v>145</v>
      </c>
      <c r="AU911" s="17" t="s">
        <v>85</v>
      </c>
    </row>
    <row r="912" spans="2:65" s="12" customFormat="1" ht="10">
      <c r="B912" s="146"/>
      <c r="D912" s="140" t="s">
        <v>147</v>
      </c>
      <c r="E912" s="147" t="s">
        <v>19</v>
      </c>
      <c r="F912" s="148" t="s">
        <v>971</v>
      </c>
      <c r="H912" s="147" t="s">
        <v>19</v>
      </c>
      <c r="I912" s="149"/>
      <c r="L912" s="146"/>
      <c r="M912" s="150"/>
      <c r="T912" s="151"/>
      <c r="AT912" s="147" t="s">
        <v>147</v>
      </c>
      <c r="AU912" s="147" t="s">
        <v>85</v>
      </c>
      <c r="AV912" s="12" t="s">
        <v>83</v>
      </c>
      <c r="AW912" s="12" t="s">
        <v>39</v>
      </c>
      <c r="AX912" s="12" t="s">
        <v>12</v>
      </c>
      <c r="AY912" s="147" t="s">
        <v>135</v>
      </c>
    </row>
    <row r="913" spans="2:51" s="13" customFormat="1" ht="10">
      <c r="B913" s="152"/>
      <c r="D913" s="140" t="s">
        <v>147</v>
      </c>
      <c r="E913" s="153" t="s">
        <v>19</v>
      </c>
      <c r="F913" s="154" t="s">
        <v>162</v>
      </c>
      <c r="H913" s="155">
        <v>3</v>
      </c>
      <c r="I913" s="156"/>
      <c r="L913" s="152"/>
      <c r="M913" s="157"/>
      <c r="T913" s="158"/>
      <c r="AT913" s="153" t="s">
        <v>147</v>
      </c>
      <c r="AU913" s="153" t="s">
        <v>85</v>
      </c>
      <c r="AV913" s="13" t="s">
        <v>85</v>
      </c>
      <c r="AW913" s="13" t="s">
        <v>39</v>
      </c>
      <c r="AX913" s="13" t="s">
        <v>12</v>
      </c>
      <c r="AY913" s="153" t="s">
        <v>135</v>
      </c>
    </row>
    <row r="914" spans="2:51" s="12" customFormat="1" ht="10">
      <c r="B914" s="146"/>
      <c r="D914" s="140" t="s">
        <v>147</v>
      </c>
      <c r="E914" s="147" t="s">
        <v>19</v>
      </c>
      <c r="F914" s="148" t="s">
        <v>713</v>
      </c>
      <c r="H914" s="147" t="s">
        <v>19</v>
      </c>
      <c r="I914" s="149"/>
      <c r="L914" s="146"/>
      <c r="M914" s="150"/>
      <c r="T914" s="151"/>
      <c r="AT914" s="147" t="s">
        <v>147</v>
      </c>
      <c r="AU914" s="147" t="s">
        <v>85</v>
      </c>
      <c r="AV914" s="12" t="s">
        <v>83</v>
      </c>
      <c r="AW914" s="12" t="s">
        <v>39</v>
      </c>
      <c r="AX914" s="12" t="s">
        <v>12</v>
      </c>
      <c r="AY914" s="147" t="s">
        <v>135</v>
      </c>
    </row>
    <row r="915" spans="2:51" s="13" customFormat="1" ht="10">
      <c r="B915" s="152"/>
      <c r="D915" s="140" t="s">
        <v>147</v>
      </c>
      <c r="E915" s="153" t="s">
        <v>19</v>
      </c>
      <c r="F915" s="154" t="s">
        <v>85</v>
      </c>
      <c r="H915" s="155">
        <v>2</v>
      </c>
      <c r="I915" s="156"/>
      <c r="L915" s="152"/>
      <c r="M915" s="157"/>
      <c r="T915" s="158"/>
      <c r="AT915" s="153" t="s">
        <v>147</v>
      </c>
      <c r="AU915" s="153" t="s">
        <v>85</v>
      </c>
      <c r="AV915" s="13" t="s">
        <v>85</v>
      </c>
      <c r="AW915" s="13" t="s">
        <v>39</v>
      </c>
      <c r="AX915" s="13" t="s">
        <v>12</v>
      </c>
      <c r="AY915" s="153" t="s">
        <v>135</v>
      </c>
    </row>
    <row r="916" spans="2:51" s="12" customFormat="1" ht="10">
      <c r="B916" s="146"/>
      <c r="D916" s="140" t="s">
        <v>147</v>
      </c>
      <c r="E916" s="147" t="s">
        <v>19</v>
      </c>
      <c r="F916" s="148" t="s">
        <v>972</v>
      </c>
      <c r="H916" s="147" t="s">
        <v>19</v>
      </c>
      <c r="I916" s="149"/>
      <c r="L916" s="146"/>
      <c r="M916" s="150"/>
      <c r="T916" s="151"/>
      <c r="AT916" s="147" t="s">
        <v>147</v>
      </c>
      <c r="AU916" s="147" t="s">
        <v>85</v>
      </c>
      <c r="AV916" s="12" t="s">
        <v>83</v>
      </c>
      <c r="AW916" s="12" t="s">
        <v>39</v>
      </c>
      <c r="AX916" s="12" t="s">
        <v>12</v>
      </c>
      <c r="AY916" s="147" t="s">
        <v>135</v>
      </c>
    </row>
    <row r="917" spans="2:51" s="13" customFormat="1" ht="10">
      <c r="B917" s="152"/>
      <c r="D917" s="140" t="s">
        <v>147</v>
      </c>
      <c r="E917" s="153" t="s">
        <v>19</v>
      </c>
      <c r="F917" s="154" t="s">
        <v>83</v>
      </c>
      <c r="H917" s="155">
        <v>1</v>
      </c>
      <c r="I917" s="156"/>
      <c r="L917" s="152"/>
      <c r="M917" s="157"/>
      <c r="T917" s="158"/>
      <c r="AT917" s="153" t="s">
        <v>147</v>
      </c>
      <c r="AU917" s="153" t="s">
        <v>85</v>
      </c>
      <c r="AV917" s="13" t="s">
        <v>85</v>
      </c>
      <c r="AW917" s="13" t="s">
        <v>39</v>
      </c>
      <c r="AX917" s="13" t="s">
        <v>12</v>
      </c>
      <c r="AY917" s="153" t="s">
        <v>135</v>
      </c>
    </row>
    <row r="918" spans="2:51" s="12" customFormat="1" ht="10">
      <c r="B918" s="146"/>
      <c r="D918" s="140" t="s">
        <v>147</v>
      </c>
      <c r="E918" s="147" t="s">
        <v>19</v>
      </c>
      <c r="F918" s="148" t="s">
        <v>721</v>
      </c>
      <c r="H918" s="147" t="s">
        <v>19</v>
      </c>
      <c r="I918" s="149"/>
      <c r="L918" s="146"/>
      <c r="M918" s="150"/>
      <c r="T918" s="151"/>
      <c r="AT918" s="147" t="s">
        <v>147</v>
      </c>
      <c r="AU918" s="147" t="s">
        <v>85</v>
      </c>
      <c r="AV918" s="12" t="s">
        <v>83</v>
      </c>
      <c r="AW918" s="12" t="s">
        <v>39</v>
      </c>
      <c r="AX918" s="12" t="s">
        <v>12</v>
      </c>
      <c r="AY918" s="147" t="s">
        <v>135</v>
      </c>
    </row>
    <row r="919" spans="2:51" s="13" customFormat="1" ht="10">
      <c r="B919" s="152"/>
      <c r="D919" s="140" t="s">
        <v>147</v>
      </c>
      <c r="E919" s="153" t="s">
        <v>19</v>
      </c>
      <c r="F919" s="154" t="s">
        <v>83</v>
      </c>
      <c r="H919" s="155">
        <v>1</v>
      </c>
      <c r="I919" s="156"/>
      <c r="L919" s="152"/>
      <c r="M919" s="157"/>
      <c r="T919" s="158"/>
      <c r="AT919" s="153" t="s">
        <v>147</v>
      </c>
      <c r="AU919" s="153" t="s">
        <v>85</v>
      </c>
      <c r="AV919" s="13" t="s">
        <v>85</v>
      </c>
      <c r="AW919" s="13" t="s">
        <v>39</v>
      </c>
      <c r="AX919" s="13" t="s">
        <v>12</v>
      </c>
      <c r="AY919" s="153" t="s">
        <v>135</v>
      </c>
    </row>
    <row r="920" spans="2:51" s="12" customFormat="1" ht="10">
      <c r="B920" s="146"/>
      <c r="D920" s="140" t="s">
        <v>147</v>
      </c>
      <c r="E920" s="147" t="s">
        <v>19</v>
      </c>
      <c r="F920" s="148" t="s">
        <v>749</v>
      </c>
      <c r="H920" s="147" t="s">
        <v>19</v>
      </c>
      <c r="I920" s="149"/>
      <c r="L920" s="146"/>
      <c r="M920" s="150"/>
      <c r="T920" s="151"/>
      <c r="AT920" s="147" t="s">
        <v>147</v>
      </c>
      <c r="AU920" s="147" t="s">
        <v>85</v>
      </c>
      <c r="AV920" s="12" t="s">
        <v>83</v>
      </c>
      <c r="AW920" s="12" t="s">
        <v>39</v>
      </c>
      <c r="AX920" s="12" t="s">
        <v>12</v>
      </c>
      <c r="AY920" s="147" t="s">
        <v>135</v>
      </c>
    </row>
    <row r="921" spans="2:51" s="13" customFormat="1" ht="10">
      <c r="B921" s="152"/>
      <c r="D921" s="140" t="s">
        <v>147</v>
      </c>
      <c r="E921" s="153" t="s">
        <v>19</v>
      </c>
      <c r="F921" s="154" t="s">
        <v>83</v>
      </c>
      <c r="H921" s="155">
        <v>1</v>
      </c>
      <c r="I921" s="156"/>
      <c r="L921" s="152"/>
      <c r="M921" s="157"/>
      <c r="T921" s="158"/>
      <c r="AT921" s="153" t="s">
        <v>147</v>
      </c>
      <c r="AU921" s="153" t="s">
        <v>85</v>
      </c>
      <c r="AV921" s="13" t="s">
        <v>85</v>
      </c>
      <c r="AW921" s="13" t="s">
        <v>39</v>
      </c>
      <c r="AX921" s="13" t="s">
        <v>12</v>
      </c>
      <c r="AY921" s="153" t="s">
        <v>135</v>
      </c>
    </row>
    <row r="922" spans="2:51" s="12" customFormat="1" ht="10">
      <c r="B922" s="146"/>
      <c r="D922" s="140" t="s">
        <v>147</v>
      </c>
      <c r="E922" s="147" t="s">
        <v>19</v>
      </c>
      <c r="F922" s="148" t="s">
        <v>750</v>
      </c>
      <c r="H922" s="147" t="s">
        <v>19</v>
      </c>
      <c r="I922" s="149"/>
      <c r="L922" s="146"/>
      <c r="M922" s="150"/>
      <c r="T922" s="151"/>
      <c r="AT922" s="147" t="s">
        <v>147</v>
      </c>
      <c r="AU922" s="147" t="s">
        <v>85</v>
      </c>
      <c r="AV922" s="12" t="s">
        <v>83</v>
      </c>
      <c r="AW922" s="12" t="s">
        <v>39</v>
      </c>
      <c r="AX922" s="12" t="s">
        <v>12</v>
      </c>
      <c r="AY922" s="147" t="s">
        <v>135</v>
      </c>
    </row>
    <row r="923" spans="2:51" s="13" customFormat="1" ht="10">
      <c r="B923" s="152"/>
      <c r="D923" s="140" t="s">
        <v>147</v>
      </c>
      <c r="E923" s="153" t="s">
        <v>19</v>
      </c>
      <c r="F923" s="154" t="s">
        <v>83</v>
      </c>
      <c r="H923" s="155">
        <v>1</v>
      </c>
      <c r="I923" s="156"/>
      <c r="L923" s="152"/>
      <c r="M923" s="157"/>
      <c r="T923" s="158"/>
      <c r="AT923" s="153" t="s">
        <v>147</v>
      </c>
      <c r="AU923" s="153" t="s">
        <v>85</v>
      </c>
      <c r="AV923" s="13" t="s">
        <v>85</v>
      </c>
      <c r="AW923" s="13" t="s">
        <v>39</v>
      </c>
      <c r="AX923" s="13" t="s">
        <v>12</v>
      </c>
      <c r="AY923" s="153" t="s">
        <v>135</v>
      </c>
    </row>
    <row r="924" spans="2:51" s="12" customFormat="1" ht="10">
      <c r="B924" s="146"/>
      <c r="D924" s="140" t="s">
        <v>147</v>
      </c>
      <c r="E924" s="147" t="s">
        <v>19</v>
      </c>
      <c r="F924" s="148" t="s">
        <v>726</v>
      </c>
      <c r="H924" s="147" t="s">
        <v>19</v>
      </c>
      <c r="I924" s="149"/>
      <c r="L924" s="146"/>
      <c r="M924" s="150"/>
      <c r="T924" s="151"/>
      <c r="AT924" s="147" t="s">
        <v>147</v>
      </c>
      <c r="AU924" s="147" t="s">
        <v>85</v>
      </c>
      <c r="AV924" s="12" t="s">
        <v>83</v>
      </c>
      <c r="AW924" s="12" t="s">
        <v>39</v>
      </c>
      <c r="AX924" s="12" t="s">
        <v>12</v>
      </c>
      <c r="AY924" s="147" t="s">
        <v>135</v>
      </c>
    </row>
    <row r="925" spans="2:51" s="13" customFormat="1" ht="10">
      <c r="B925" s="152"/>
      <c r="D925" s="140" t="s">
        <v>147</v>
      </c>
      <c r="E925" s="153" t="s">
        <v>19</v>
      </c>
      <c r="F925" s="154" t="s">
        <v>83</v>
      </c>
      <c r="H925" s="155">
        <v>1</v>
      </c>
      <c r="I925" s="156"/>
      <c r="L925" s="152"/>
      <c r="M925" s="157"/>
      <c r="T925" s="158"/>
      <c r="AT925" s="153" t="s">
        <v>147</v>
      </c>
      <c r="AU925" s="153" t="s">
        <v>85</v>
      </c>
      <c r="AV925" s="13" t="s">
        <v>85</v>
      </c>
      <c r="AW925" s="13" t="s">
        <v>39</v>
      </c>
      <c r="AX925" s="13" t="s">
        <v>12</v>
      </c>
      <c r="AY925" s="153" t="s">
        <v>135</v>
      </c>
    </row>
    <row r="926" spans="2:51" s="12" customFormat="1" ht="10">
      <c r="B926" s="146"/>
      <c r="D926" s="140" t="s">
        <v>147</v>
      </c>
      <c r="E926" s="147" t="s">
        <v>19</v>
      </c>
      <c r="F926" s="148" t="s">
        <v>712</v>
      </c>
      <c r="H926" s="147" t="s">
        <v>19</v>
      </c>
      <c r="I926" s="149"/>
      <c r="L926" s="146"/>
      <c r="M926" s="150"/>
      <c r="T926" s="151"/>
      <c r="AT926" s="147" t="s">
        <v>147</v>
      </c>
      <c r="AU926" s="147" t="s">
        <v>85</v>
      </c>
      <c r="AV926" s="12" t="s">
        <v>83</v>
      </c>
      <c r="AW926" s="12" t="s">
        <v>39</v>
      </c>
      <c r="AX926" s="12" t="s">
        <v>12</v>
      </c>
      <c r="AY926" s="147" t="s">
        <v>135</v>
      </c>
    </row>
    <row r="927" spans="2:51" s="13" customFormat="1" ht="10">
      <c r="B927" s="152"/>
      <c r="D927" s="140" t="s">
        <v>147</v>
      </c>
      <c r="E927" s="153" t="s">
        <v>19</v>
      </c>
      <c r="F927" s="154" t="s">
        <v>83</v>
      </c>
      <c r="H927" s="155">
        <v>1</v>
      </c>
      <c r="I927" s="156"/>
      <c r="L927" s="152"/>
      <c r="M927" s="157"/>
      <c r="T927" s="158"/>
      <c r="AT927" s="153" t="s">
        <v>147</v>
      </c>
      <c r="AU927" s="153" t="s">
        <v>85</v>
      </c>
      <c r="AV927" s="13" t="s">
        <v>85</v>
      </c>
      <c r="AW927" s="13" t="s">
        <v>39</v>
      </c>
      <c r="AX927" s="13" t="s">
        <v>12</v>
      </c>
      <c r="AY927" s="153" t="s">
        <v>135</v>
      </c>
    </row>
    <row r="928" spans="2:51" s="14" customFormat="1" ht="10">
      <c r="B928" s="159"/>
      <c r="D928" s="140" t="s">
        <v>147</v>
      </c>
      <c r="E928" s="160" t="s">
        <v>19</v>
      </c>
      <c r="F928" s="161" t="s">
        <v>154</v>
      </c>
      <c r="H928" s="162">
        <v>11</v>
      </c>
      <c r="I928" s="163"/>
      <c r="L928" s="159"/>
      <c r="M928" s="164"/>
      <c r="T928" s="165"/>
      <c r="AT928" s="160" t="s">
        <v>147</v>
      </c>
      <c r="AU928" s="160" t="s">
        <v>85</v>
      </c>
      <c r="AV928" s="14" t="s">
        <v>143</v>
      </c>
      <c r="AW928" s="14" t="s">
        <v>39</v>
      </c>
      <c r="AX928" s="14" t="s">
        <v>83</v>
      </c>
      <c r="AY928" s="160" t="s">
        <v>135</v>
      </c>
    </row>
    <row r="929" spans="2:65" s="1" customFormat="1" ht="37.75" customHeight="1">
      <c r="B929" s="32"/>
      <c r="C929" s="176" t="s">
        <v>773</v>
      </c>
      <c r="D929" s="176" t="s">
        <v>714</v>
      </c>
      <c r="E929" s="177" t="s">
        <v>1067</v>
      </c>
      <c r="F929" s="178" t="s">
        <v>1068</v>
      </c>
      <c r="G929" s="179" t="s">
        <v>237</v>
      </c>
      <c r="H929" s="180">
        <v>3</v>
      </c>
      <c r="I929" s="181"/>
      <c r="J929" s="182">
        <f>ROUND(I929*H929,2)</f>
        <v>0</v>
      </c>
      <c r="K929" s="178" t="s">
        <v>19</v>
      </c>
      <c r="L929" s="183"/>
      <c r="M929" s="184" t="s">
        <v>19</v>
      </c>
      <c r="N929" s="185" t="s">
        <v>47</v>
      </c>
      <c r="P929" s="136">
        <f>O929*H929</f>
        <v>0</v>
      </c>
      <c r="Q929" s="136">
        <v>0</v>
      </c>
      <c r="R929" s="136">
        <f>Q929*H929</f>
        <v>0</v>
      </c>
      <c r="S929" s="136">
        <v>0</v>
      </c>
      <c r="T929" s="137">
        <f>S929*H929</f>
        <v>0</v>
      </c>
      <c r="AR929" s="138" t="s">
        <v>267</v>
      </c>
      <c r="AT929" s="138" t="s">
        <v>714</v>
      </c>
      <c r="AU929" s="138" t="s">
        <v>85</v>
      </c>
      <c r="AY929" s="17" t="s">
        <v>135</v>
      </c>
      <c r="BE929" s="139">
        <f>IF(N929="základní",J929,0)</f>
        <v>0</v>
      </c>
      <c r="BF929" s="139">
        <f>IF(N929="snížená",J929,0)</f>
        <v>0</v>
      </c>
      <c r="BG929" s="139">
        <f>IF(N929="zákl. přenesená",J929,0)</f>
        <v>0</v>
      </c>
      <c r="BH929" s="139">
        <f>IF(N929="sníž. přenesená",J929,0)</f>
        <v>0</v>
      </c>
      <c r="BI929" s="139">
        <f>IF(N929="nulová",J929,0)</f>
        <v>0</v>
      </c>
      <c r="BJ929" s="17" t="s">
        <v>83</v>
      </c>
      <c r="BK929" s="139">
        <f>ROUND(I929*H929,2)</f>
        <v>0</v>
      </c>
      <c r="BL929" s="17" t="s">
        <v>197</v>
      </c>
      <c r="BM929" s="138" t="s">
        <v>1069</v>
      </c>
    </row>
    <row r="930" spans="2:65" s="1" customFormat="1" ht="18">
      <c r="B930" s="32"/>
      <c r="D930" s="140" t="s">
        <v>144</v>
      </c>
      <c r="F930" s="141" t="s">
        <v>1068</v>
      </c>
      <c r="I930" s="142"/>
      <c r="L930" s="32"/>
      <c r="M930" s="143"/>
      <c r="T930" s="53"/>
      <c r="AT930" s="17" t="s">
        <v>144</v>
      </c>
      <c r="AU930" s="17" t="s">
        <v>85</v>
      </c>
    </row>
    <row r="931" spans="2:65" s="12" customFormat="1" ht="10">
      <c r="B931" s="146"/>
      <c r="D931" s="140" t="s">
        <v>147</v>
      </c>
      <c r="E931" s="147" t="s">
        <v>19</v>
      </c>
      <c r="F931" s="148" t="s">
        <v>971</v>
      </c>
      <c r="H931" s="147" t="s">
        <v>19</v>
      </c>
      <c r="I931" s="149"/>
      <c r="L931" s="146"/>
      <c r="M931" s="150"/>
      <c r="T931" s="151"/>
      <c r="AT931" s="147" t="s">
        <v>147</v>
      </c>
      <c r="AU931" s="147" t="s">
        <v>85</v>
      </c>
      <c r="AV931" s="12" t="s">
        <v>83</v>
      </c>
      <c r="AW931" s="12" t="s">
        <v>39</v>
      </c>
      <c r="AX931" s="12" t="s">
        <v>12</v>
      </c>
      <c r="AY931" s="147" t="s">
        <v>135</v>
      </c>
    </row>
    <row r="932" spans="2:65" s="13" customFormat="1" ht="10">
      <c r="B932" s="152"/>
      <c r="D932" s="140" t="s">
        <v>147</v>
      </c>
      <c r="E932" s="153" t="s">
        <v>19</v>
      </c>
      <c r="F932" s="154" t="s">
        <v>162</v>
      </c>
      <c r="H932" s="155">
        <v>3</v>
      </c>
      <c r="I932" s="156"/>
      <c r="L932" s="152"/>
      <c r="M932" s="157"/>
      <c r="T932" s="158"/>
      <c r="AT932" s="153" t="s">
        <v>147</v>
      </c>
      <c r="AU932" s="153" t="s">
        <v>85</v>
      </c>
      <c r="AV932" s="13" t="s">
        <v>85</v>
      </c>
      <c r="AW932" s="13" t="s">
        <v>39</v>
      </c>
      <c r="AX932" s="13" t="s">
        <v>12</v>
      </c>
      <c r="AY932" s="153" t="s">
        <v>135</v>
      </c>
    </row>
    <row r="933" spans="2:65" s="14" customFormat="1" ht="10">
      <c r="B933" s="159"/>
      <c r="D933" s="140" t="s">
        <v>147</v>
      </c>
      <c r="E933" s="160" t="s">
        <v>19</v>
      </c>
      <c r="F933" s="161" t="s">
        <v>154</v>
      </c>
      <c r="H933" s="162">
        <v>3</v>
      </c>
      <c r="I933" s="163"/>
      <c r="L933" s="159"/>
      <c r="M933" s="164"/>
      <c r="T933" s="165"/>
      <c r="AT933" s="160" t="s">
        <v>147</v>
      </c>
      <c r="AU933" s="160" t="s">
        <v>85</v>
      </c>
      <c r="AV933" s="14" t="s">
        <v>143</v>
      </c>
      <c r="AW933" s="14" t="s">
        <v>39</v>
      </c>
      <c r="AX933" s="14" t="s">
        <v>83</v>
      </c>
      <c r="AY933" s="160" t="s">
        <v>135</v>
      </c>
    </row>
    <row r="934" spans="2:65" s="1" customFormat="1" ht="24.15" customHeight="1">
      <c r="B934" s="32"/>
      <c r="C934" s="176" t="s">
        <v>1070</v>
      </c>
      <c r="D934" s="176" t="s">
        <v>714</v>
      </c>
      <c r="E934" s="177" t="s">
        <v>1071</v>
      </c>
      <c r="F934" s="178" t="s">
        <v>1072</v>
      </c>
      <c r="G934" s="179" t="s">
        <v>237</v>
      </c>
      <c r="H934" s="180">
        <v>1</v>
      </c>
      <c r="I934" s="181"/>
      <c r="J934" s="182">
        <f>ROUND(I934*H934,2)</f>
        <v>0</v>
      </c>
      <c r="K934" s="178" t="s">
        <v>142</v>
      </c>
      <c r="L934" s="183"/>
      <c r="M934" s="184" t="s">
        <v>19</v>
      </c>
      <c r="N934" s="185" t="s">
        <v>47</v>
      </c>
      <c r="P934" s="136">
        <f>O934*H934</f>
        <v>0</v>
      </c>
      <c r="Q934" s="136">
        <v>0</v>
      </c>
      <c r="R934" s="136">
        <f>Q934*H934</f>
        <v>0</v>
      </c>
      <c r="S934" s="136">
        <v>0</v>
      </c>
      <c r="T934" s="137">
        <f>S934*H934</f>
        <v>0</v>
      </c>
      <c r="AR934" s="138" t="s">
        <v>267</v>
      </c>
      <c r="AT934" s="138" t="s">
        <v>714</v>
      </c>
      <c r="AU934" s="138" t="s">
        <v>85</v>
      </c>
      <c r="AY934" s="17" t="s">
        <v>135</v>
      </c>
      <c r="BE934" s="139">
        <f>IF(N934="základní",J934,0)</f>
        <v>0</v>
      </c>
      <c r="BF934" s="139">
        <f>IF(N934="snížená",J934,0)</f>
        <v>0</v>
      </c>
      <c r="BG934" s="139">
        <f>IF(N934="zákl. přenesená",J934,0)</f>
        <v>0</v>
      </c>
      <c r="BH934" s="139">
        <f>IF(N934="sníž. přenesená",J934,0)</f>
        <v>0</v>
      </c>
      <c r="BI934" s="139">
        <f>IF(N934="nulová",J934,0)</f>
        <v>0</v>
      </c>
      <c r="BJ934" s="17" t="s">
        <v>83</v>
      </c>
      <c r="BK934" s="139">
        <f>ROUND(I934*H934,2)</f>
        <v>0</v>
      </c>
      <c r="BL934" s="17" t="s">
        <v>197</v>
      </c>
      <c r="BM934" s="138" t="s">
        <v>1073</v>
      </c>
    </row>
    <row r="935" spans="2:65" s="1" customFormat="1" ht="18">
      <c r="B935" s="32"/>
      <c r="D935" s="140" t="s">
        <v>144</v>
      </c>
      <c r="F935" s="141" t="s">
        <v>1072</v>
      </c>
      <c r="I935" s="142"/>
      <c r="L935" s="32"/>
      <c r="M935" s="143"/>
      <c r="T935" s="53"/>
      <c r="AT935" s="17" t="s">
        <v>144</v>
      </c>
      <c r="AU935" s="17" t="s">
        <v>85</v>
      </c>
    </row>
    <row r="936" spans="2:65" s="12" customFormat="1" ht="10">
      <c r="B936" s="146"/>
      <c r="D936" s="140" t="s">
        <v>147</v>
      </c>
      <c r="E936" s="147" t="s">
        <v>19</v>
      </c>
      <c r="F936" s="148" t="s">
        <v>712</v>
      </c>
      <c r="H936" s="147" t="s">
        <v>19</v>
      </c>
      <c r="I936" s="149"/>
      <c r="L936" s="146"/>
      <c r="M936" s="150"/>
      <c r="T936" s="151"/>
      <c r="AT936" s="147" t="s">
        <v>147</v>
      </c>
      <c r="AU936" s="147" t="s">
        <v>85</v>
      </c>
      <c r="AV936" s="12" t="s">
        <v>83</v>
      </c>
      <c r="AW936" s="12" t="s">
        <v>39</v>
      </c>
      <c r="AX936" s="12" t="s">
        <v>12</v>
      </c>
      <c r="AY936" s="147" t="s">
        <v>135</v>
      </c>
    </row>
    <row r="937" spans="2:65" s="13" customFormat="1" ht="10">
      <c r="B937" s="152"/>
      <c r="D937" s="140" t="s">
        <v>147</v>
      </c>
      <c r="E937" s="153" t="s">
        <v>19</v>
      </c>
      <c r="F937" s="154" t="s">
        <v>83</v>
      </c>
      <c r="H937" s="155">
        <v>1</v>
      </c>
      <c r="I937" s="156"/>
      <c r="L937" s="152"/>
      <c r="M937" s="157"/>
      <c r="T937" s="158"/>
      <c r="AT937" s="153" t="s">
        <v>147</v>
      </c>
      <c r="AU937" s="153" t="s">
        <v>85</v>
      </c>
      <c r="AV937" s="13" t="s">
        <v>85</v>
      </c>
      <c r="AW937" s="13" t="s">
        <v>39</v>
      </c>
      <c r="AX937" s="13" t="s">
        <v>12</v>
      </c>
      <c r="AY937" s="153" t="s">
        <v>135</v>
      </c>
    </row>
    <row r="938" spans="2:65" s="14" customFormat="1" ht="10">
      <c r="B938" s="159"/>
      <c r="D938" s="140" t="s">
        <v>147</v>
      </c>
      <c r="E938" s="160" t="s">
        <v>19</v>
      </c>
      <c r="F938" s="161" t="s">
        <v>154</v>
      </c>
      <c r="H938" s="162">
        <v>1</v>
      </c>
      <c r="I938" s="163"/>
      <c r="L938" s="159"/>
      <c r="M938" s="164"/>
      <c r="T938" s="165"/>
      <c r="AT938" s="160" t="s">
        <v>147</v>
      </c>
      <c r="AU938" s="160" t="s">
        <v>85</v>
      </c>
      <c r="AV938" s="14" t="s">
        <v>143</v>
      </c>
      <c r="AW938" s="14" t="s">
        <v>39</v>
      </c>
      <c r="AX938" s="14" t="s">
        <v>83</v>
      </c>
      <c r="AY938" s="160" t="s">
        <v>135</v>
      </c>
    </row>
    <row r="939" spans="2:65" s="1" customFormat="1" ht="33" customHeight="1">
      <c r="B939" s="32"/>
      <c r="C939" s="176" t="s">
        <v>779</v>
      </c>
      <c r="D939" s="176" t="s">
        <v>714</v>
      </c>
      <c r="E939" s="177" t="s">
        <v>1074</v>
      </c>
      <c r="F939" s="178" t="s">
        <v>1075</v>
      </c>
      <c r="G939" s="179" t="s">
        <v>237</v>
      </c>
      <c r="H939" s="180">
        <v>1</v>
      </c>
      <c r="I939" s="181"/>
      <c r="J939" s="182">
        <f>ROUND(I939*H939,2)</f>
        <v>0</v>
      </c>
      <c r="K939" s="178" t="s">
        <v>142</v>
      </c>
      <c r="L939" s="183"/>
      <c r="M939" s="184" t="s">
        <v>19</v>
      </c>
      <c r="N939" s="185" t="s">
        <v>47</v>
      </c>
      <c r="P939" s="136">
        <f>O939*H939</f>
        <v>0</v>
      </c>
      <c r="Q939" s="136">
        <v>0</v>
      </c>
      <c r="R939" s="136">
        <f>Q939*H939</f>
        <v>0</v>
      </c>
      <c r="S939" s="136">
        <v>0</v>
      </c>
      <c r="T939" s="137">
        <f>S939*H939</f>
        <v>0</v>
      </c>
      <c r="AR939" s="138" t="s">
        <v>267</v>
      </c>
      <c r="AT939" s="138" t="s">
        <v>714</v>
      </c>
      <c r="AU939" s="138" t="s">
        <v>85</v>
      </c>
      <c r="AY939" s="17" t="s">
        <v>135</v>
      </c>
      <c r="BE939" s="139">
        <f>IF(N939="základní",J939,0)</f>
        <v>0</v>
      </c>
      <c r="BF939" s="139">
        <f>IF(N939="snížená",J939,0)</f>
        <v>0</v>
      </c>
      <c r="BG939" s="139">
        <f>IF(N939="zákl. přenesená",J939,0)</f>
        <v>0</v>
      </c>
      <c r="BH939" s="139">
        <f>IF(N939="sníž. přenesená",J939,0)</f>
        <v>0</v>
      </c>
      <c r="BI939" s="139">
        <f>IF(N939="nulová",J939,0)</f>
        <v>0</v>
      </c>
      <c r="BJ939" s="17" t="s">
        <v>83</v>
      </c>
      <c r="BK939" s="139">
        <f>ROUND(I939*H939,2)</f>
        <v>0</v>
      </c>
      <c r="BL939" s="17" t="s">
        <v>197</v>
      </c>
      <c r="BM939" s="138" t="s">
        <v>1076</v>
      </c>
    </row>
    <row r="940" spans="2:65" s="1" customFormat="1" ht="18">
      <c r="B940" s="32"/>
      <c r="D940" s="140" t="s">
        <v>144</v>
      </c>
      <c r="F940" s="141" t="s">
        <v>1075</v>
      </c>
      <c r="I940" s="142"/>
      <c r="L940" s="32"/>
      <c r="M940" s="143"/>
      <c r="T940" s="53"/>
      <c r="AT940" s="17" t="s">
        <v>144</v>
      </c>
      <c r="AU940" s="17" t="s">
        <v>85</v>
      </c>
    </row>
    <row r="941" spans="2:65" s="12" customFormat="1" ht="10">
      <c r="B941" s="146"/>
      <c r="D941" s="140" t="s">
        <v>147</v>
      </c>
      <c r="E941" s="147" t="s">
        <v>19</v>
      </c>
      <c r="F941" s="148" t="s">
        <v>726</v>
      </c>
      <c r="H941" s="147" t="s">
        <v>19</v>
      </c>
      <c r="I941" s="149"/>
      <c r="L941" s="146"/>
      <c r="M941" s="150"/>
      <c r="T941" s="151"/>
      <c r="AT941" s="147" t="s">
        <v>147</v>
      </c>
      <c r="AU941" s="147" t="s">
        <v>85</v>
      </c>
      <c r="AV941" s="12" t="s">
        <v>83</v>
      </c>
      <c r="AW941" s="12" t="s">
        <v>39</v>
      </c>
      <c r="AX941" s="12" t="s">
        <v>12</v>
      </c>
      <c r="AY941" s="147" t="s">
        <v>135</v>
      </c>
    </row>
    <row r="942" spans="2:65" s="13" customFormat="1" ht="10">
      <c r="B942" s="152"/>
      <c r="D942" s="140" t="s">
        <v>147</v>
      </c>
      <c r="E942" s="153" t="s">
        <v>19</v>
      </c>
      <c r="F942" s="154" t="s">
        <v>83</v>
      </c>
      <c r="H942" s="155">
        <v>1</v>
      </c>
      <c r="I942" s="156"/>
      <c r="L942" s="152"/>
      <c r="M942" s="157"/>
      <c r="T942" s="158"/>
      <c r="AT942" s="153" t="s">
        <v>147</v>
      </c>
      <c r="AU942" s="153" t="s">
        <v>85</v>
      </c>
      <c r="AV942" s="13" t="s">
        <v>85</v>
      </c>
      <c r="AW942" s="13" t="s">
        <v>39</v>
      </c>
      <c r="AX942" s="13" t="s">
        <v>12</v>
      </c>
      <c r="AY942" s="153" t="s">
        <v>135</v>
      </c>
    </row>
    <row r="943" spans="2:65" s="14" customFormat="1" ht="10">
      <c r="B943" s="159"/>
      <c r="D943" s="140" t="s">
        <v>147</v>
      </c>
      <c r="E943" s="160" t="s">
        <v>19</v>
      </c>
      <c r="F943" s="161" t="s">
        <v>154</v>
      </c>
      <c r="H943" s="162">
        <v>1</v>
      </c>
      <c r="I943" s="163"/>
      <c r="L943" s="159"/>
      <c r="M943" s="164"/>
      <c r="T943" s="165"/>
      <c r="AT943" s="160" t="s">
        <v>147</v>
      </c>
      <c r="AU943" s="160" t="s">
        <v>85</v>
      </c>
      <c r="AV943" s="14" t="s">
        <v>143</v>
      </c>
      <c r="AW943" s="14" t="s">
        <v>39</v>
      </c>
      <c r="AX943" s="14" t="s">
        <v>83</v>
      </c>
      <c r="AY943" s="160" t="s">
        <v>135</v>
      </c>
    </row>
    <row r="944" spans="2:65" s="1" customFormat="1" ht="37.75" customHeight="1">
      <c r="B944" s="32"/>
      <c r="C944" s="176" t="s">
        <v>1077</v>
      </c>
      <c r="D944" s="176" t="s">
        <v>714</v>
      </c>
      <c r="E944" s="177" t="s">
        <v>1078</v>
      </c>
      <c r="F944" s="178" t="s">
        <v>1079</v>
      </c>
      <c r="G944" s="179" t="s">
        <v>237</v>
      </c>
      <c r="H944" s="180">
        <v>2</v>
      </c>
      <c r="I944" s="181"/>
      <c r="J944" s="182">
        <f>ROUND(I944*H944,2)</f>
        <v>0</v>
      </c>
      <c r="K944" s="178" t="s">
        <v>19</v>
      </c>
      <c r="L944" s="183"/>
      <c r="M944" s="184" t="s">
        <v>19</v>
      </c>
      <c r="N944" s="185" t="s">
        <v>47</v>
      </c>
      <c r="P944" s="136">
        <f>O944*H944</f>
        <v>0</v>
      </c>
      <c r="Q944" s="136">
        <v>0</v>
      </c>
      <c r="R944" s="136">
        <f>Q944*H944</f>
        <v>0</v>
      </c>
      <c r="S944" s="136">
        <v>0</v>
      </c>
      <c r="T944" s="137">
        <f>S944*H944</f>
        <v>0</v>
      </c>
      <c r="AR944" s="138" t="s">
        <v>267</v>
      </c>
      <c r="AT944" s="138" t="s">
        <v>714</v>
      </c>
      <c r="AU944" s="138" t="s">
        <v>85</v>
      </c>
      <c r="AY944" s="17" t="s">
        <v>135</v>
      </c>
      <c r="BE944" s="139">
        <f>IF(N944="základní",J944,0)</f>
        <v>0</v>
      </c>
      <c r="BF944" s="139">
        <f>IF(N944="snížená",J944,0)</f>
        <v>0</v>
      </c>
      <c r="BG944" s="139">
        <f>IF(N944="zákl. přenesená",J944,0)</f>
        <v>0</v>
      </c>
      <c r="BH944" s="139">
        <f>IF(N944="sníž. přenesená",J944,0)</f>
        <v>0</v>
      </c>
      <c r="BI944" s="139">
        <f>IF(N944="nulová",J944,0)</f>
        <v>0</v>
      </c>
      <c r="BJ944" s="17" t="s">
        <v>83</v>
      </c>
      <c r="BK944" s="139">
        <f>ROUND(I944*H944,2)</f>
        <v>0</v>
      </c>
      <c r="BL944" s="17" t="s">
        <v>197</v>
      </c>
      <c r="BM944" s="138" t="s">
        <v>1080</v>
      </c>
    </row>
    <row r="945" spans="2:65" s="1" customFormat="1" ht="18">
      <c r="B945" s="32"/>
      <c r="D945" s="140" t="s">
        <v>144</v>
      </c>
      <c r="F945" s="141" t="s">
        <v>1079</v>
      </c>
      <c r="I945" s="142"/>
      <c r="L945" s="32"/>
      <c r="M945" s="143"/>
      <c r="T945" s="53"/>
      <c r="AT945" s="17" t="s">
        <v>144</v>
      </c>
      <c r="AU945" s="17" t="s">
        <v>85</v>
      </c>
    </row>
    <row r="946" spans="2:65" s="12" customFormat="1" ht="10">
      <c r="B946" s="146"/>
      <c r="D946" s="140" t="s">
        <v>147</v>
      </c>
      <c r="E946" s="147" t="s">
        <v>19</v>
      </c>
      <c r="F946" s="148" t="s">
        <v>713</v>
      </c>
      <c r="H946" s="147" t="s">
        <v>19</v>
      </c>
      <c r="I946" s="149"/>
      <c r="L946" s="146"/>
      <c r="M946" s="150"/>
      <c r="T946" s="151"/>
      <c r="AT946" s="147" t="s">
        <v>147</v>
      </c>
      <c r="AU946" s="147" t="s">
        <v>85</v>
      </c>
      <c r="AV946" s="12" t="s">
        <v>83</v>
      </c>
      <c r="AW946" s="12" t="s">
        <v>39</v>
      </c>
      <c r="AX946" s="12" t="s">
        <v>12</v>
      </c>
      <c r="AY946" s="147" t="s">
        <v>135</v>
      </c>
    </row>
    <row r="947" spans="2:65" s="13" customFormat="1" ht="10">
      <c r="B947" s="152"/>
      <c r="D947" s="140" t="s">
        <v>147</v>
      </c>
      <c r="E947" s="153" t="s">
        <v>19</v>
      </c>
      <c r="F947" s="154" t="s">
        <v>85</v>
      </c>
      <c r="H947" s="155">
        <v>2</v>
      </c>
      <c r="I947" s="156"/>
      <c r="L947" s="152"/>
      <c r="M947" s="157"/>
      <c r="T947" s="158"/>
      <c r="AT947" s="153" t="s">
        <v>147</v>
      </c>
      <c r="AU947" s="153" t="s">
        <v>85</v>
      </c>
      <c r="AV947" s="13" t="s">
        <v>85</v>
      </c>
      <c r="AW947" s="13" t="s">
        <v>39</v>
      </c>
      <c r="AX947" s="13" t="s">
        <v>12</v>
      </c>
      <c r="AY947" s="153" t="s">
        <v>135</v>
      </c>
    </row>
    <row r="948" spans="2:65" s="14" customFormat="1" ht="10">
      <c r="B948" s="159"/>
      <c r="D948" s="140" t="s">
        <v>147</v>
      </c>
      <c r="E948" s="160" t="s">
        <v>19</v>
      </c>
      <c r="F948" s="161" t="s">
        <v>154</v>
      </c>
      <c r="H948" s="162">
        <v>2</v>
      </c>
      <c r="I948" s="163"/>
      <c r="L948" s="159"/>
      <c r="M948" s="164"/>
      <c r="T948" s="165"/>
      <c r="AT948" s="160" t="s">
        <v>147</v>
      </c>
      <c r="AU948" s="160" t="s">
        <v>85</v>
      </c>
      <c r="AV948" s="14" t="s">
        <v>143</v>
      </c>
      <c r="AW948" s="14" t="s">
        <v>39</v>
      </c>
      <c r="AX948" s="14" t="s">
        <v>83</v>
      </c>
      <c r="AY948" s="160" t="s">
        <v>135</v>
      </c>
    </row>
    <row r="949" spans="2:65" s="1" customFormat="1" ht="37.75" customHeight="1">
      <c r="B949" s="32"/>
      <c r="C949" s="176" t="s">
        <v>784</v>
      </c>
      <c r="D949" s="176" t="s">
        <v>714</v>
      </c>
      <c r="E949" s="177" t="s">
        <v>1081</v>
      </c>
      <c r="F949" s="178" t="s">
        <v>1082</v>
      </c>
      <c r="G949" s="179" t="s">
        <v>237</v>
      </c>
      <c r="H949" s="180">
        <v>1</v>
      </c>
      <c r="I949" s="181"/>
      <c r="J949" s="182">
        <f>ROUND(I949*H949,2)</f>
        <v>0</v>
      </c>
      <c r="K949" s="178" t="s">
        <v>19</v>
      </c>
      <c r="L949" s="183"/>
      <c r="M949" s="184" t="s">
        <v>19</v>
      </c>
      <c r="N949" s="185" t="s">
        <v>47</v>
      </c>
      <c r="P949" s="136">
        <f>O949*H949</f>
        <v>0</v>
      </c>
      <c r="Q949" s="136">
        <v>0</v>
      </c>
      <c r="R949" s="136">
        <f>Q949*H949</f>
        <v>0</v>
      </c>
      <c r="S949" s="136">
        <v>0</v>
      </c>
      <c r="T949" s="137">
        <f>S949*H949</f>
        <v>0</v>
      </c>
      <c r="AR949" s="138" t="s">
        <v>267</v>
      </c>
      <c r="AT949" s="138" t="s">
        <v>714</v>
      </c>
      <c r="AU949" s="138" t="s">
        <v>85</v>
      </c>
      <c r="AY949" s="17" t="s">
        <v>135</v>
      </c>
      <c r="BE949" s="139">
        <f>IF(N949="základní",J949,0)</f>
        <v>0</v>
      </c>
      <c r="BF949" s="139">
        <f>IF(N949="snížená",J949,0)</f>
        <v>0</v>
      </c>
      <c r="BG949" s="139">
        <f>IF(N949="zákl. přenesená",J949,0)</f>
        <v>0</v>
      </c>
      <c r="BH949" s="139">
        <f>IF(N949="sníž. přenesená",J949,0)</f>
        <v>0</v>
      </c>
      <c r="BI949" s="139">
        <f>IF(N949="nulová",J949,0)</f>
        <v>0</v>
      </c>
      <c r="BJ949" s="17" t="s">
        <v>83</v>
      </c>
      <c r="BK949" s="139">
        <f>ROUND(I949*H949,2)</f>
        <v>0</v>
      </c>
      <c r="BL949" s="17" t="s">
        <v>197</v>
      </c>
      <c r="BM949" s="138" t="s">
        <v>1083</v>
      </c>
    </row>
    <row r="950" spans="2:65" s="1" customFormat="1" ht="18">
      <c r="B950" s="32"/>
      <c r="D950" s="140" t="s">
        <v>144</v>
      </c>
      <c r="F950" s="141" t="s">
        <v>1082</v>
      </c>
      <c r="I950" s="142"/>
      <c r="L950" s="32"/>
      <c r="M950" s="143"/>
      <c r="T950" s="53"/>
      <c r="AT950" s="17" t="s">
        <v>144</v>
      </c>
      <c r="AU950" s="17" t="s">
        <v>85</v>
      </c>
    </row>
    <row r="951" spans="2:65" s="12" customFormat="1" ht="10">
      <c r="B951" s="146"/>
      <c r="D951" s="140" t="s">
        <v>147</v>
      </c>
      <c r="E951" s="147" t="s">
        <v>19</v>
      </c>
      <c r="F951" s="148" t="s">
        <v>721</v>
      </c>
      <c r="H951" s="147" t="s">
        <v>19</v>
      </c>
      <c r="I951" s="149"/>
      <c r="L951" s="146"/>
      <c r="M951" s="150"/>
      <c r="T951" s="151"/>
      <c r="AT951" s="147" t="s">
        <v>147</v>
      </c>
      <c r="AU951" s="147" t="s">
        <v>85</v>
      </c>
      <c r="AV951" s="12" t="s">
        <v>83</v>
      </c>
      <c r="AW951" s="12" t="s">
        <v>39</v>
      </c>
      <c r="AX951" s="12" t="s">
        <v>12</v>
      </c>
      <c r="AY951" s="147" t="s">
        <v>135</v>
      </c>
    </row>
    <row r="952" spans="2:65" s="13" customFormat="1" ht="10">
      <c r="B952" s="152"/>
      <c r="D952" s="140" t="s">
        <v>147</v>
      </c>
      <c r="E952" s="153" t="s">
        <v>19</v>
      </c>
      <c r="F952" s="154" t="s">
        <v>83</v>
      </c>
      <c r="H952" s="155">
        <v>1</v>
      </c>
      <c r="I952" s="156"/>
      <c r="L952" s="152"/>
      <c r="M952" s="157"/>
      <c r="T952" s="158"/>
      <c r="AT952" s="153" t="s">
        <v>147</v>
      </c>
      <c r="AU952" s="153" t="s">
        <v>85</v>
      </c>
      <c r="AV952" s="13" t="s">
        <v>85</v>
      </c>
      <c r="AW952" s="13" t="s">
        <v>39</v>
      </c>
      <c r="AX952" s="13" t="s">
        <v>12</v>
      </c>
      <c r="AY952" s="153" t="s">
        <v>135</v>
      </c>
    </row>
    <row r="953" spans="2:65" s="14" customFormat="1" ht="10">
      <c r="B953" s="159"/>
      <c r="D953" s="140" t="s">
        <v>147</v>
      </c>
      <c r="E953" s="160" t="s">
        <v>19</v>
      </c>
      <c r="F953" s="161" t="s">
        <v>154</v>
      </c>
      <c r="H953" s="162">
        <v>1</v>
      </c>
      <c r="I953" s="163"/>
      <c r="L953" s="159"/>
      <c r="M953" s="164"/>
      <c r="T953" s="165"/>
      <c r="AT953" s="160" t="s">
        <v>147</v>
      </c>
      <c r="AU953" s="160" t="s">
        <v>85</v>
      </c>
      <c r="AV953" s="14" t="s">
        <v>143</v>
      </c>
      <c r="AW953" s="14" t="s">
        <v>39</v>
      </c>
      <c r="AX953" s="14" t="s">
        <v>83</v>
      </c>
      <c r="AY953" s="160" t="s">
        <v>135</v>
      </c>
    </row>
    <row r="954" spans="2:65" s="1" customFormat="1" ht="49" customHeight="1">
      <c r="B954" s="32"/>
      <c r="C954" s="176" t="s">
        <v>1084</v>
      </c>
      <c r="D954" s="176" t="s">
        <v>714</v>
      </c>
      <c r="E954" s="177" t="s">
        <v>1085</v>
      </c>
      <c r="F954" s="178" t="s">
        <v>1086</v>
      </c>
      <c r="G954" s="179" t="s">
        <v>237</v>
      </c>
      <c r="H954" s="180">
        <v>1</v>
      </c>
      <c r="I954" s="181"/>
      <c r="J954" s="182">
        <f>ROUND(I954*H954,2)</f>
        <v>0</v>
      </c>
      <c r="K954" s="178" t="s">
        <v>19</v>
      </c>
      <c r="L954" s="183"/>
      <c r="M954" s="184" t="s">
        <v>19</v>
      </c>
      <c r="N954" s="185" t="s">
        <v>47</v>
      </c>
      <c r="P954" s="136">
        <f>O954*H954</f>
        <v>0</v>
      </c>
      <c r="Q954" s="136">
        <v>0</v>
      </c>
      <c r="R954" s="136">
        <f>Q954*H954</f>
        <v>0</v>
      </c>
      <c r="S954" s="136">
        <v>0</v>
      </c>
      <c r="T954" s="137">
        <f>S954*H954</f>
        <v>0</v>
      </c>
      <c r="AR954" s="138" t="s">
        <v>267</v>
      </c>
      <c r="AT954" s="138" t="s">
        <v>714</v>
      </c>
      <c r="AU954" s="138" t="s">
        <v>85</v>
      </c>
      <c r="AY954" s="17" t="s">
        <v>135</v>
      </c>
      <c r="BE954" s="139">
        <f>IF(N954="základní",J954,0)</f>
        <v>0</v>
      </c>
      <c r="BF954" s="139">
        <f>IF(N954="snížená",J954,0)</f>
        <v>0</v>
      </c>
      <c r="BG954" s="139">
        <f>IF(N954="zákl. přenesená",J954,0)</f>
        <v>0</v>
      </c>
      <c r="BH954" s="139">
        <f>IF(N954="sníž. přenesená",J954,0)</f>
        <v>0</v>
      </c>
      <c r="BI954" s="139">
        <f>IF(N954="nulová",J954,0)</f>
        <v>0</v>
      </c>
      <c r="BJ954" s="17" t="s">
        <v>83</v>
      </c>
      <c r="BK954" s="139">
        <f>ROUND(I954*H954,2)</f>
        <v>0</v>
      </c>
      <c r="BL954" s="17" t="s">
        <v>197</v>
      </c>
      <c r="BM954" s="138" t="s">
        <v>1087</v>
      </c>
    </row>
    <row r="955" spans="2:65" s="1" customFormat="1" ht="27">
      <c r="B955" s="32"/>
      <c r="D955" s="140" t="s">
        <v>144</v>
      </c>
      <c r="F955" s="141" t="s">
        <v>1086</v>
      </c>
      <c r="I955" s="142"/>
      <c r="L955" s="32"/>
      <c r="M955" s="143"/>
      <c r="T955" s="53"/>
      <c r="AT955" s="17" t="s">
        <v>144</v>
      </c>
      <c r="AU955" s="17" t="s">
        <v>85</v>
      </c>
    </row>
    <row r="956" spans="2:65" s="12" customFormat="1" ht="10">
      <c r="B956" s="146"/>
      <c r="D956" s="140" t="s">
        <v>147</v>
      </c>
      <c r="E956" s="147" t="s">
        <v>19</v>
      </c>
      <c r="F956" s="148" t="s">
        <v>749</v>
      </c>
      <c r="H956" s="147" t="s">
        <v>19</v>
      </c>
      <c r="I956" s="149"/>
      <c r="L956" s="146"/>
      <c r="M956" s="150"/>
      <c r="T956" s="151"/>
      <c r="AT956" s="147" t="s">
        <v>147</v>
      </c>
      <c r="AU956" s="147" t="s">
        <v>85</v>
      </c>
      <c r="AV956" s="12" t="s">
        <v>83</v>
      </c>
      <c r="AW956" s="12" t="s">
        <v>39</v>
      </c>
      <c r="AX956" s="12" t="s">
        <v>12</v>
      </c>
      <c r="AY956" s="147" t="s">
        <v>135</v>
      </c>
    </row>
    <row r="957" spans="2:65" s="13" customFormat="1" ht="10">
      <c r="B957" s="152"/>
      <c r="D957" s="140" t="s">
        <v>147</v>
      </c>
      <c r="E957" s="153" t="s">
        <v>19</v>
      </c>
      <c r="F957" s="154" t="s">
        <v>83</v>
      </c>
      <c r="H957" s="155">
        <v>1</v>
      </c>
      <c r="I957" s="156"/>
      <c r="L957" s="152"/>
      <c r="M957" s="157"/>
      <c r="T957" s="158"/>
      <c r="AT957" s="153" t="s">
        <v>147</v>
      </c>
      <c r="AU957" s="153" t="s">
        <v>85</v>
      </c>
      <c r="AV957" s="13" t="s">
        <v>85</v>
      </c>
      <c r="AW957" s="13" t="s">
        <v>39</v>
      </c>
      <c r="AX957" s="13" t="s">
        <v>12</v>
      </c>
      <c r="AY957" s="153" t="s">
        <v>135</v>
      </c>
    </row>
    <row r="958" spans="2:65" s="14" customFormat="1" ht="10">
      <c r="B958" s="159"/>
      <c r="D958" s="140" t="s">
        <v>147</v>
      </c>
      <c r="E958" s="160" t="s">
        <v>19</v>
      </c>
      <c r="F958" s="161" t="s">
        <v>154</v>
      </c>
      <c r="H958" s="162">
        <v>1</v>
      </c>
      <c r="I958" s="163"/>
      <c r="L958" s="159"/>
      <c r="M958" s="164"/>
      <c r="T958" s="165"/>
      <c r="AT958" s="160" t="s">
        <v>147</v>
      </c>
      <c r="AU958" s="160" t="s">
        <v>85</v>
      </c>
      <c r="AV958" s="14" t="s">
        <v>143</v>
      </c>
      <c r="AW958" s="14" t="s">
        <v>39</v>
      </c>
      <c r="AX958" s="14" t="s">
        <v>83</v>
      </c>
      <c r="AY958" s="160" t="s">
        <v>135</v>
      </c>
    </row>
    <row r="959" spans="2:65" s="1" customFormat="1" ht="37.75" customHeight="1">
      <c r="B959" s="32"/>
      <c r="C959" s="176" t="s">
        <v>788</v>
      </c>
      <c r="D959" s="176" t="s">
        <v>714</v>
      </c>
      <c r="E959" s="177" t="s">
        <v>1088</v>
      </c>
      <c r="F959" s="178" t="s">
        <v>1089</v>
      </c>
      <c r="G959" s="179" t="s">
        <v>237</v>
      </c>
      <c r="H959" s="180">
        <v>1</v>
      </c>
      <c r="I959" s="181"/>
      <c r="J959" s="182">
        <f>ROUND(I959*H959,2)</f>
        <v>0</v>
      </c>
      <c r="K959" s="178" t="s">
        <v>19</v>
      </c>
      <c r="L959" s="183"/>
      <c r="M959" s="184" t="s">
        <v>19</v>
      </c>
      <c r="N959" s="185" t="s">
        <v>47</v>
      </c>
      <c r="P959" s="136">
        <f>O959*H959</f>
        <v>0</v>
      </c>
      <c r="Q959" s="136">
        <v>0</v>
      </c>
      <c r="R959" s="136">
        <f>Q959*H959</f>
        <v>0</v>
      </c>
      <c r="S959" s="136">
        <v>0</v>
      </c>
      <c r="T959" s="137">
        <f>S959*H959</f>
        <v>0</v>
      </c>
      <c r="AR959" s="138" t="s">
        <v>267</v>
      </c>
      <c r="AT959" s="138" t="s">
        <v>714</v>
      </c>
      <c r="AU959" s="138" t="s">
        <v>85</v>
      </c>
      <c r="AY959" s="17" t="s">
        <v>135</v>
      </c>
      <c r="BE959" s="139">
        <f>IF(N959="základní",J959,0)</f>
        <v>0</v>
      </c>
      <c r="BF959" s="139">
        <f>IF(N959="snížená",J959,0)</f>
        <v>0</v>
      </c>
      <c r="BG959" s="139">
        <f>IF(N959="zákl. přenesená",J959,0)</f>
        <v>0</v>
      </c>
      <c r="BH959" s="139">
        <f>IF(N959="sníž. přenesená",J959,0)</f>
        <v>0</v>
      </c>
      <c r="BI959" s="139">
        <f>IF(N959="nulová",J959,0)</f>
        <v>0</v>
      </c>
      <c r="BJ959" s="17" t="s">
        <v>83</v>
      </c>
      <c r="BK959" s="139">
        <f>ROUND(I959*H959,2)</f>
        <v>0</v>
      </c>
      <c r="BL959" s="17" t="s">
        <v>197</v>
      </c>
      <c r="BM959" s="138" t="s">
        <v>1090</v>
      </c>
    </row>
    <row r="960" spans="2:65" s="1" customFormat="1" ht="27">
      <c r="B960" s="32"/>
      <c r="D960" s="140" t="s">
        <v>144</v>
      </c>
      <c r="F960" s="141" t="s">
        <v>1089</v>
      </c>
      <c r="I960" s="142"/>
      <c r="L960" s="32"/>
      <c r="M960" s="143"/>
      <c r="T960" s="53"/>
      <c r="AT960" s="17" t="s">
        <v>144</v>
      </c>
      <c r="AU960" s="17" t="s">
        <v>85</v>
      </c>
    </row>
    <row r="961" spans="2:65" s="12" customFormat="1" ht="10">
      <c r="B961" s="146"/>
      <c r="D961" s="140" t="s">
        <v>147</v>
      </c>
      <c r="E961" s="147" t="s">
        <v>19</v>
      </c>
      <c r="F961" s="148" t="s">
        <v>750</v>
      </c>
      <c r="H961" s="147" t="s">
        <v>19</v>
      </c>
      <c r="I961" s="149"/>
      <c r="L961" s="146"/>
      <c r="M961" s="150"/>
      <c r="T961" s="151"/>
      <c r="AT961" s="147" t="s">
        <v>147</v>
      </c>
      <c r="AU961" s="147" t="s">
        <v>85</v>
      </c>
      <c r="AV961" s="12" t="s">
        <v>83</v>
      </c>
      <c r="AW961" s="12" t="s">
        <v>39</v>
      </c>
      <c r="AX961" s="12" t="s">
        <v>12</v>
      </c>
      <c r="AY961" s="147" t="s">
        <v>135</v>
      </c>
    </row>
    <row r="962" spans="2:65" s="13" customFormat="1" ht="10">
      <c r="B962" s="152"/>
      <c r="D962" s="140" t="s">
        <v>147</v>
      </c>
      <c r="E962" s="153" t="s">
        <v>19</v>
      </c>
      <c r="F962" s="154" t="s">
        <v>83</v>
      </c>
      <c r="H962" s="155">
        <v>1</v>
      </c>
      <c r="I962" s="156"/>
      <c r="L962" s="152"/>
      <c r="M962" s="157"/>
      <c r="T962" s="158"/>
      <c r="AT962" s="153" t="s">
        <v>147</v>
      </c>
      <c r="AU962" s="153" t="s">
        <v>85</v>
      </c>
      <c r="AV962" s="13" t="s">
        <v>85</v>
      </c>
      <c r="AW962" s="13" t="s">
        <v>39</v>
      </c>
      <c r="AX962" s="13" t="s">
        <v>12</v>
      </c>
      <c r="AY962" s="153" t="s">
        <v>135</v>
      </c>
    </row>
    <row r="963" spans="2:65" s="14" customFormat="1" ht="10">
      <c r="B963" s="159"/>
      <c r="D963" s="140" t="s">
        <v>147</v>
      </c>
      <c r="E963" s="160" t="s">
        <v>19</v>
      </c>
      <c r="F963" s="161" t="s">
        <v>154</v>
      </c>
      <c r="H963" s="162">
        <v>1</v>
      </c>
      <c r="I963" s="163"/>
      <c r="L963" s="159"/>
      <c r="M963" s="164"/>
      <c r="T963" s="165"/>
      <c r="AT963" s="160" t="s">
        <v>147</v>
      </c>
      <c r="AU963" s="160" t="s">
        <v>85</v>
      </c>
      <c r="AV963" s="14" t="s">
        <v>143</v>
      </c>
      <c r="AW963" s="14" t="s">
        <v>39</v>
      </c>
      <c r="AX963" s="14" t="s">
        <v>83</v>
      </c>
      <c r="AY963" s="160" t="s">
        <v>135</v>
      </c>
    </row>
    <row r="964" spans="2:65" s="1" customFormat="1" ht="37.75" customHeight="1">
      <c r="B964" s="32"/>
      <c r="C964" s="176" t="s">
        <v>1091</v>
      </c>
      <c r="D964" s="176" t="s">
        <v>714</v>
      </c>
      <c r="E964" s="177" t="s">
        <v>1092</v>
      </c>
      <c r="F964" s="178" t="s">
        <v>1093</v>
      </c>
      <c r="G964" s="179" t="s">
        <v>237</v>
      </c>
      <c r="H964" s="180">
        <v>1</v>
      </c>
      <c r="I964" s="181"/>
      <c r="J964" s="182">
        <f>ROUND(I964*H964,2)</f>
        <v>0</v>
      </c>
      <c r="K964" s="178" t="s">
        <v>19</v>
      </c>
      <c r="L964" s="183"/>
      <c r="M964" s="184" t="s">
        <v>19</v>
      </c>
      <c r="N964" s="185" t="s">
        <v>47</v>
      </c>
      <c r="P964" s="136">
        <f>O964*H964</f>
        <v>0</v>
      </c>
      <c r="Q964" s="136">
        <v>0</v>
      </c>
      <c r="R964" s="136">
        <f>Q964*H964</f>
        <v>0</v>
      </c>
      <c r="S964" s="136">
        <v>0</v>
      </c>
      <c r="T964" s="137">
        <f>S964*H964</f>
        <v>0</v>
      </c>
      <c r="AR964" s="138" t="s">
        <v>267</v>
      </c>
      <c r="AT964" s="138" t="s">
        <v>714</v>
      </c>
      <c r="AU964" s="138" t="s">
        <v>85</v>
      </c>
      <c r="AY964" s="17" t="s">
        <v>135</v>
      </c>
      <c r="BE964" s="139">
        <f>IF(N964="základní",J964,0)</f>
        <v>0</v>
      </c>
      <c r="BF964" s="139">
        <f>IF(N964="snížená",J964,0)</f>
        <v>0</v>
      </c>
      <c r="BG964" s="139">
        <f>IF(N964="zákl. přenesená",J964,0)</f>
        <v>0</v>
      </c>
      <c r="BH964" s="139">
        <f>IF(N964="sníž. přenesená",J964,0)</f>
        <v>0</v>
      </c>
      <c r="BI964" s="139">
        <f>IF(N964="nulová",J964,0)</f>
        <v>0</v>
      </c>
      <c r="BJ964" s="17" t="s">
        <v>83</v>
      </c>
      <c r="BK964" s="139">
        <f>ROUND(I964*H964,2)</f>
        <v>0</v>
      </c>
      <c r="BL964" s="17" t="s">
        <v>197</v>
      </c>
      <c r="BM964" s="138" t="s">
        <v>1094</v>
      </c>
    </row>
    <row r="965" spans="2:65" s="1" customFormat="1" ht="18">
      <c r="B965" s="32"/>
      <c r="D965" s="140" t="s">
        <v>144</v>
      </c>
      <c r="F965" s="141" t="s">
        <v>1093</v>
      </c>
      <c r="I965" s="142"/>
      <c r="L965" s="32"/>
      <c r="M965" s="143"/>
      <c r="T965" s="53"/>
      <c r="AT965" s="17" t="s">
        <v>144</v>
      </c>
      <c r="AU965" s="17" t="s">
        <v>85</v>
      </c>
    </row>
    <row r="966" spans="2:65" s="12" customFormat="1" ht="10">
      <c r="B966" s="146"/>
      <c r="D966" s="140" t="s">
        <v>147</v>
      </c>
      <c r="E966" s="147" t="s">
        <v>19</v>
      </c>
      <c r="F966" s="148" t="s">
        <v>972</v>
      </c>
      <c r="H966" s="147" t="s">
        <v>19</v>
      </c>
      <c r="I966" s="149"/>
      <c r="L966" s="146"/>
      <c r="M966" s="150"/>
      <c r="T966" s="151"/>
      <c r="AT966" s="147" t="s">
        <v>147</v>
      </c>
      <c r="AU966" s="147" t="s">
        <v>85</v>
      </c>
      <c r="AV966" s="12" t="s">
        <v>83</v>
      </c>
      <c r="AW966" s="12" t="s">
        <v>39</v>
      </c>
      <c r="AX966" s="12" t="s">
        <v>12</v>
      </c>
      <c r="AY966" s="147" t="s">
        <v>135</v>
      </c>
    </row>
    <row r="967" spans="2:65" s="13" customFormat="1" ht="10">
      <c r="B967" s="152"/>
      <c r="D967" s="140" t="s">
        <v>147</v>
      </c>
      <c r="E967" s="153" t="s">
        <v>19</v>
      </c>
      <c r="F967" s="154" t="s">
        <v>83</v>
      </c>
      <c r="H967" s="155">
        <v>1</v>
      </c>
      <c r="I967" s="156"/>
      <c r="L967" s="152"/>
      <c r="M967" s="157"/>
      <c r="T967" s="158"/>
      <c r="AT967" s="153" t="s">
        <v>147</v>
      </c>
      <c r="AU967" s="153" t="s">
        <v>85</v>
      </c>
      <c r="AV967" s="13" t="s">
        <v>85</v>
      </c>
      <c r="AW967" s="13" t="s">
        <v>39</v>
      </c>
      <c r="AX967" s="13" t="s">
        <v>12</v>
      </c>
      <c r="AY967" s="153" t="s">
        <v>135</v>
      </c>
    </row>
    <row r="968" spans="2:65" s="14" customFormat="1" ht="10">
      <c r="B968" s="159"/>
      <c r="D968" s="140" t="s">
        <v>147</v>
      </c>
      <c r="E968" s="160" t="s">
        <v>19</v>
      </c>
      <c r="F968" s="161" t="s">
        <v>154</v>
      </c>
      <c r="H968" s="162">
        <v>1</v>
      </c>
      <c r="I968" s="163"/>
      <c r="L968" s="159"/>
      <c r="M968" s="164"/>
      <c r="T968" s="165"/>
      <c r="AT968" s="160" t="s">
        <v>147</v>
      </c>
      <c r="AU968" s="160" t="s">
        <v>85</v>
      </c>
      <c r="AV968" s="14" t="s">
        <v>143</v>
      </c>
      <c r="AW968" s="14" t="s">
        <v>39</v>
      </c>
      <c r="AX968" s="14" t="s">
        <v>83</v>
      </c>
      <c r="AY968" s="160" t="s">
        <v>135</v>
      </c>
    </row>
    <row r="969" spans="2:65" s="1" customFormat="1" ht="37.75" customHeight="1">
      <c r="B969" s="32"/>
      <c r="C969" s="127" t="s">
        <v>791</v>
      </c>
      <c r="D969" s="127" t="s">
        <v>138</v>
      </c>
      <c r="E969" s="128" t="s">
        <v>1095</v>
      </c>
      <c r="F969" s="129" t="s">
        <v>1096</v>
      </c>
      <c r="G969" s="130" t="s">
        <v>237</v>
      </c>
      <c r="H969" s="131">
        <v>1</v>
      </c>
      <c r="I969" s="132"/>
      <c r="J969" s="133">
        <f>ROUND(I969*H969,2)</f>
        <v>0</v>
      </c>
      <c r="K969" s="129" t="s">
        <v>142</v>
      </c>
      <c r="L969" s="32"/>
      <c r="M969" s="134" t="s">
        <v>19</v>
      </c>
      <c r="N969" s="135" t="s">
        <v>47</v>
      </c>
      <c r="P969" s="136">
        <f>O969*H969</f>
        <v>0</v>
      </c>
      <c r="Q969" s="136">
        <v>0</v>
      </c>
      <c r="R969" s="136">
        <f>Q969*H969</f>
        <v>0</v>
      </c>
      <c r="S969" s="136">
        <v>0</v>
      </c>
      <c r="T969" s="137">
        <f>S969*H969</f>
        <v>0</v>
      </c>
      <c r="AR969" s="138" t="s">
        <v>197</v>
      </c>
      <c r="AT969" s="138" t="s">
        <v>138</v>
      </c>
      <c r="AU969" s="138" t="s">
        <v>85</v>
      </c>
      <c r="AY969" s="17" t="s">
        <v>135</v>
      </c>
      <c r="BE969" s="139">
        <f>IF(N969="základní",J969,0)</f>
        <v>0</v>
      </c>
      <c r="BF969" s="139">
        <f>IF(N969="snížená",J969,0)</f>
        <v>0</v>
      </c>
      <c r="BG969" s="139">
        <f>IF(N969="zákl. přenesená",J969,0)</f>
        <v>0</v>
      </c>
      <c r="BH969" s="139">
        <f>IF(N969="sníž. přenesená",J969,0)</f>
        <v>0</v>
      </c>
      <c r="BI969" s="139">
        <f>IF(N969="nulová",J969,0)</f>
        <v>0</v>
      </c>
      <c r="BJ969" s="17" t="s">
        <v>83</v>
      </c>
      <c r="BK969" s="139">
        <f>ROUND(I969*H969,2)</f>
        <v>0</v>
      </c>
      <c r="BL969" s="17" t="s">
        <v>197</v>
      </c>
      <c r="BM969" s="138" t="s">
        <v>1097</v>
      </c>
    </row>
    <row r="970" spans="2:65" s="1" customFormat="1" ht="27">
      <c r="B970" s="32"/>
      <c r="D970" s="140" t="s">
        <v>144</v>
      </c>
      <c r="F970" s="141" t="s">
        <v>1096</v>
      </c>
      <c r="I970" s="142"/>
      <c r="L970" s="32"/>
      <c r="M970" s="143"/>
      <c r="T970" s="53"/>
      <c r="AT970" s="17" t="s">
        <v>144</v>
      </c>
      <c r="AU970" s="17" t="s">
        <v>85</v>
      </c>
    </row>
    <row r="971" spans="2:65" s="1" customFormat="1" ht="10">
      <c r="B971" s="32"/>
      <c r="D971" s="144" t="s">
        <v>145</v>
      </c>
      <c r="F971" s="145" t="s">
        <v>1098</v>
      </c>
      <c r="I971" s="142"/>
      <c r="L971" s="32"/>
      <c r="M971" s="143"/>
      <c r="T971" s="53"/>
      <c r="AT971" s="17" t="s">
        <v>145</v>
      </c>
      <c r="AU971" s="17" t="s">
        <v>85</v>
      </c>
    </row>
    <row r="972" spans="2:65" s="12" customFormat="1" ht="10">
      <c r="B972" s="146"/>
      <c r="D972" s="140" t="s">
        <v>147</v>
      </c>
      <c r="E972" s="147" t="s">
        <v>19</v>
      </c>
      <c r="F972" s="148" t="s">
        <v>723</v>
      </c>
      <c r="H972" s="147" t="s">
        <v>19</v>
      </c>
      <c r="I972" s="149"/>
      <c r="L972" s="146"/>
      <c r="M972" s="150"/>
      <c r="T972" s="151"/>
      <c r="AT972" s="147" t="s">
        <v>147</v>
      </c>
      <c r="AU972" s="147" t="s">
        <v>85</v>
      </c>
      <c r="AV972" s="12" t="s">
        <v>83</v>
      </c>
      <c r="AW972" s="12" t="s">
        <v>39</v>
      </c>
      <c r="AX972" s="12" t="s">
        <v>12</v>
      </c>
      <c r="AY972" s="147" t="s">
        <v>135</v>
      </c>
    </row>
    <row r="973" spans="2:65" s="13" customFormat="1" ht="10">
      <c r="B973" s="152"/>
      <c r="D973" s="140" t="s">
        <v>147</v>
      </c>
      <c r="E973" s="153" t="s">
        <v>19</v>
      </c>
      <c r="F973" s="154" t="s">
        <v>83</v>
      </c>
      <c r="H973" s="155">
        <v>1</v>
      </c>
      <c r="I973" s="156"/>
      <c r="L973" s="152"/>
      <c r="M973" s="157"/>
      <c r="T973" s="158"/>
      <c r="AT973" s="153" t="s">
        <v>147</v>
      </c>
      <c r="AU973" s="153" t="s">
        <v>85</v>
      </c>
      <c r="AV973" s="13" t="s">
        <v>85</v>
      </c>
      <c r="AW973" s="13" t="s">
        <v>39</v>
      </c>
      <c r="AX973" s="13" t="s">
        <v>12</v>
      </c>
      <c r="AY973" s="153" t="s">
        <v>135</v>
      </c>
    </row>
    <row r="974" spans="2:65" s="14" customFormat="1" ht="10">
      <c r="B974" s="159"/>
      <c r="D974" s="140" t="s">
        <v>147</v>
      </c>
      <c r="E974" s="160" t="s">
        <v>19</v>
      </c>
      <c r="F974" s="161" t="s">
        <v>154</v>
      </c>
      <c r="H974" s="162">
        <v>1</v>
      </c>
      <c r="I974" s="163"/>
      <c r="L974" s="159"/>
      <c r="M974" s="164"/>
      <c r="T974" s="165"/>
      <c r="AT974" s="160" t="s">
        <v>147</v>
      </c>
      <c r="AU974" s="160" t="s">
        <v>85</v>
      </c>
      <c r="AV974" s="14" t="s">
        <v>143</v>
      </c>
      <c r="AW974" s="14" t="s">
        <v>39</v>
      </c>
      <c r="AX974" s="14" t="s">
        <v>83</v>
      </c>
      <c r="AY974" s="160" t="s">
        <v>135</v>
      </c>
    </row>
    <row r="975" spans="2:65" s="1" customFormat="1" ht="33" customHeight="1">
      <c r="B975" s="32"/>
      <c r="C975" s="176" t="s">
        <v>1099</v>
      </c>
      <c r="D975" s="176" t="s">
        <v>714</v>
      </c>
      <c r="E975" s="177" t="s">
        <v>1100</v>
      </c>
      <c r="F975" s="178" t="s">
        <v>1101</v>
      </c>
      <c r="G975" s="179" t="s">
        <v>237</v>
      </c>
      <c r="H975" s="180">
        <v>1</v>
      </c>
      <c r="I975" s="181"/>
      <c r="J975" s="182">
        <f>ROUND(I975*H975,2)</f>
        <v>0</v>
      </c>
      <c r="K975" s="178" t="s">
        <v>142</v>
      </c>
      <c r="L975" s="183"/>
      <c r="M975" s="184" t="s">
        <v>19</v>
      </c>
      <c r="N975" s="185" t="s">
        <v>47</v>
      </c>
      <c r="P975" s="136">
        <f>O975*H975</f>
        <v>0</v>
      </c>
      <c r="Q975" s="136">
        <v>0</v>
      </c>
      <c r="R975" s="136">
        <f>Q975*H975</f>
        <v>0</v>
      </c>
      <c r="S975" s="136">
        <v>0</v>
      </c>
      <c r="T975" s="137">
        <f>S975*H975</f>
        <v>0</v>
      </c>
      <c r="AR975" s="138" t="s">
        <v>267</v>
      </c>
      <c r="AT975" s="138" t="s">
        <v>714</v>
      </c>
      <c r="AU975" s="138" t="s">
        <v>85</v>
      </c>
      <c r="AY975" s="17" t="s">
        <v>135</v>
      </c>
      <c r="BE975" s="139">
        <f>IF(N975="základní",J975,0)</f>
        <v>0</v>
      </c>
      <c r="BF975" s="139">
        <f>IF(N975="snížená",J975,0)</f>
        <v>0</v>
      </c>
      <c r="BG975" s="139">
        <f>IF(N975="zákl. přenesená",J975,0)</f>
        <v>0</v>
      </c>
      <c r="BH975" s="139">
        <f>IF(N975="sníž. přenesená",J975,0)</f>
        <v>0</v>
      </c>
      <c r="BI975" s="139">
        <f>IF(N975="nulová",J975,0)</f>
        <v>0</v>
      </c>
      <c r="BJ975" s="17" t="s">
        <v>83</v>
      </c>
      <c r="BK975" s="139">
        <f>ROUND(I975*H975,2)</f>
        <v>0</v>
      </c>
      <c r="BL975" s="17" t="s">
        <v>197</v>
      </c>
      <c r="BM975" s="138" t="s">
        <v>1102</v>
      </c>
    </row>
    <row r="976" spans="2:65" s="1" customFormat="1" ht="18">
      <c r="B976" s="32"/>
      <c r="D976" s="140" t="s">
        <v>144</v>
      </c>
      <c r="F976" s="141" t="s">
        <v>1101</v>
      </c>
      <c r="I976" s="142"/>
      <c r="L976" s="32"/>
      <c r="M976" s="143"/>
      <c r="T976" s="53"/>
      <c r="AT976" s="17" t="s">
        <v>144</v>
      </c>
      <c r="AU976" s="17" t="s">
        <v>85</v>
      </c>
    </row>
    <row r="977" spans="2:65" s="12" customFormat="1" ht="10">
      <c r="B977" s="146"/>
      <c r="D977" s="140" t="s">
        <v>147</v>
      </c>
      <c r="E977" s="147" t="s">
        <v>19</v>
      </c>
      <c r="F977" s="148" t="s">
        <v>723</v>
      </c>
      <c r="H977" s="147" t="s">
        <v>19</v>
      </c>
      <c r="I977" s="149"/>
      <c r="L977" s="146"/>
      <c r="M977" s="150"/>
      <c r="T977" s="151"/>
      <c r="AT977" s="147" t="s">
        <v>147</v>
      </c>
      <c r="AU977" s="147" t="s">
        <v>85</v>
      </c>
      <c r="AV977" s="12" t="s">
        <v>83</v>
      </c>
      <c r="AW977" s="12" t="s">
        <v>39</v>
      </c>
      <c r="AX977" s="12" t="s">
        <v>12</v>
      </c>
      <c r="AY977" s="147" t="s">
        <v>135</v>
      </c>
    </row>
    <row r="978" spans="2:65" s="13" customFormat="1" ht="10">
      <c r="B978" s="152"/>
      <c r="D978" s="140" t="s">
        <v>147</v>
      </c>
      <c r="E978" s="153" t="s">
        <v>19</v>
      </c>
      <c r="F978" s="154" t="s">
        <v>83</v>
      </c>
      <c r="H978" s="155">
        <v>1</v>
      </c>
      <c r="I978" s="156"/>
      <c r="L978" s="152"/>
      <c r="M978" s="157"/>
      <c r="T978" s="158"/>
      <c r="AT978" s="153" t="s">
        <v>147</v>
      </c>
      <c r="AU978" s="153" t="s">
        <v>85</v>
      </c>
      <c r="AV978" s="13" t="s">
        <v>85</v>
      </c>
      <c r="AW978" s="13" t="s">
        <v>39</v>
      </c>
      <c r="AX978" s="13" t="s">
        <v>12</v>
      </c>
      <c r="AY978" s="153" t="s">
        <v>135</v>
      </c>
    </row>
    <row r="979" spans="2:65" s="14" customFormat="1" ht="10">
      <c r="B979" s="159"/>
      <c r="D979" s="140" t="s">
        <v>147</v>
      </c>
      <c r="E979" s="160" t="s">
        <v>19</v>
      </c>
      <c r="F979" s="161" t="s">
        <v>154</v>
      </c>
      <c r="H979" s="162">
        <v>1</v>
      </c>
      <c r="I979" s="163"/>
      <c r="L979" s="159"/>
      <c r="M979" s="164"/>
      <c r="T979" s="165"/>
      <c r="AT979" s="160" t="s">
        <v>147</v>
      </c>
      <c r="AU979" s="160" t="s">
        <v>85</v>
      </c>
      <c r="AV979" s="14" t="s">
        <v>143</v>
      </c>
      <c r="AW979" s="14" t="s">
        <v>39</v>
      </c>
      <c r="AX979" s="14" t="s">
        <v>83</v>
      </c>
      <c r="AY979" s="160" t="s">
        <v>135</v>
      </c>
    </row>
    <row r="980" spans="2:65" s="1" customFormat="1" ht="37.75" customHeight="1">
      <c r="B980" s="32"/>
      <c r="C980" s="127" t="s">
        <v>795</v>
      </c>
      <c r="D980" s="127" t="s">
        <v>138</v>
      </c>
      <c r="E980" s="128" t="s">
        <v>1103</v>
      </c>
      <c r="F980" s="129" t="s">
        <v>1104</v>
      </c>
      <c r="G980" s="130" t="s">
        <v>237</v>
      </c>
      <c r="H980" s="131">
        <v>1</v>
      </c>
      <c r="I980" s="132"/>
      <c r="J980" s="133">
        <f>ROUND(I980*H980,2)</f>
        <v>0</v>
      </c>
      <c r="K980" s="129" t="s">
        <v>142</v>
      </c>
      <c r="L980" s="32"/>
      <c r="M980" s="134" t="s">
        <v>19</v>
      </c>
      <c r="N980" s="135" t="s">
        <v>47</v>
      </c>
      <c r="P980" s="136">
        <f>O980*H980</f>
        <v>0</v>
      </c>
      <c r="Q980" s="136">
        <v>0</v>
      </c>
      <c r="R980" s="136">
        <f>Q980*H980</f>
        <v>0</v>
      </c>
      <c r="S980" s="136">
        <v>0</v>
      </c>
      <c r="T980" s="137">
        <f>S980*H980</f>
        <v>0</v>
      </c>
      <c r="AR980" s="138" t="s">
        <v>197</v>
      </c>
      <c r="AT980" s="138" t="s">
        <v>138</v>
      </c>
      <c r="AU980" s="138" t="s">
        <v>85</v>
      </c>
      <c r="AY980" s="17" t="s">
        <v>135</v>
      </c>
      <c r="BE980" s="139">
        <f>IF(N980="základní",J980,0)</f>
        <v>0</v>
      </c>
      <c r="BF980" s="139">
        <f>IF(N980="snížená",J980,0)</f>
        <v>0</v>
      </c>
      <c r="BG980" s="139">
        <f>IF(N980="zákl. přenesená",J980,0)</f>
        <v>0</v>
      </c>
      <c r="BH980" s="139">
        <f>IF(N980="sníž. přenesená",J980,0)</f>
        <v>0</v>
      </c>
      <c r="BI980" s="139">
        <f>IF(N980="nulová",J980,0)</f>
        <v>0</v>
      </c>
      <c r="BJ980" s="17" t="s">
        <v>83</v>
      </c>
      <c r="BK980" s="139">
        <f>ROUND(I980*H980,2)</f>
        <v>0</v>
      </c>
      <c r="BL980" s="17" t="s">
        <v>197</v>
      </c>
      <c r="BM980" s="138" t="s">
        <v>1105</v>
      </c>
    </row>
    <row r="981" spans="2:65" s="1" customFormat="1" ht="27">
      <c r="B981" s="32"/>
      <c r="D981" s="140" t="s">
        <v>144</v>
      </c>
      <c r="F981" s="141" t="s">
        <v>1104</v>
      </c>
      <c r="I981" s="142"/>
      <c r="L981" s="32"/>
      <c r="M981" s="143"/>
      <c r="T981" s="53"/>
      <c r="AT981" s="17" t="s">
        <v>144</v>
      </c>
      <c r="AU981" s="17" t="s">
        <v>85</v>
      </c>
    </row>
    <row r="982" spans="2:65" s="1" customFormat="1" ht="10">
      <c r="B982" s="32"/>
      <c r="D982" s="144" t="s">
        <v>145</v>
      </c>
      <c r="F982" s="145" t="s">
        <v>1106</v>
      </c>
      <c r="I982" s="142"/>
      <c r="L982" s="32"/>
      <c r="M982" s="143"/>
      <c r="T982" s="53"/>
      <c r="AT982" s="17" t="s">
        <v>145</v>
      </c>
      <c r="AU982" s="17" t="s">
        <v>85</v>
      </c>
    </row>
    <row r="983" spans="2:65" s="12" customFormat="1" ht="10">
      <c r="B983" s="146"/>
      <c r="D983" s="140" t="s">
        <v>147</v>
      </c>
      <c r="E983" s="147" t="s">
        <v>19</v>
      </c>
      <c r="F983" s="148" t="s">
        <v>990</v>
      </c>
      <c r="H983" s="147" t="s">
        <v>19</v>
      </c>
      <c r="I983" s="149"/>
      <c r="L983" s="146"/>
      <c r="M983" s="150"/>
      <c r="T983" s="151"/>
      <c r="AT983" s="147" t="s">
        <v>147</v>
      </c>
      <c r="AU983" s="147" t="s">
        <v>85</v>
      </c>
      <c r="AV983" s="12" t="s">
        <v>83</v>
      </c>
      <c r="AW983" s="12" t="s">
        <v>39</v>
      </c>
      <c r="AX983" s="12" t="s">
        <v>12</v>
      </c>
      <c r="AY983" s="147" t="s">
        <v>135</v>
      </c>
    </row>
    <row r="984" spans="2:65" s="13" customFormat="1" ht="10">
      <c r="B984" s="152"/>
      <c r="D984" s="140" t="s">
        <v>147</v>
      </c>
      <c r="E984" s="153" t="s">
        <v>19</v>
      </c>
      <c r="F984" s="154" t="s">
        <v>83</v>
      </c>
      <c r="H984" s="155">
        <v>1</v>
      </c>
      <c r="I984" s="156"/>
      <c r="L984" s="152"/>
      <c r="M984" s="157"/>
      <c r="T984" s="158"/>
      <c r="AT984" s="153" t="s">
        <v>147</v>
      </c>
      <c r="AU984" s="153" t="s">
        <v>85</v>
      </c>
      <c r="AV984" s="13" t="s">
        <v>85</v>
      </c>
      <c r="AW984" s="13" t="s">
        <v>39</v>
      </c>
      <c r="AX984" s="13" t="s">
        <v>12</v>
      </c>
      <c r="AY984" s="153" t="s">
        <v>135</v>
      </c>
    </row>
    <row r="985" spans="2:65" s="14" customFormat="1" ht="10">
      <c r="B985" s="159"/>
      <c r="D985" s="140" t="s">
        <v>147</v>
      </c>
      <c r="E985" s="160" t="s">
        <v>19</v>
      </c>
      <c r="F985" s="161" t="s">
        <v>154</v>
      </c>
      <c r="H985" s="162">
        <v>1</v>
      </c>
      <c r="I985" s="163"/>
      <c r="L985" s="159"/>
      <c r="M985" s="164"/>
      <c r="T985" s="165"/>
      <c r="AT985" s="160" t="s">
        <v>147</v>
      </c>
      <c r="AU985" s="160" t="s">
        <v>85</v>
      </c>
      <c r="AV985" s="14" t="s">
        <v>143</v>
      </c>
      <c r="AW985" s="14" t="s">
        <v>39</v>
      </c>
      <c r="AX985" s="14" t="s">
        <v>83</v>
      </c>
      <c r="AY985" s="160" t="s">
        <v>135</v>
      </c>
    </row>
    <row r="986" spans="2:65" s="1" customFormat="1" ht="37.75" customHeight="1">
      <c r="B986" s="32"/>
      <c r="C986" s="176" t="s">
        <v>1107</v>
      </c>
      <c r="D986" s="176" t="s">
        <v>714</v>
      </c>
      <c r="E986" s="177" t="s">
        <v>1108</v>
      </c>
      <c r="F986" s="178" t="s">
        <v>1109</v>
      </c>
      <c r="G986" s="179" t="s">
        <v>237</v>
      </c>
      <c r="H986" s="180">
        <v>1</v>
      </c>
      <c r="I986" s="181"/>
      <c r="J986" s="182">
        <f>ROUND(I986*H986,2)</f>
        <v>0</v>
      </c>
      <c r="K986" s="178" t="s">
        <v>19</v>
      </c>
      <c r="L986" s="183"/>
      <c r="M986" s="184" t="s">
        <v>19</v>
      </c>
      <c r="N986" s="185" t="s">
        <v>47</v>
      </c>
      <c r="P986" s="136">
        <f>O986*H986</f>
        <v>0</v>
      </c>
      <c r="Q986" s="136">
        <v>0</v>
      </c>
      <c r="R986" s="136">
        <f>Q986*H986</f>
        <v>0</v>
      </c>
      <c r="S986" s="136">
        <v>0</v>
      </c>
      <c r="T986" s="137">
        <f>S986*H986</f>
        <v>0</v>
      </c>
      <c r="AR986" s="138" t="s">
        <v>267</v>
      </c>
      <c r="AT986" s="138" t="s">
        <v>714</v>
      </c>
      <c r="AU986" s="138" t="s">
        <v>85</v>
      </c>
      <c r="AY986" s="17" t="s">
        <v>135</v>
      </c>
      <c r="BE986" s="139">
        <f>IF(N986="základní",J986,0)</f>
        <v>0</v>
      </c>
      <c r="BF986" s="139">
        <f>IF(N986="snížená",J986,0)</f>
        <v>0</v>
      </c>
      <c r="BG986" s="139">
        <f>IF(N986="zákl. přenesená",J986,0)</f>
        <v>0</v>
      </c>
      <c r="BH986" s="139">
        <f>IF(N986="sníž. přenesená",J986,0)</f>
        <v>0</v>
      </c>
      <c r="BI986" s="139">
        <f>IF(N986="nulová",J986,0)</f>
        <v>0</v>
      </c>
      <c r="BJ986" s="17" t="s">
        <v>83</v>
      </c>
      <c r="BK986" s="139">
        <f>ROUND(I986*H986,2)</f>
        <v>0</v>
      </c>
      <c r="BL986" s="17" t="s">
        <v>197</v>
      </c>
      <c r="BM986" s="138" t="s">
        <v>1110</v>
      </c>
    </row>
    <row r="987" spans="2:65" s="1" customFormat="1" ht="18">
      <c r="B987" s="32"/>
      <c r="D987" s="140" t="s">
        <v>144</v>
      </c>
      <c r="F987" s="141" t="s">
        <v>1109</v>
      </c>
      <c r="I987" s="142"/>
      <c r="L987" s="32"/>
      <c r="M987" s="143"/>
      <c r="T987" s="53"/>
      <c r="AT987" s="17" t="s">
        <v>144</v>
      </c>
      <c r="AU987" s="17" t="s">
        <v>85</v>
      </c>
    </row>
    <row r="988" spans="2:65" s="12" customFormat="1" ht="10">
      <c r="B988" s="146"/>
      <c r="D988" s="140" t="s">
        <v>147</v>
      </c>
      <c r="E988" s="147" t="s">
        <v>19</v>
      </c>
      <c r="F988" s="148" t="s">
        <v>990</v>
      </c>
      <c r="H988" s="147" t="s">
        <v>19</v>
      </c>
      <c r="I988" s="149"/>
      <c r="L988" s="146"/>
      <c r="M988" s="150"/>
      <c r="T988" s="151"/>
      <c r="AT988" s="147" t="s">
        <v>147</v>
      </c>
      <c r="AU988" s="147" t="s">
        <v>85</v>
      </c>
      <c r="AV988" s="12" t="s">
        <v>83</v>
      </c>
      <c r="AW988" s="12" t="s">
        <v>39</v>
      </c>
      <c r="AX988" s="12" t="s">
        <v>12</v>
      </c>
      <c r="AY988" s="147" t="s">
        <v>135</v>
      </c>
    </row>
    <row r="989" spans="2:65" s="13" customFormat="1" ht="10">
      <c r="B989" s="152"/>
      <c r="D989" s="140" t="s">
        <v>147</v>
      </c>
      <c r="E989" s="153" t="s">
        <v>19</v>
      </c>
      <c r="F989" s="154" t="s">
        <v>83</v>
      </c>
      <c r="H989" s="155">
        <v>1</v>
      </c>
      <c r="I989" s="156"/>
      <c r="L989" s="152"/>
      <c r="M989" s="157"/>
      <c r="T989" s="158"/>
      <c r="AT989" s="153" t="s">
        <v>147</v>
      </c>
      <c r="AU989" s="153" t="s">
        <v>85</v>
      </c>
      <c r="AV989" s="13" t="s">
        <v>85</v>
      </c>
      <c r="AW989" s="13" t="s">
        <v>39</v>
      </c>
      <c r="AX989" s="13" t="s">
        <v>12</v>
      </c>
      <c r="AY989" s="153" t="s">
        <v>135</v>
      </c>
    </row>
    <row r="990" spans="2:65" s="14" customFormat="1" ht="10">
      <c r="B990" s="159"/>
      <c r="D990" s="140" t="s">
        <v>147</v>
      </c>
      <c r="E990" s="160" t="s">
        <v>19</v>
      </c>
      <c r="F990" s="161" t="s">
        <v>154</v>
      </c>
      <c r="H990" s="162">
        <v>1</v>
      </c>
      <c r="I990" s="163"/>
      <c r="L990" s="159"/>
      <c r="M990" s="164"/>
      <c r="T990" s="165"/>
      <c r="AT990" s="160" t="s">
        <v>147</v>
      </c>
      <c r="AU990" s="160" t="s">
        <v>85</v>
      </c>
      <c r="AV990" s="14" t="s">
        <v>143</v>
      </c>
      <c r="AW990" s="14" t="s">
        <v>39</v>
      </c>
      <c r="AX990" s="14" t="s">
        <v>83</v>
      </c>
      <c r="AY990" s="160" t="s">
        <v>135</v>
      </c>
    </row>
    <row r="991" spans="2:65" s="1" customFormat="1" ht="24.15" customHeight="1">
      <c r="B991" s="32"/>
      <c r="C991" s="127" t="s">
        <v>798</v>
      </c>
      <c r="D991" s="127" t="s">
        <v>138</v>
      </c>
      <c r="E991" s="128" t="s">
        <v>1111</v>
      </c>
      <c r="F991" s="129" t="s">
        <v>1112</v>
      </c>
      <c r="G991" s="130" t="s">
        <v>237</v>
      </c>
      <c r="H991" s="131">
        <v>4</v>
      </c>
      <c r="I991" s="132"/>
      <c r="J991" s="133">
        <f>ROUND(I991*H991,2)</f>
        <v>0</v>
      </c>
      <c r="K991" s="129" t="s">
        <v>142</v>
      </c>
      <c r="L991" s="32"/>
      <c r="M991" s="134" t="s">
        <v>19</v>
      </c>
      <c r="N991" s="135" t="s">
        <v>47</v>
      </c>
      <c r="P991" s="136">
        <f>O991*H991</f>
        <v>0</v>
      </c>
      <c r="Q991" s="136">
        <v>0</v>
      </c>
      <c r="R991" s="136">
        <f>Q991*H991</f>
        <v>0</v>
      </c>
      <c r="S991" s="136">
        <v>0</v>
      </c>
      <c r="T991" s="137">
        <f>S991*H991</f>
        <v>0</v>
      </c>
      <c r="AR991" s="138" t="s">
        <v>197</v>
      </c>
      <c r="AT991" s="138" t="s">
        <v>138</v>
      </c>
      <c r="AU991" s="138" t="s">
        <v>85</v>
      </c>
      <c r="AY991" s="17" t="s">
        <v>135</v>
      </c>
      <c r="BE991" s="139">
        <f>IF(N991="základní",J991,0)</f>
        <v>0</v>
      </c>
      <c r="BF991" s="139">
        <f>IF(N991="snížená",J991,0)</f>
        <v>0</v>
      </c>
      <c r="BG991" s="139">
        <f>IF(N991="zákl. přenesená",J991,0)</f>
        <v>0</v>
      </c>
      <c r="BH991" s="139">
        <f>IF(N991="sníž. přenesená",J991,0)</f>
        <v>0</v>
      </c>
      <c r="BI991" s="139">
        <f>IF(N991="nulová",J991,0)</f>
        <v>0</v>
      </c>
      <c r="BJ991" s="17" t="s">
        <v>83</v>
      </c>
      <c r="BK991" s="139">
        <f>ROUND(I991*H991,2)</f>
        <v>0</v>
      </c>
      <c r="BL991" s="17" t="s">
        <v>197</v>
      </c>
      <c r="BM991" s="138" t="s">
        <v>1113</v>
      </c>
    </row>
    <row r="992" spans="2:65" s="1" customFormat="1" ht="10">
      <c r="B992" s="32"/>
      <c r="D992" s="140" t="s">
        <v>144</v>
      </c>
      <c r="F992" s="141" t="s">
        <v>1112</v>
      </c>
      <c r="I992" s="142"/>
      <c r="L992" s="32"/>
      <c r="M992" s="143"/>
      <c r="T992" s="53"/>
      <c r="AT992" s="17" t="s">
        <v>144</v>
      </c>
      <c r="AU992" s="17" t="s">
        <v>85</v>
      </c>
    </row>
    <row r="993" spans="2:65" s="1" customFormat="1" ht="10">
      <c r="B993" s="32"/>
      <c r="D993" s="144" t="s">
        <v>145</v>
      </c>
      <c r="F993" s="145" t="s">
        <v>1114</v>
      </c>
      <c r="I993" s="142"/>
      <c r="L993" s="32"/>
      <c r="M993" s="143"/>
      <c r="T993" s="53"/>
      <c r="AT993" s="17" t="s">
        <v>145</v>
      </c>
      <c r="AU993" s="17" t="s">
        <v>85</v>
      </c>
    </row>
    <row r="994" spans="2:65" s="12" customFormat="1" ht="10">
      <c r="B994" s="146"/>
      <c r="D994" s="140" t="s">
        <v>147</v>
      </c>
      <c r="E994" s="147" t="s">
        <v>19</v>
      </c>
      <c r="F994" s="148" t="s">
        <v>749</v>
      </c>
      <c r="H994" s="147" t="s">
        <v>19</v>
      </c>
      <c r="I994" s="149"/>
      <c r="L994" s="146"/>
      <c r="M994" s="150"/>
      <c r="T994" s="151"/>
      <c r="AT994" s="147" t="s">
        <v>147</v>
      </c>
      <c r="AU994" s="147" t="s">
        <v>85</v>
      </c>
      <c r="AV994" s="12" t="s">
        <v>83</v>
      </c>
      <c r="AW994" s="12" t="s">
        <v>39</v>
      </c>
      <c r="AX994" s="12" t="s">
        <v>12</v>
      </c>
      <c r="AY994" s="147" t="s">
        <v>135</v>
      </c>
    </row>
    <row r="995" spans="2:65" s="13" customFormat="1" ht="10">
      <c r="B995" s="152"/>
      <c r="D995" s="140" t="s">
        <v>147</v>
      </c>
      <c r="E995" s="153" t="s">
        <v>19</v>
      </c>
      <c r="F995" s="154" t="s">
        <v>83</v>
      </c>
      <c r="H995" s="155">
        <v>1</v>
      </c>
      <c r="I995" s="156"/>
      <c r="L995" s="152"/>
      <c r="M995" s="157"/>
      <c r="T995" s="158"/>
      <c r="AT995" s="153" t="s">
        <v>147</v>
      </c>
      <c r="AU995" s="153" t="s">
        <v>85</v>
      </c>
      <c r="AV995" s="13" t="s">
        <v>85</v>
      </c>
      <c r="AW995" s="13" t="s">
        <v>39</v>
      </c>
      <c r="AX995" s="13" t="s">
        <v>12</v>
      </c>
      <c r="AY995" s="153" t="s">
        <v>135</v>
      </c>
    </row>
    <row r="996" spans="2:65" s="12" customFormat="1" ht="10">
      <c r="B996" s="146"/>
      <c r="D996" s="140" t="s">
        <v>147</v>
      </c>
      <c r="E996" s="147" t="s">
        <v>19</v>
      </c>
      <c r="F996" s="148" t="s">
        <v>722</v>
      </c>
      <c r="H996" s="147" t="s">
        <v>19</v>
      </c>
      <c r="I996" s="149"/>
      <c r="L996" s="146"/>
      <c r="M996" s="150"/>
      <c r="T996" s="151"/>
      <c r="AT996" s="147" t="s">
        <v>147</v>
      </c>
      <c r="AU996" s="147" t="s">
        <v>85</v>
      </c>
      <c r="AV996" s="12" t="s">
        <v>83</v>
      </c>
      <c r="AW996" s="12" t="s">
        <v>39</v>
      </c>
      <c r="AX996" s="12" t="s">
        <v>12</v>
      </c>
      <c r="AY996" s="147" t="s">
        <v>135</v>
      </c>
    </row>
    <row r="997" spans="2:65" s="13" customFormat="1" ht="10">
      <c r="B997" s="152"/>
      <c r="D997" s="140" t="s">
        <v>147</v>
      </c>
      <c r="E997" s="153" t="s">
        <v>19</v>
      </c>
      <c r="F997" s="154" t="s">
        <v>83</v>
      </c>
      <c r="H997" s="155">
        <v>1</v>
      </c>
      <c r="I997" s="156"/>
      <c r="L997" s="152"/>
      <c r="M997" s="157"/>
      <c r="T997" s="158"/>
      <c r="AT997" s="153" t="s">
        <v>147</v>
      </c>
      <c r="AU997" s="153" t="s">
        <v>85</v>
      </c>
      <c r="AV997" s="13" t="s">
        <v>85</v>
      </c>
      <c r="AW997" s="13" t="s">
        <v>39</v>
      </c>
      <c r="AX997" s="13" t="s">
        <v>12</v>
      </c>
      <c r="AY997" s="153" t="s">
        <v>135</v>
      </c>
    </row>
    <row r="998" spans="2:65" s="12" customFormat="1" ht="10">
      <c r="B998" s="146"/>
      <c r="D998" s="140" t="s">
        <v>147</v>
      </c>
      <c r="E998" s="147" t="s">
        <v>19</v>
      </c>
      <c r="F998" s="148" t="s">
        <v>723</v>
      </c>
      <c r="H998" s="147" t="s">
        <v>19</v>
      </c>
      <c r="I998" s="149"/>
      <c r="L998" s="146"/>
      <c r="M998" s="150"/>
      <c r="T998" s="151"/>
      <c r="AT998" s="147" t="s">
        <v>147</v>
      </c>
      <c r="AU998" s="147" t="s">
        <v>85</v>
      </c>
      <c r="AV998" s="12" t="s">
        <v>83</v>
      </c>
      <c r="AW998" s="12" t="s">
        <v>39</v>
      </c>
      <c r="AX998" s="12" t="s">
        <v>12</v>
      </c>
      <c r="AY998" s="147" t="s">
        <v>135</v>
      </c>
    </row>
    <row r="999" spans="2:65" s="13" customFormat="1" ht="10">
      <c r="B999" s="152"/>
      <c r="D999" s="140" t="s">
        <v>147</v>
      </c>
      <c r="E999" s="153" t="s">
        <v>19</v>
      </c>
      <c r="F999" s="154" t="s">
        <v>83</v>
      </c>
      <c r="H999" s="155">
        <v>1</v>
      </c>
      <c r="I999" s="156"/>
      <c r="L999" s="152"/>
      <c r="M999" s="157"/>
      <c r="T999" s="158"/>
      <c r="AT999" s="153" t="s">
        <v>147</v>
      </c>
      <c r="AU999" s="153" t="s">
        <v>85</v>
      </c>
      <c r="AV999" s="13" t="s">
        <v>85</v>
      </c>
      <c r="AW999" s="13" t="s">
        <v>39</v>
      </c>
      <c r="AX999" s="13" t="s">
        <v>12</v>
      </c>
      <c r="AY999" s="153" t="s">
        <v>135</v>
      </c>
    </row>
    <row r="1000" spans="2:65" s="12" customFormat="1" ht="10">
      <c r="B1000" s="146"/>
      <c r="D1000" s="140" t="s">
        <v>147</v>
      </c>
      <c r="E1000" s="147" t="s">
        <v>19</v>
      </c>
      <c r="F1000" s="148" t="s">
        <v>726</v>
      </c>
      <c r="H1000" s="147" t="s">
        <v>19</v>
      </c>
      <c r="I1000" s="149"/>
      <c r="L1000" s="146"/>
      <c r="M1000" s="150"/>
      <c r="T1000" s="151"/>
      <c r="AT1000" s="147" t="s">
        <v>147</v>
      </c>
      <c r="AU1000" s="147" t="s">
        <v>85</v>
      </c>
      <c r="AV1000" s="12" t="s">
        <v>83</v>
      </c>
      <c r="AW1000" s="12" t="s">
        <v>39</v>
      </c>
      <c r="AX1000" s="12" t="s">
        <v>12</v>
      </c>
      <c r="AY1000" s="147" t="s">
        <v>135</v>
      </c>
    </row>
    <row r="1001" spans="2:65" s="13" customFormat="1" ht="10">
      <c r="B1001" s="152"/>
      <c r="D1001" s="140" t="s">
        <v>147</v>
      </c>
      <c r="E1001" s="153" t="s">
        <v>19</v>
      </c>
      <c r="F1001" s="154" t="s">
        <v>83</v>
      </c>
      <c r="H1001" s="155">
        <v>1</v>
      </c>
      <c r="I1001" s="156"/>
      <c r="L1001" s="152"/>
      <c r="M1001" s="157"/>
      <c r="T1001" s="158"/>
      <c r="AT1001" s="153" t="s">
        <v>147</v>
      </c>
      <c r="AU1001" s="153" t="s">
        <v>85</v>
      </c>
      <c r="AV1001" s="13" t="s">
        <v>85</v>
      </c>
      <c r="AW1001" s="13" t="s">
        <v>39</v>
      </c>
      <c r="AX1001" s="13" t="s">
        <v>12</v>
      </c>
      <c r="AY1001" s="153" t="s">
        <v>135</v>
      </c>
    </row>
    <row r="1002" spans="2:65" s="14" customFormat="1" ht="10">
      <c r="B1002" s="159"/>
      <c r="D1002" s="140" t="s">
        <v>147</v>
      </c>
      <c r="E1002" s="160" t="s">
        <v>19</v>
      </c>
      <c r="F1002" s="161" t="s">
        <v>154</v>
      </c>
      <c r="H1002" s="162">
        <v>4</v>
      </c>
      <c r="I1002" s="163"/>
      <c r="L1002" s="159"/>
      <c r="M1002" s="164"/>
      <c r="T1002" s="165"/>
      <c r="AT1002" s="160" t="s">
        <v>147</v>
      </c>
      <c r="AU1002" s="160" t="s">
        <v>85</v>
      </c>
      <c r="AV1002" s="14" t="s">
        <v>143</v>
      </c>
      <c r="AW1002" s="14" t="s">
        <v>39</v>
      </c>
      <c r="AX1002" s="14" t="s">
        <v>83</v>
      </c>
      <c r="AY1002" s="160" t="s">
        <v>135</v>
      </c>
    </row>
    <row r="1003" spans="2:65" s="1" customFormat="1" ht="16.5" customHeight="1">
      <c r="B1003" s="32"/>
      <c r="C1003" s="176" t="s">
        <v>1115</v>
      </c>
      <c r="D1003" s="176" t="s">
        <v>714</v>
      </c>
      <c r="E1003" s="177" t="s">
        <v>1116</v>
      </c>
      <c r="F1003" s="178" t="s">
        <v>1117</v>
      </c>
      <c r="G1003" s="179" t="s">
        <v>237</v>
      </c>
      <c r="H1003" s="180">
        <v>4</v>
      </c>
      <c r="I1003" s="181"/>
      <c r="J1003" s="182">
        <f>ROUND(I1003*H1003,2)</f>
        <v>0</v>
      </c>
      <c r="K1003" s="178" t="s">
        <v>142</v>
      </c>
      <c r="L1003" s="183"/>
      <c r="M1003" s="184" t="s">
        <v>19</v>
      </c>
      <c r="N1003" s="185" t="s">
        <v>47</v>
      </c>
      <c r="P1003" s="136">
        <f>O1003*H1003</f>
        <v>0</v>
      </c>
      <c r="Q1003" s="136">
        <v>0</v>
      </c>
      <c r="R1003" s="136">
        <f>Q1003*H1003</f>
        <v>0</v>
      </c>
      <c r="S1003" s="136">
        <v>0</v>
      </c>
      <c r="T1003" s="137">
        <f>S1003*H1003</f>
        <v>0</v>
      </c>
      <c r="AR1003" s="138" t="s">
        <v>267</v>
      </c>
      <c r="AT1003" s="138" t="s">
        <v>714</v>
      </c>
      <c r="AU1003" s="138" t="s">
        <v>85</v>
      </c>
      <c r="AY1003" s="17" t="s">
        <v>135</v>
      </c>
      <c r="BE1003" s="139">
        <f>IF(N1003="základní",J1003,0)</f>
        <v>0</v>
      </c>
      <c r="BF1003" s="139">
        <f>IF(N1003="snížená",J1003,0)</f>
        <v>0</v>
      </c>
      <c r="BG1003" s="139">
        <f>IF(N1003="zákl. přenesená",J1003,0)</f>
        <v>0</v>
      </c>
      <c r="BH1003" s="139">
        <f>IF(N1003="sníž. přenesená",J1003,0)</f>
        <v>0</v>
      </c>
      <c r="BI1003" s="139">
        <f>IF(N1003="nulová",J1003,0)</f>
        <v>0</v>
      </c>
      <c r="BJ1003" s="17" t="s">
        <v>83</v>
      </c>
      <c r="BK1003" s="139">
        <f>ROUND(I1003*H1003,2)</f>
        <v>0</v>
      </c>
      <c r="BL1003" s="17" t="s">
        <v>197</v>
      </c>
      <c r="BM1003" s="138" t="s">
        <v>1118</v>
      </c>
    </row>
    <row r="1004" spans="2:65" s="1" customFormat="1" ht="10">
      <c r="B1004" s="32"/>
      <c r="D1004" s="140" t="s">
        <v>144</v>
      </c>
      <c r="F1004" s="141" t="s">
        <v>1117</v>
      </c>
      <c r="I1004" s="142"/>
      <c r="L1004" s="32"/>
      <c r="M1004" s="143"/>
      <c r="T1004" s="53"/>
      <c r="AT1004" s="17" t="s">
        <v>144</v>
      </c>
      <c r="AU1004" s="17" t="s">
        <v>85</v>
      </c>
    </row>
    <row r="1005" spans="2:65" s="12" customFormat="1" ht="10">
      <c r="B1005" s="146"/>
      <c r="D1005" s="140" t="s">
        <v>147</v>
      </c>
      <c r="E1005" s="147" t="s">
        <v>19</v>
      </c>
      <c r="F1005" s="148" t="s">
        <v>749</v>
      </c>
      <c r="H1005" s="147" t="s">
        <v>19</v>
      </c>
      <c r="I1005" s="149"/>
      <c r="L1005" s="146"/>
      <c r="M1005" s="150"/>
      <c r="T1005" s="151"/>
      <c r="AT1005" s="147" t="s">
        <v>147</v>
      </c>
      <c r="AU1005" s="147" t="s">
        <v>85</v>
      </c>
      <c r="AV1005" s="12" t="s">
        <v>83</v>
      </c>
      <c r="AW1005" s="12" t="s">
        <v>39</v>
      </c>
      <c r="AX1005" s="12" t="s">
        <v>12</v>
      </c>
      <c r="AY1005" s="147" t="s">
        <v>135</v>
      </c>
    </row>
    <row r="1006" spans="2:65" s="13" customFormat="1" ht="10">
      <c r="B1006" s="152"/>
      <c r="D1006" s="140" t="s">
        <v>147</v>
      </c>
      <c r="E1006" s="153" t="s">
        <v>19</v>
      </c>
      <c r="F1006" s="154" t="s">
        <v>83</v>
      </c>
      <c r="H1006" s="155">
        <v>1</v>
      </c>
      <c r="I1006" s="156"/>
      <c r="L1006" s="152"/>
      <c r="M1006" s="157"/>
      <c r="T1006" s="158"/>
      <c r="AT1006" s="153" t="s">
        <v>147</v>
      </c>
      <c r="AU1006" s="153" t="s">
        <v>85</v>
      </c>
      <c r="AV1006" s="13" t="s">
        <v>85</v>
      </c>
      <c r="AW1006" s="13" t="s">
        <v>39</v>
      </c>
      <c r="AX1006" s="13" t="s">
        <v>12</v>
      </c>
      <c r="AY1006" s="153" t="s">
        <v>135</v>
      </c>
    </row>
    <row r="1007" spans="2:65" s="12" customFormat="1" ht="10">
      <c r="B1007" s="146"/>
      <c r="D1007" s="140" t="s">
        <v>147</v>
      </c>
      <c r="E1007" s="147" t="s">
        <v>19</v>
      </c>
      <c r="F1007" s="148" t="s">
        <v>722</v>
      </c>
      <c r="H1007" s="147" t="s">
        <v>19</v>
      </c>
      <c r="I1007" s="149"/>
      <c r="L1007" s="146"/>
      <c r="M1007" s="150"/>
      <c r="T1007" s="151"/>
      <c r="AT1007" s="147" t="s">
        <v>147</v>
      </c>
      <c r="AU1007" s="147" t="s">
        <v>85</v>
      </c>
      <c r="AV1007" s="12" t="s">
        <v>83</v>
      </c>
      <c r="AW1007" s="12" t="s">
        <v>39</v>
      </c>
      <c r="AX1007" s="12" t="s">
        <v>12</v>
      </c>
      <c r="AY1007" s="147" t="s">
        <v>135</v>
      </c>
    </row>
    <row r="1008" spans="2:65" s="13" customFormat="1" ht="10">
      <c r="B1008" s="152"/>
      <c r="D1008" s="140" t="s">
        <v>147</v>
      </c>
      <c r="E1008" s="153" t="s">
        <v>19</v>
      </c>
      <c r="F1008" s="154" t="s">
        <v>83</v>
      </c>
      <c r="H1008" s="155">
        <v>1</v>
      </c>
      <c r="I1008" s="156"/>
      <c r="L1008" s="152"/>
      <c r="M1008" s="157"/>
      <c r="T1008" s="158"/>
      <c r="AT1008" s="153" t="s">
        <v>147</v>
      </c>
      <c r="AU1008" s="153" t="s">
        <v>85</v>
      </c>
      <c r="AV1008" s="13" t="s">
        <v>85</v>
      </c>
      <c r="AW1008" s="13" t="s">
        <v>39</v>
      </c>
      <c r="AX1008" s="13" t="s">
        <v>12</v>
      </c>
      <c r="AY1008" s="153" t="s">
        <v>135</v>
      </c>
    </row>
    <row r="1009" spans="2:65" s="12" customFormat="1" ht="10">
      <c r="B1009" s="146"/>
      <c r="D1009" s="140" t="s">
        <v>147</v>
      </c>
      <c r="E1009" s="147" t="s">
        <v>19</v>
      </c>
      <c r="F1009" s="148" t="s">
        <v>723</v>
      </c>
      <c r="H1009" s="147" t="s">
        <v>19</v>
      </c>
      <c r="I1009" s="149"/>
      <c r="L1009" s="146"/>
      <c r="M1009" s="150"/>
      <c r="T1009" s="151"/>
      <c r="AT1009" s="147" t="s">
        <v>147</v>
      </c>
      <c r="AU1009" s="147" t="s">
        <v>85</v>
      </c>
      <c r="AV1009" s="12" t="s">
        <v>83</v>
      </c>
      <c r="AW1009" s="12" t="s">
        <v>39</v>
      </c>
      <c r="AX1009" s="12" t="s">
        <v>12</v>
      </c>
      <c r="AY1009" s="147" t="s">
        <v>135</v>
      </c>
    </row>
    <row r="1010" spans="2:65" s="13" customFormat="1" ht="10">
      <c r="B1010" s="152"/>
      <c r="D1010" s="140" t="s">
        <v>147</v>
      </c>
      <c r="E1010" s="153" t="s">
        <v>19</v>
      </c>
      <c r="F1010" s="154" t="s">
        <v>83</v>
      </c>
      <c r="H1010" s="155">
        <v>1</v>
      </c>
      <c r="I1010" s="156"/>
      <c r="L1010" s="152"/>
      <c r="M1010" s="157"/>
      <c r="T1010" s="158"/>
      <c r="AT1010" s="153" t="s">
        <v>147</v>
      </c>
      <c r="AU1010" s="153" t="s">
        <v>85</v>
      </c>
      <c r="AV1010" s="13" t="s">
        <v>85</v>
      </c>
      <c r="AW1010" s="13" t="s">
        <v>39</v>
      </c>
      <c r="AX1010" s="13" t="s">
        <v>12</v>
      </c>
      <c r="AY1010" s="153" t="s">
        <v>135</v>
      </c>
    </row>
    <row r="1011" spans="2:65" s="12" customFormat="1" ht="10">
      <c r="B1011" s="146"/>
      <c r="D1011" s="140" t="s">
        <v>147</v>
      </c>
      <c r="E1011" s="147" t="s">
        <v>19</v>
      </c>
      <c r="F1011" s="148" t="s">
        <v>726</v>
      </c>
      <c r="H1011" s="147" t="s">
        <v>19</v>
      </c>
      <c r="I1011" s="149"/>
      <c r="L1011" s="146"/>
      <c r="M1011" s="150"/>
      <c r="T1011" s="151"/>
      <c r="AT1011" s="147" t="s">
        <v>147</v>
      </c>
      <c r="AU1011" s="147" t="s">
        <v>85</v>
      </c>
      <c r="AV1011" s="12" t="s">
        <v>83</v>
      </c>
      <c r="AW1011" s="12" t="s">
        <v>39</v>
      </c>
      <c r="AX1011" s="12" t="s">
        <v>12</v>
      </c>
      <c r="AY1011" s="147" t="s">
        <v>135</v>
      </c>
    </row>
    <row r="1012" spans="2:65" s="13" customFormat="1" ht="10">
      <c r="B1012" s="152"/>
      <c r="D1012" s="140" t="s">
        <v>147</v>
      </c>
      <c r="E1012" s="153" t="s">
        <v>19</v>
      </c>
      <c r="F1012" s="154" t="s">
        <v>83</v>
      </c>
      <c r="H1012" s="155">
        <v>1</v>
      </c>
      <c r="I1012" s="156"/>
      <c r="L1012" s="152"/>
      <c r="M1012" s="157"/>
      <c r="T1012" s="158"/>
      <c r="AT1012" s="153" t="s">
        <v>147</v>
      </c>
      <c r="AU1012" s="153" t="s">
        <v>85</v>
      </c>
      <c r="AV1012" s="13" t="s">
        <v>85</v>
      </c>
      <c r="AW1012" s="13" t="s">
        <v>39</v>
      </c>
      <c r="AX1012" s="13" t="s">
        <v>12</v>
      </c>
      <c r="AY1012" s="153" t="s">
        <v>135</v>
      </c>
    </row>
    <row r="1013" spans="2:65" s="14" customFormat="1" ht="10">
      <c r="B1013" s="159"/>
      <c r="D1013" s="140" t="s">
        <v>147</v>
      </c>
      <c r="E1013" s="160" t="s">
        <v>19</v>
      </c>
      <c r="F1013" s="161" t="s">
        <v>154</v>
      </c>
      <c r="H1013" s="162">
        <v>4</v>
      </c>
      <c r="I1013" s="163"/>
      <c r="L1013" s="159"/>
      <c r="M1013" s="164"/>
      <c r="T1013" s="165"/>
      <c r="AT1013" s="160" t="s">
        <v>147</v>
      </c>
      <c r="AU1013" s="160" t="s">
        <v>85</v>
      </c>
      <c r="AV1013" s="14" t="s">
        <v>143</v>
      </c>
      <c r="AW1013" s="14" t="s">
        <v>39</v>
      </c>
      <c r="AX1013" s="14" t="s">
        <v>83</v>
      </c>
      <c r="AY1013" s="160" t="s">
        <v>135</v>
      </c>
    </row>
    <row r="1014" spans="2:65" s="1" customFormat="1" ht="24.15" customHeight="1">
      <c r="B1014" s="32"/>
      <c r="C1014" s="127" t="s">
        <v>800</v>
      </c>
      <c r="D1014" s="127" t="s">
        <v>138</v>
      </c>
      <c r="E1014" s="128" t="s">
        <v>1119</v>
      </c>
      <c r="F1014" s="129" t="s">
        <v>1120</v>
      </c>
      <c r="G1014" s="130" t="s">
        <v>237</v>
      </c>
      <c r="H1014" s="131">
        <v>6</v>
      </c>
      <c r="I1014" s="132"/>
      <c r="J1014" s="133">
        <f>ROUND(I1014*H1014,2)</f>
        <v>0</v>
      </c>
      <c r="K1014" s="129" t="s">
        <v>142</v>
      </c>
      <c r="L1014" s="32"/>
      <c r="M1014" s="134" t="s">
        <v>19</v>
      </c>
      <c r="N1014" s="135" t="s">
        <v>47</v>
      </c>
      <c r="P1014" s="136">
        <f>O1014*H1014</f>
        <v>0</v>
      </c>
      <c r="Q1014" s="136">
        <v>0</v>
      </c>
      <c r="R1014" s="136">
        <f>Q1014*H1014</f>
        <v>0</v>
      </c>
      <c r="S1014" s="136">
        <v>0</v>
      </c>
      <c r="T1014" s="137">
        <f>S1014*H1014</f>
        <v>0</v>
      </c>
      <c r="AR1014" s="138" t="s">
        <v>197</v>
      </c>
      <c r="AT1014" s="138" t="s">
        <v>138</v>
      </c>
      <c r="AU1014" s="138" t="s">
        <v>85</v>
      </c>
      <c r="AY1014" s="17" t="s">
        <v>135</v>
      </c>
      <c r="BE1014" s="139">
        <f>IF(N1014="základní",J1014,0)</f>
        <v>0</v>
      </c>
      <c r="BF1014" s="139">
        <f>IF(N1014="snížená",J1014,0)</f>
        <v>0</v>
      </c>
      <c r="BG1014" s="139">
        <f>IF(N1014="zákl. přenesená",J1014,0)</f>
        <v>0</v>
      </c>
      <c r="BH1014" s="139">
        <f>IF(N1014="sníž. přenesená",J1014,0)</f>
        <v>0</v>
      </c>
      <c r="BI1014" s="139">
        <f>IF(N1014="nulová",J1014,0)</f>
        <v>0</v>
      </c>
      <c r="BJ1014" s="17" t="s">
        <v>83</v>
      </c>
      <c r="BK1014" s="139">
        <f>ROUND(I1014*H1014,2)</f>
        <v>0</v>
      </c>
      <c r="BL1014" s="17" t="s">
        <v>197</v>
      </c>
      <c r="BM1014" s="138" t="s">
        <v>1121</v>
      </c>
    </row>
    <row r="1015" spans="2:65" s="1" customFormat="1" ht="10">
      <c r="B1015" s="32"/>
      <c r="D1015" s="140" t="s">
        <v>144</v>
      </c>
      <c r="F1015" s="141" t="s">
        <v>1120</v>
      </c>
      <c r="I1015" s="142"/>
      <c r="L1015" s="32"/>
      <c r="M1015" s="143"/>
      <c r="T1015" s="53"/>
      <c r="AT1015" s="17" t="s">
        <v>144</v>
      </c>
      <c r="AU1015" s="17" t="s">
        <v>85</v>
      </c>
    </row>
    <row r="1016" spans="2:65" s="1" customFormat="1" ht="10">
      <c r="B1016" s="32"/>
      <c r="D1016" s="144" t="s">
        <v>145</v>
      </c>
      <c r="F1016" s="145" t="s">
        <v>1122</v>
      </c>
      <c r="I1016" s="142"/>
      <c r="L1016" s="32"/>
      <c r="M1016" s="143"/>
      <c r="T1016" s="53"/>
      <c r="AT1016" s="17" t="s">
        <v>145</v>
      </c>
      <c r="AU1016" s="17" t="s">
        <v>85</v>
      </c>
    </row>
    <row r="1017" spans="2:65" s="12" customFormat="1" ht="10">
      <c r="B1017" s="146"/>
      <c r="D1017" s="140" t="s">
        <v>147</v>
      </c>
      <c r="E1017" s="147" t="s">
        <v>19</v>
      </c>
      <c r="F1017" s="148" t="s">
        <v>974</v>
      </c>
      <c r="H1017" s="147" t="s">
        <v>19</v>
      </c>
      <c r="I1017" s="149"/>
      <c r="L1017" s="146"/>
      <c r="M1017" s="150"/>
      <c r="T1017" s="151"/>
      <c r="AT1017" s="147" t="s">
        <v>147</v>
      </c>
      <c r="AU1017" s="147" t="s">
        <v>85</v>
      </c>
      <c r="AV1017" s="12" t="s">
        <v>83</v>
      </c>
      <c r="AW1017" s="12" t="s">
        <v>39</v>
      </c>
      <c r="AX1017" s="12" t="s">
        <v>12</v>
      </c>
      <c r="AY1017" s="147" t="s">
        <v>135</v>
      </c>
    </row>
    <row r="1018" spans="2:65" s="13" customFormat="1" ht="10">
      <c r="B1018" s="152"/>
      <c r="D1018" s="140" t="s">
        <v>147</v>
      </c>
      <c r="E1018" s="153" t="s">
        <v>19</v>
      </c>
      <c r="F1018" s="154" t="s">
        <v>85</v>
      </c>
      <c r="H1018" s="155">
        <v>2</v>
      </c>
      <c r="I1018" s="156"/>
      <c r="L1018" s="152"/>
      <c r="M1018" s="157"/>
      <c r="T1018" s="158"/>
      <c r="AT1018" s="153" t="s">
        <v>147</v>
      </c>
      <c r="AU1018" s="153" t="s">
        <v>85</v>
      </c>
      <c r="AV1018" s="13" t="s">
        <v>85</v>
      </c>
      <c r="AW1018" s="13" t="s">
        <v>39</v>
      </c>
      <c r="AX1018" s="13" t="s">
        <v>12</v>
      </c>
      <c r="AY1018" s="153" t="s">
        <v>135</v>
      </c>
    </row>
    <row r="1019" spans="2:65" s="12" customFormat="1" ht="10">
      <c r="B1019" s="146"/>
      <c r="D1019" s="140" t="s">
        <v>147</v>
      </c>
      <c r="E1019" s="147" t="s">
        <v>19</v>
      </c>
      <c r="F1019" s="148" t="s">
        <v>724</v>
      </c>
      <c r="H1019" s="147" t="s">
        <v>19</v>
      </c>
      <c r="I1019" s="149"/>
      <c r="L1019" s="146"/>
      <c r="M1019" s="150"/>
      <c r="T1019" s="151"/>
      <c r="AT1019" s="147" t="s">
        <v>147</v>
      </c>
      <c r="AU1019" s="147" t="s">
        <v>85</v>
      </c>
      <c r="AV1019" s="12" t="s">
        <v>83</v>
      </c>
      <c r="AW1019" s="12" t="s">
        <v>39</v>
      </c>
      <c r="AX1019" s="12" t="s">
        <v>12</v>
      </c>
      <c r="AY1019" s="147" t="s">
        <v>135</v>
      </c>
    </row>
    <row r="1020" spans="2:65" s="13" customFormat="1" ht="10">
      <c r="B1020" s="152"/>
      <c r="D1020" s="140" t="s">
        <v>147</v>
      </c>
      <c r="E1020" s="153" t="s">
        <v>19</v>
      </c>
      <c r="F1020" s="154" t="s">
        <v>85</v>
      </c>
      <c r="H1020" s="155">
        <v>2</v>
      </c>
      <c r="I1020" s="156"/>
      <c r="L1020" s="152"/>
      <c r="M1020" s="157"/>
      <c r="T1020" s="158"/>
      <c r="AT1020" s="153" t="s">
        <v>147</v>
      </c>
      <c r="AU1020" s="153" t="s">
        <v>85</v>
      </c>
      <c r="AV1020" s="13" t="s">
        <v>85</v>
      </c>
      <c r="AW1020" s="13" t="s">
        <v>39</v>
      </c>
      <c r="AX1020" s="13" t="s">
        <v>12</v>
      </c>
      <c r="AY1020" s="153" t="s">
        <v>135</v>
      </c>
    </row>
    <row r="1021" spans="2:65" s="12" customFormat="1" ht="10">
      <c r="B1021" s="146"/>
      <c r="D1021" s="140" t="s">
        <v>147</v>
      </c>
      <c r="E1021" s="147" t="s">
        <v>19</v>
      </c>
      <c r="F1021" s="148" t="s">
        <v>725</v>
      </c>
      <c r="H1021" s="147" t="s">
        <v>19</v>
      </c>
      <c r="I1021" s="149"/>
      <c r="L1021" s="146"/>
      <c r="M1021" s="150"/>
      <c r="T1021" s="151"/>
      <c r="AT1021" s="147" t="s">
        <v>147</v>
      </c>
      <c r="AU1021" s="147" t="s">
        <v>85</v>
      </c>
      <c r="AV1021" s="12" t="s">
        <v>83</v>
      </c>
      <c r="AW1021" s="12" t="s">
        <v>39</v>
      </c>
      <c r="AX1021" s="12" t="s">
        <v>12</v>
      </c>
      <c r="AY1021" s="147" t="s">
        <v>135</v>
      </c>
    </row>
    <row r="1022" spans="2:65" s="13" customFormat="1" ht="10">
      <c r="B1022" s="152"/>
      <c r="D1022" s="140" t="s">
        <v>147</v>
      </c>
      <c r="E1022" s="153" t="s">
        <v>19</v>
      </c>
      <c r="F1022" s="154" t="s">
        <v>83</v>
      </c>
      <c r="H1022" s="155">
        <v>1</v>
      </c>
      <c r="I1022" s="156"/>
      <c r="L1022" s="152"/>
      <c r="M1022" s="157"/>
      <c r="T1022" s="158"/>
      <c r="AT1022" s="153" t="s">
        <v>147</v>
      </c>
      <c r="AU1022" s="153" t="s">
        <v>85</v>
      </c>
      <c r="AV1022" s="13" t="s">
        <v>85</v>
      </c>
      <c r="AW1022" s="13" t="s">
        <v>39</v>
      </c>
      <c r="AX1022" s="13" t="s">
        <v>12</v>
      </c>
      <c r="AY1022" s="153" t="s">
        <v>135</v>
      </c>
    </row>
    <row r="1023" spans="2:65" s="12" customFormat="1" ht="10">
      <c r="B1023" s="146"/>
      <c r="D1023" s="140" t="s">
        <v>147</v>
      </c>
      <c r="E1023" s="147" t="s">
        <v>19</v>
      </c>
      <c r="F1023" s="148" t="s">
        <v>712</v>
      </c>
      <c r="H1023" s="147" t="s">
        <v>19</v>
      </c>
      <c r="I1023" s="149"/>
      <c r="L1023" s="146"/>
      <c r="M1023" s="150"/>
      <c r="T1023" s="151"/>
      <c r="AT1023" s="147" t="s">
        <v>147</v>
      </c>
      <c r="AU1023" s="147" t="s">
        <v>85</v>
      </c>
      <c r="AV1023" s="12" t="s">
        <v>83</v>
      </c>
      <c r="AW1023" s="12" t="s">
        <v>39</v>
      </c>
      <c r="AX1023" s="12" t="s">
        <v>12</v>
      </c>
      <c r="AY1023" s="147" t="s">
        <v>135</v>
      </c>
    </row>
    <row r="1024" spans="2:65" s="13" customFormat="1" ht="10">
      <c r="B1024" s="152"/>
      <c r="D1024" s="140" t="s">
        <v>147</v>
      </c>
      <c r="E1024" s="153" t="s">
        <v>19</v>
      </c>
      <c r="F1024" s="154" t="s">
        <v>83</v>
      </c>
      <c r="H1024" s="155">
        <v>1</v>
      </c>
      <c r="I1024" s="156"/>
      <c r="L1024" s="152"/>
      <c r="M1024" s="157"/>
      <c r="T1024" s="158"/>
      <c r="AT1024" s="153" t="s">
        <v>147</v>
      </c>
      <c r="AU1024" s="153" t="s">
        <v>85</v>
      </c>
      <c r="AV1024" s="13" t="s">
        <v>85</v>
      </c>
      <c r="AW1024" s="13" t="s">
        <v>39</v>
      </c>
      <c r="AX1024" s="13" t="s">
        <v>12</v>
      </c>
      <c r="AY1024" s="153" t="s">
        <v>135</v>
      </c>
    </row>
    <row r="1025" spans="2:65" s="14" customFormat="1" ht="10">
      <c r="B1025" s="159"/>
      <c r="D1025" s="140" t="s">
        <v>147</v>
      </c>
      <c r="E1025" s="160" t="s">
        <v>19</v>
      </c>
      <c r="F1025" s="161" t="s">
        <v>154</v>
      </c>
      <c r="H1025" s="162">
        <v>6</v>
      </c>
      <c r="I1025" s="163"/>
      <c r="L1025" s="159"/>
      <c r="M1025" s="164"/>
      <c r="T1025" s="165"/>
      <c r="AT1025" s="160" t="s">
        <v>147</v>
      </c>
      <c r="AU1025" s="160" t="s">
        <v>85</v>
      </c>
      <c r="AV1025" s="14" t="s">
        <v>143</v>
      </c>
      <c r="AW1025" s="14" t="s">
        <v>39</v>
      </c>
      <c r="AX1025" s="14" t="s">
        <v>83</v>
      </c>
      <c r="AY1025" s="160" t="s">
        <v>135</v>
      </c>
    </row>
    <row r="1026" spans="2:65" s="1" customFormat="1" ht="16.5" customHeight="1">
      <c r="B1026" s="32"/>
      <c r="C1026" s="176" t="s">
        <v>1123</v>
      </c>
      <c r="D1026" s="176" t="s">
        <v>714</v>
      </c>
      <c r="E1026" s="177" t="s">
        <v>1124</v>
      </c>
      <c r="F1026" s="178" t="s">
        <v>1125</v>
      </c>
      <c r="G1026" s="179" t="s">
        <v>237</v>
      </c>
      <c r="H1026" s="180">
        <v>6</v>
      </c>
      <c r="I1026" s="181"/>
      <c r="J1026" s="182">
        <f>ROUND(I1026*H1026,2)</f>
        <v>0</v>
      </c>
      <c r="K1026" s="178" t="s">
        <v>19</v>
      </c>
      <c r="L1026" s="183"/>
      <c r="M1026" s="184" t="s">
        <v>19</v>
      </c>
      <c r="N1026" s="185" t="s">
        <v>47</v>
      </c>
      <c r="P1026" s="136">
        <f>O1026*H1026</f>
        <v>0</v>
      </c>
      <c r="Q1026" s="136">
        <v>0</v>
      </c>
      <c r="R1026" s="136">
        <f>Q1026*H1026</f>
        <v>0</v>
      </c>
      <c r="S1026" s="136">
        <v>0</v>
      </c>
      <c r="T1026" s="137">
        <f>S1026*H1026</f>
        <v>0</v>
      </c>
      <c r="AR1026" s="138" t="s">
        <v>267</v>
      </c>
      <c r="AT1026" s="138" t="s">
        <v>714</v>
      </c>
      <c r="AU1026" s="138" t="s">
        <v>85</v>
      </c>
      <c r="AY1026" s="17" t="s">
        <v>135</v>
      </c>
      <c r="BE1026" s="139">
        <f>IF(N1026="základní",J1026,0)</f>
        <v>0</v>
      </c>
      <c r="BF1026" s="139">
        <f>IF(N1026="snížená",J1026,0)</f>
        <v>0</v>
      </c>
      <c r="BG1026" s="139">
        <f>IF(N1026="zákl. přenesená",J1026,0)</f>
        <v>0</v>
      </c>
      <c r="BH1026" s="139">
        <f>IF(N1026="sníž. přenesená",J1026,0)</f>
        <v>0</v>
      </c>
      <c r="BI1026" s="139">
        <f>IF(N1026="nulová",J1026,0)</f>
        <v>0</v>
      </c>
      <c r="BJ1026" s="17" t="s">
        <v>83</v>
      </c>
      <c r="BK1026" s="139">
        <f>ROUND(I1026*H1026,2)</f>
        <v>0</v>
      </c>
      <c r="BL1026" s="17" t="s">
        <v>197</v>
      </c>
      <c r="BM1026" s="138" t="s">
        <v>1126</v>
      </c>
    </row>
    <row r="1027" spans="2:65" s="1" customFormat="1" ht="10">
      <c r="B1027" s="32"/>
      <c r="D1027" s="140" t="s">
        <v>144</v>
      </c>
      <c r="F1027" s="141" t="s">
        <v>1125</v>
      </c>
      <c r="I1027" s="142"/>
      <c r="L1027" s="32"/>
      <c r="M1027" s="143"/>
      <c r="T1027" s="53"/>
      <c r="AT1027" s="17" t="s">
        <v>144</v>
      </c>
      <c r="AU1027" s="17" t="s">
        <v>85</v>
      </c>
    </row>
    <row r="1028" spans="2:65" s="12" customFormat="1" ht="10">
      <c r="B1028" s="146"/>
      <c r="D1028" s="140" t="s">
        <v>147</v>
      </c>
      <c r="E1028" s="147" t="s">
        <v>19</v>
      </c>
      <c r="F1028" s="148" t="s">
        <v>974</v>
      </c>
      <c r="H1028" s="147" t="s">
        <v>19</v>
      </c>
      <c r="I1028" s="149"/>
      <c r="L1028" s="146"/>
      <c r="M1028" s="150"/>
      <c r="T1028" s="151"/>
      <c r="AT1028" s="147" t="s">
        <v>147</v>
      </c>
      <c r="AU1028" s="147" t="s">
        <v>85</v>
      </c>
      <c r="AV1028" s="12" t="s">
        <v>83</v>
      </c>
      <c r="AW1028" s="12" t="s">
        <v>39</v>
      </c>
      <c r="AX1028" s="12" t="s">
        <v>12</v>
      </c>
      <c r="AY1028" s="147" t="s">
        <v>135</v>
      </c>
    </row>
    <row r="1029" spans="2:65" s="13" customFormat="1" ht="10">
      <c r="B1029" s="152"/>
      <c r="D1029" s="140" t="s">
        <v>147</v>
      </c>
      <c r="E1029" s="153" t="s">
        <v>19</v>
      </c>
      <c r="F1029" s="154" t="s">
        <v>85</v>
      </c>
      <c r="H1029" s="155">
        <v>2</v>
      </c>
      <c r="I1029" s="156"/>
      <c r="L1029" s="152"/>
      <c r="M1029" s="157"/>
      <c r="T1029" s="158"/>
      <c r="AT1029" s="153" t="s">
        <v>147</v>
      </c>
      <c r="AU1029" s="153" t="s">
        <v>85</v>
      </c>
      <c r="AV1029" s="13" t="s">
        <v>85</v>
      </c>
      <c r="AW1029" s="13" t="s">
        <v>39</v>
      </c>
      <c r="AX1029" s="13" t="s">
        <v>12</v>
      </c>
      <c r="AY1029" s="153" t="s">
        <v>135</v>
      </c>
    </row>
    <row r="1030" spans="2:65" s="12" customFormat="1" ht="10">
      <c r="B1030" s="146"/>
      <c r="D1030" s="140" t="s">
        <v>147</v>
      </c>
      <c r="E1030" s="147" t="s">
        <v>19</v>
      </c>
      <c r="F1030" s="148" t="s">
        <v>724</v>
      </c>
      <c r="H1030" s="147" t="s">
        <v>19</v>
      </c>
      <c r="I1030" s="149"/>
      <c r="L1030" s="146"/>
      <c r="M1030" s="150"/>
      <c r="T1030" s="151"/>
      <c r="AT1030" s="147" t="s">
        <v>147</v>
      </c>
      <c r="AU1030" s="147" t="s">
        <v>85</v>
      </c>
      <c r="AV1030" s="12" t="s">
        <v>83</v>
      </c>
      <c r="AW1030" s="12" t="s">
        <v>39</v>
      </c>
      <c r="AX1030" s="12" t="s">
        <v>12</v>
      </c>
      <c r="AY1030" s="147" t="s">
        <v>135</v>
      </c>
    </row>
    <row r="1031" spans="2:65" s="13" customFormat="1" ht="10">
      <c r="B1031" s="152"/>
      <c r="D1031" s="140" t="s">
        <v>147</v>
      </c>
      <c r="E1031" s="153" t="s">
        <v>19</v>
      </c>
      <c r="F1031" s="154" t="s">
        <v>85</v>
      </c>
      <c r="H1031" s="155">
        <v>2</v>
      </c>
      <c r="I1031" s="156"/>
      <c r="L1031" s="152"/>
      <c r="M1031" s="157"/>
      <c r="T1031" s="158"/>
      <c r="AT1031" s="153" t="s">
        <v>147</v>
      </c>
      <c r="AU1031" s="153" t="s">
        <v>85</v>
      </c>
      <c r="AV1031" s="13" t="s">
        <v>85</v>
      </c>
      <c r="AW1031" s="13" t="s">
        <v>39</v>
      </c>
      <c r="AX1031" s="13" t="s">
        <v>12</v>
      </c>
      <c r="AY1031" s="153" t="s">
        <v>135</v>
      </c>
    </row>
    <row r="1032" spans="2:65" s="12" customFormat="1" ht="10">
      <c r="B1032" s="146"/>
      <c r="D1032" s="140" t="s">
        <v>147</v>
      </c>
      <c r="E1032" s="147" t="s">
        <v>19</v>
      </c>
      <c r="F1032" s="148" t="s">
        <v>725</v>
      </c>
      <c r="H1032" s="147" t="s">
        <v>19</v>
      </c>
      <c r="I1032" s="149"/>
      <c r="L1032" s="146"/>
      <c r="M1032" s="150"/>
      <c r="T1032" s="151"/>
      <c r="AT1032" s="147" t="s">
        <v>147</v>
      </c>
      <c r="AU1032" s="147" t="s">
        <v>85</v>
      </c>
      <c r="AV1032" s="12" t="s">
        <v>83</v>
      </c>
      <c r="AW1032" s="12" t="s">
        <v>39</v>
      </c>
      <c r="AX1032" s="12" t="s">
        <v>12</v>
      </c>
      <c r="AY1032" s="147" t="s">
        <v>135</v>
      </c>
    </row>
    <row r="1033" spans="2:65" s="13" customFormat="1" ht="10">
      <c r="B1033" s="152"/>
      <c r="D1033" s="140" t="s">
        <v>147</v>
      </c>
      <c r="E1033" s="153" t="s">
        <v>19</v>
      </c>
      <c r="F1033" s="154" t="s">
        <v>83</v>
      </c>
      <c r="H1033" s="155">
        <v>1</v>
      </c>
      <c r="I1033" s="156"/>
      <c r="L1033" s="152"/>
      <c r="M1033" s="157"/>
      <c r="T1033" s="158"/>
      <c r="AT1033" s="153" t="s">
        <v>147</v>
      </c>
      <c r="AU1033" s="153" t="s">
        <v>85</v>
      </c>
      <c r="AV1033" s="13" t="s">
        <v>85</v>
      </c>
      <c r="AW1033" s="13" t="s">
        <v>39</v>
      </c>
      <c r="AX1033" s="13" t="s">
        <v>12</v>
      </c>
      <c r="AY1033" s="153" t="s">
        <v>135</v>
      </c>
    </row>
    <row r="1034" spans="2:65" s="12" customFormat="1" ht="10">
      <c r="B1034" s="146"/>
      <c r="D1034" s="140" t="s">
        <v>147</v>
      </c>
      <c r="E1034" s="147" t="s">
        <v>19</v>
      </c>
      <c r="F1034" s="148" t="s">
        <v>712</v>
      </c>
      <c r="H1034" s="147" t="s">
        <v>19</v>
      </c>
      <c r="I1034" s="149"/>
      <c r="L1034" s="146"/>
      <c r="M1034" s="150"/>
      <c r="T1034" s="151"/>
      <c r="AT1034" s="147" t="s">
        <v>147</v>
      </c>
      <c r="AU1034" s="147" t="s">
        <v>85</v>
      </c>
      <c r="AV1034" s="12" t="s">
        <v>83</v>
      </c>
      <c r="AW1034" s="12" t="s">
        <v>39</v>
      </c>
      <c r="AX1034" s="12" t="s">
        <v>12</v>
      </c>
      <c r="AY1034" s="147" t="s">
        <v>135</v>
      </c>
    </row>
    <row r="1035" spans="2:65" s="13" customFormat="1" ht="10">
      <c r="B1035" s="152"/>
      <c r="D1035" s="140" t="s">
        <v>147</v>
      </c>
      <c r="E1035" s="153" t="s">
        <v>19</v>
      </c>
      <c r="F1035" s="154" t="s">
        <v>83</v>
      </c>
      <c r="H1035" s="155">
        <v>1</v>
      </c>
      <c r="I1035" s="156"/>
      <c r="L1035" s="152"/>
      <c r="M1035" s="157"/>
      <c r="T1035" s="158"/>
      <c r="AT1035" s="153" t="s">
        <v>147</v>
      </c>
      <c r="AU1035" s="153" t="s">
        <v>85</v>
      </c>
      <c r="AV1035" s="13" t="s">
        <v>85</v>
      </c>
      <c r="AW1035" s="13" t="s">
        <v>39</v>
      </c>
      <c r="AX1035" s="13" t="s">
        <v>12</v>
      </c>
      <c r="AY1035" s="153" t="s">
        <v>135</v>
      </c>
    </row>
    <row r="1036" spans="2:65" s="14" customFormat="1" ht="10">
      <c r="B1036" s="159"/>
      <c r="D1036" s="140" t="s">
        <v>147</v>
      </c>
      <c r="E1036" s="160" t="s">
        <v>19</v>
      </c>
      <c r="F1036" s="161" t="s">
        <v>154</v>
      </c>
      <c r="H1036" s="162">
        <v>6</v>
      </c>
      <c r="I1036" s="163"/>
      <c r="L1036" s="159"/>
      <c r="M1036" s="164"/>
      <c r="T1036" s="165"/>
      <c r="AT1036" s="160" t="s">
        <v>147</v>
      </c>
      <c r="AU1036" s="160" t="s">
        <v>85</v>
      </c>
      <c r="AV1036" s="14" t="s">
        <v>143</v>
      </c>
      <c r="AW1036" s="14" t="s">
        <v>39</v>
      </c>
      <c r="AX1036" s="14" t="s">
        <v>83</v>
      </c>
      <c r="AY1036" s="160" t="s">
        <v>135</v>
      </c>
    </row>
    <row r="1037" spans="2:65" s="1" customFormat="1" ht="24.15" customHeight="1">
      <c r="B1037" s="32"/>
      <c r="C1037" s="127" t="s">
        <v>803</v>
      </c>
      <c r="D1037" s="127" t="s">
        <v>138</v>
      </c>
      <c r="E1037" s="128" t="s">
        <v>1127</v>
      </c>
      <c r="F1037" s="129" t="s">
        <v>1128</v>
      </c>
      <c r="G1037" s="130" t="s">
        <v>237</v>
      </c>
      <c r="H1037" s="131">
        <v>20</v>
      </c>
      <c r="I1037" s="132"/>
      <c r="J1037" s="133">
        <f>ROUND(I1037*H1037,2)</f>
        <v>0</v>
      </c>
      <c r="K1037" s="129" t="s">
        <v>142</v>
      </c>
      <c r="L1037" s="32"/>
      <c r="M1037" s="134" t="s">
        <v>19</v>
      </c>
      <c r="N1037" s="135" t="s">
        <v>47</v>
      </c>
      <c r="P1037" s="136">
        <f>O1037*H1037</f>
        <v>0</v>
      </c>
      <c r="Q1037" s="136">
        <v>0</v>
      </c>
      <c r="R1037" s="136">
        <f>Q1037*H1037</f>
        <v>0</v>
      </c>
      <c r="S1037" s="136">
        <v>0</v>
      </c>
      <c r="T1037" s="137">
        <f>S1037*H1037</f>
        <v>0</v>
      </c>
      <c r="AR1037" s="138" t="s">
        <v>197</v>
      </c>
      <c r="AT1037" s="138" t="s">
        <v>138</v>
      </c>
      <c r="AU1037" s="138" t="s">
        <v>85</v>
      </c>
      <c r="AY1037" s="17" t="s">
        <v>135</v>
      </c>
      <c r="BE1037" s="139">
        <f>IF(N1037="základní",J1037,0)</f>
        <v>0</v>
      </c>
      <c r="BF1037" s="139">
        <f>IF(N1037="snížená",J1037,0)</f>
        <v>0</v>
      </c>
      <c r="BG1037" s="139">
        <f>IF(N1037="zákl. přenesená",J1037,0)</f>
        <v>0</v>
      </c>
      <c r="BH1037" s="139">
        <f>IF(N1037="sníž. přenesená",J1037,0)</f>
        <v>0</v>
      </c>
      <c r="BI1037" s="139">
        <f>IF(N1037="nulová",J1037,0)</f>
        <v>0</v>
      </c>
      <c r="BJ1037" s="17" t="s">
        <v>83</v>
      </c>
      <c r="BK1037" s="139">
        <f>ROUND(I1037*H1037,2)</f>
        <v>0</v>
      </c>
      <c r="BL1037" s="17" t="s">
        <v>197</v>
      </c>
      <c r="BM1037" s="138" t="s">
        <v>1129</v>
      </c>
    </row>
    <row r="1038" spans="2:65" s="1" customFormat="1" ht="10">
      <c r="B1038" s="32"/>
      <c r="D1038" s="140" t="s">
        <v>144</v>
      </c>
      <c r="F1038" s="141" t="s">
        <v>1128</v>
      </c>
      <c r="I1038" s="142"/>
      <c r="L1038" s="32"/>
      <c r="M1038" s="143"/>
      <c r="T1038" s="53"/>
      <c r="AT1038" s="17" t="s">
        <v>144</v>
      </c>
      <c r="AU1038" s="17" t="s">
        <v>85</v>
      </c>
    </row>
    <row r="1039" spans="2:65" s="1" customFormat="1" ht="10">
      <c r="B1039" s="32"/>
      <c r="D1039" s="144" t="s">
        <v>145</v>
      </c>
      <c r="F1039" s="145" t="s">
        <v>1130</v>
      </c>
      <c r="I1039" s="142"/>
      <c r="L1039" s="32"/>
      <c r="M1039" s="143"/>
      <c r="T1039" s="53"/>
      <c r="AT1039" s="17" t="s">
        <v>145</v>
      </c>
      <c r="AU1039" s="17" t="s">
        <v>85</v>
      </c>
    </row>
    <row r="1040" spans="2:65" s="12" customFormat="1" ht="10">
      <c r="B1040" s="146"/>
      <c r="D1040" s="140" t="s">
        <v>147</v>
      </c>
      <c r="E1040" s="147" t="s">
        <v>19</v>
      </c>
      <c r="F1040" s="148" t="s">
        <v>971</v>
      </c>
      <c r="H1040" s="147" t="s">
        <v>19</v>
      </c>
      <c r="I1040" s="149"/>
      <c r="L1040" s="146"/>
      <c r="M1040" s="150"/>
      <c r="T1040" s="151"/>
      <c r="AT1040" s="147" t="s">
        <v>147</v>
      </c>
      <c r="AU1040" s="147" t="s">
        <v>85</v>
      </c>
      <c r="AV1040" s="12" t="s">
        <v>83</v>
      </c>
      <c r="AW1040" s="12" t="s">
        <v>39</v>
      </c>
      <c r="AX1040" s="12" t="s">
        <v>12</v>
      </c>
      <c r="AY1040" s="147" t="s">
        <v>135</v>
      </c>
    </row>
    <row r="1041" spans="2:51" s="13" customFormat="1" ht="10">
      <c r="B1041" s="152"/>
      <c r="D1041" s="140" t="s">
        <v>147</v>
      </c>
      <c r="E1041" s="153" t="s">
        <v>19</v>
      </c>
      <c r="F1041" s="154" t="s">
        <v>162</v>
      </c>
      <c r="H1041" s="155">
        <v>3</v>
      </c>
      <c r="I1041" s="156"/>
      <c r="L1041" s="152"/>
      <c r="M1041" s="157"/>
      <c r="T1041" s="158"/>
      <c r="AT1041" s="153" t="s">
        <v>147</v>
      </c>
      <c r="AU1041" s="153" t="s">
        <v>85</v>
      </c>
      <c r="AV1041" s="13" t="s">
        <v>85</v>
      </c>
      <c r="AW1041" s="13" t="s">
        <v>39</v>
      </c>
      <c r="AX1041" s="13" t="s">
        <v>12</v>
      </c>
      <c r="AY1041" s="153" t="s">
        <v>135</v>
      </c>
    </row>
    <row r="1042" spans="2:51" s="12" customFormat="1" ht="10">
      <c r="B1042" s="146"/>
      <c r="D1042" s="140" t="s">
        <v>147</v>
      </c>
      <c r="E1042" s="147" t="s">
        <v>19</v>
      </c>
      <c r="F1042" s="148" t="s">
        <v>713</v>
      </c>
      <c r="H1042" s="147" t="s">
        <v>19</v>
      </c>
      <c r="I1042" s="149"/>
      <c r="L1042" s="146"/>
      <c r="M1042" s="150"/>
      <c r="T1042" s="151"/>
      <c r="AT1042" s="147" t="s">
        <v>147</v>
      </c>
      <c r="AU1042" s="147" t="s">
        <v>85</v>
      </c>
      <c r="AV1042" s="12" t="s">
        <v>83</v>
      </c>
      <c r="AW1042" s="12" t="s">
        <v>39</v>
      </c>
      <c r="AX1042" s="12" t="s">
        <v>12</v>
      </c>
      <c r="AY1042" s="147" t="s">
        <v>135</v>
      </c>
    </row>
    <row r="1043" spans="2:51" s="13" customFormat="1" ht="10">
      <c r="B1043" s="152"/>
      <c r="D1043" s="140" t="s">
        <v>147</v>
      </c>
      <c r="E1043" s="153" t="s">
        <v>19</v>
      </c>
      <c r="F1043" s="154" t="s">
        <v>85</v>
      </c>
      <c r="H1043" s="155">
        <v>2</v>
      </c>
      <c r="I1043" s="156"/>
      <c r="L1043" s="152"/>
      <c r="M1043" s="157"/>
      <c r="T1043" s="158"/>
      <c r="AT1043" s="153" t="s">
        <v>147</v>
      </c>
      <c r="AU1043" s="153" t="s">
        <v>85</v>
      </c>
      <c r="AV1043" s="13" t="s">
        <v>85</v>
      </c>
      <c r="AW1043" s="13" t="s">
        <v>39</v>
      </c>
      <c r="AX1043" s="13" t="s">
        <v>12</v>
      </c>
      <c r="AY1043" s="153" t="s">
        <v>135</v>
      </c>
    </row>
    <row r="1044" spans="2:51" s="12" customFormat="1" ht="10">
      <c r="B1044" s="146"/>
      <c r="D1044" s="140" t="s">
        <v>147</v>
      </c>
      <c r="E1044" s="147" t="s">
        <v>19</v>
      </c>
      <c r="F1044" s="148" t="s">
        <v>972</v>
      </c>
      <c r="H1044" s="147" t="s">
        <v>19</v>
      </c>
      <c r="I1044" s="149"/>
      <c r="L1044" s="146"/>
      <c r="M1044" s="150"/>
      <c r="T1044" s="151"/>
      <c r="AT1044" s="147" t="s">
        <v>147</v>
      </c>
      <c r="AU1044" s="147" t="s">
        <v>85</v>
      </c>
      <c r="AV1044" s="12" t="s">
        <v>83</v>
      </c>
      <c r="AW1044" s="12" t="s">
        <v>39</v>
      </c>
      <c r="AX1044" s="12" t="s">
        <v>12</v>
      </c>
      <c r="AY1044" s="147" t="s">
        <v>135</v>
      </c>
    </row>
    <row r="1045" spans="2:51" s="13" customFormat="1" ht="10">
      <c r="B1045" s="152"/>
      <c r="D1045" s="140" t="s">
        <v>147</v>
      </c>
      <c r="E1045" s="153" t="s">
        <v>19</v>
      </c>
      <c r="F1045" s="154" t="s">
        <v>83</v>
      </c>
      <c r="H1045" s="155">
        <v>1</v>
      </c>
      <c r="I1045" s="156"/>
      <c r="L1045" s="152"/>
      <c r="M1045" s="157"/>
      <c r="T1045" s="158"/>
      <c r="AT1045" s="153" t="s">
        <v>147</v>
      </c>
      <c r="AU1045" s="153" t="s">
        <v>85</v>
      </c>
      <c r="AV1045" s="13" t="s">
        <v>85</v>
      </c>
      <c r="AW1045" s="13" t="s">
        <v>39</v>
      </c>
      <c r="AX1045" s="13" t="s">
        <v>12</v>
      </c>
      <c r="AY1045" s="153" t="s">
        <v>135</v>
      </c>
    </row>
    <row r="1046" spans="2:51" s="12" customFormat="1" ht="10">
      <c r="B1046" s="146"/>
      <c r="D1046" s="140" t="s">
        <v>147</v>
      </c>
      <c r="E1046" s="147" t="s">
        <v>19</v>
      </c>
      <c r="F1046" s="148" t="s">
        <v>973</v>
      </c>
      <c r="H1046" s="147" t="s">
        <v>19</v>
      </c>
      <c r="I1046" s="149"/>
      <c r="L1046" s="146"/>
      <c r="M1046" s="150"/>
      <c r="T1046" s="151"/>
      <c r="AT1046" s="147" t="s">
        <v>147</v>
      </c>
      <c r="AU1046" s="147" t="s">
        <v>85</v>
      </c>
      <c r="AV1046" s="12" t="s">
        <v>83</v>
      </c>
      <c r="AW1046" s="12" t="s">
        <v>39</v>
      </c>
      <c r="AX1046" s="12" t="s">
        <v>12</v>
      </c>
      <c r="AY1046" s="147" t="s">
        <v>135</v>
      </c>
    </row>
    <row r="1047" spans="2:51" s="13" customFormat="1" ht="10">
      <c r="B1047" s="152"/>
      <c r="D1047" s="140" t="s">
        <v>147</v>
      </c>
      <c r="E1047" s="153" t="s">
        <v>19</v>
      </c>
      <c r="F1047" s="154" t="s">
        <v>83</v>
      </c>
      <c r="H1047" s="155">
        <v>1</v>
      </c>
      <c r="I1047" s="156"/>
      <c r="L1047" s="152"/>
      <c r="M1047" s="157"/>
      <c r="T1047" s="158"/>
      <c r="AT1047" s="153" t="s">
        <v>147</v>
      </c>
      <c r="AU1047" s="153" t="s">
        <v>85</v>
      </c>
      <c r="AV1047" s="13" t="s">
        <v>85</v>
      </c>
      <c r="AW1047" s="13" t="s">
        <v>39</v>
      </c>
      <c r="AX1047" s="13" t="s">
        <v>12</v>
      </c>
      <c r="AY1047" s="153" t="s">
        <v>135</v>
      </c>
    </row>
    <row r="1048" spans="2:51" s="12" customFormat="1" ht="10">
      <c r="B1048" s="146"/>
      <c r="D1048" s="140" t="s">
        <v>147</v>
      </c>
      <c r="E1048" s="147" t="s">
        <v>19</v>
      </c>
      <c r="F1048" s="148" t="s">
        <v>974</v>
      </c>
      <c r="H1048" s="147" t="s">
        <v>19</v>
      </c>
      <c r="I1048" s="149"/>
      <c r="L1048" s="146"/>
      <c r="M1048" s="150"/>
      <c r="T1048" s="151"/>
      <c r="AT1048" s="147" t="s">
        <v>147</v>
      </c>
      <c r="AU1048" s="147" t="s">
        <v>85</v>
      </c>
      <c r="AV1048" s="12" t="s">
        <v>83</v>
      </c>
      <c r="AW1048" s="12" t="s">
        <v>39</v>
      </c>
      <c r="AX1048" s="12" t="s">
        <v>12</v>
      </c>
      <c r="AY1048" s="147" t="s">
        <v>135</v>
      </c>
    </row>
    <row r="1049" spans="2:51" s="13" customFormat="1" ht="10">
      <c r="B1049" s="152"/>
      <c r="D1049" s="140" t="s">
        <v>147</v>
      </c>
      <c r="E1049" s="153" t="s">
        <v>19</v>
      </c>
      <c r="F1049" s="154" t="s">
        <v>85</v>
      </c>
      <c r="H1049" s="155">
        <v>2</v>
      </c>
      <c r="I1049" s="156"/>
      <c r="L1049" s="152"/>
      <c r="M1049" s="157"/>
      <c r="T1049" s="158"/>
      <c r="AT1049" s="153" t="s">
        <v>147</v>
      </c>
      <c r="AU1049" s="153" t="s">
        <v>85</v>
      </c>
      <c r="AV1049" s="13" t="s">
        <v>85</v>
      </c>
      <c r="AW1049" s="13" t="s">
        <v>39</v>
      </c>
      <c r="AX1049" s="13" t="s">
        <v>12</v>
      </c>
      <c r="AY1049" s="153" t="s">
        <v>135</v>
      </c>
    </row>
    <row r="1050" spans="2:51" s="12" customFormat="1" ht="10">
      <c r="B1050" s="146"/>
      <c r="D1050" s="140" t="s">
        <v>147</v>
      </c>
      <c r="E1050" s="147" t="s">
        <v>19</v>
      </c>
      <c r="F1050" s="148" t="s">
        <v>721</v>
      </c>
      <c r="H1050" s="147" t="s">
        <v>19</v>
      </c>
      <c r="I1050" s="149"/>
      <c r="L1050" s="146"/>
      <c r="M1050" s="150"/>
      <c r="T1050" s="151"/>
      <c r="AT1050" s="147" t="s">
        <v>147</v>
      </c>
      <c r="AU1050" s="147" t="s">
        <v>85</v>
      </c>
      <c r="AV1050" s="12" t="s">
        <v>83</v>
      </c>
      <c r="AW1050" s="12" t="s">
        <v>39</v>
      </c>
      <c r="AX1050" s="12" t="s">
        <v>12</v>
      </c>
      <c r="AY1050" s="147" t="s">
        <v>135</v>
      </c>
    </row>
    <row r="1051" spans="2:51" s="13" customFormat="1" ht="10">
      <c r="B1051" s="152"/>
      <c r="D1051" s="140" t="s">
        <v>147</v>
      </c>
      <c r="E1051" s="153" t="s">
        <v>19</v>
      </c>
      <c r="F1051" s="154" t="s">
        <v>83</v>
      </c>
      <c r="H1051" s="155">
        <v>1</v>
      </c>
      <c r="I1051" s="156"/>
      <c r="L1051" s="152"/>
      <c r="M1051" s="157"/>
      <c r="T1051" s="158"/>
      <c r="AT1051" s="153" t="s">
        <v>147</v>
      </c>
      <c r="AU1051" s="153" t="s">
        <v>85</v>
      </c>
      <c r="AV1051" s="13" t="s">
        <v>85</v>
      </c>
      <c r="AW1051" s="13" t="s">
        <v>39</v>
      </c>
      <c r="AX1051" s="13" t="s">
        <v>12</v>
      </c>
      <c r="AY1051" s="153" t="s">
        <v>135</v>
      </c>
    </row>
    <row r="1052" spans="2:51" s="12" customFormat="1" ht="10">
      <c r="B1052" s="146"/>
      <c r="D1052" s="140" t="s">
        <v>147</v>
      </c>
      <c r="E1052" s="147" t="s">
        <v>19</v>
      </c>
      <c r="F1052" s="148" t="s">
        <v>749</v>
      </c>
      <c r="H1052" s="147" t="s">
        <v>19</v>
      </c>
      <c r="I1052" s="149"/>
      <c r="L1052" s="146"/>
      <c r="M1052" s="150"/>
      <c r="T1052" s="151"/>
      <c r="AT1052" s="147" t="s">
        <v>147</v>
      </c>
      <c r="AU1052" s="147" t="s">
        <v>85</v>
      </c>
      <c r="AV1052" s="12" t="s">
        <v>83</v>
      </c>
      <c r="AW1052" s="12" t="s">
        <v>39</v>
      </c>
      <c r="AX1052" s="12" t="s">
        <v>12</v>
      </c>
      <c r="AY1052" s="147" t="s">
        <v>135</v>
      </c>
    </row>
    <row r="1053" spans="2:51" s="13" customFormat="1" ht="10">
      <c r="B1053" s="152"/>
      <c r="D1053" s="140" t="s">
        <v>147</v>
      </c>
      <c r="E1053" s="153" t="s">
        <v>19</v>
      </c>
      <c r="F1053" s="154" t="s">
        <v>83</v>
      </c>
      <c r="H1053" s="155">
        <v>1</v>
      </c>
      <c r="I1053" s="156"/>
      <c r="L1053" s="152"/>
      <c r="M1053" s="157"/>
      <c r="T1053" s="158"/>
      <c r="AT1053" s="153" t="s">
        <v>147</v>
      </c>
      <c r="AU1053" s="153" t="s">
        <v>85</v>
      </c>
      <c r="AV1053" s="13" t="s">
        <v>85</v>
      </c>
      <c r="AW1053" s="13" t="s">
        <v>39</v>
      </c>
      <c r="AX1053" s="13" t="s">
        <v>12</v>
      </c>
      <c r="AY1053" s="153" t="s">
        <v>135</v>
      </c>
    </row>
    <row r="1054" spans="2:51" s="12" customFormat="1" ht="10">
      <c r="B1054" s="146"/>
      <c r="D1054" s="140" t="s">
        <v>147</v>
      </c>
      <c r="E1054" s="147" t="s">
        <v>19</v>
      </c>
      <c r="F1054" s="148" t="s">
        <v>722</v>
      </c>
      <c r="H1054" s="147" t="s">
        <v>19</v>
      </c>
      <c r="I1054" s="149"/>
      <c r="L1054" s="146"/>
      <c r="M1054" s="150"/>
      <c r="T1054" s="151"/>
      <c r="AT1054" s="147" t="s">
        <v>147</v>
      </c>
      <c r="AU1054" s="147" t="s">
        <v>85</v>
      </c>
      <c r="AV1054" s="12" t="s">
        <v>83</v>
      </c>
      <c r="AW1054" s="12" t="s">
        <v>39</v>
      </c>
      <c r="AX1054" s="12" t="s">
        <v>12</v>
      </c>
      <c r="AY1054" s="147" t="s">
        <v>135</v>
      </c>
    </row>
    <row r="1055" spans="2:51" s="13" customFormat="1" ht="10">
      <c r="B1055" s="152"/>
      <c r="D1055" s="140" t="s">
        <v>147</v>
      </c>
      <c r="E1055" s="153" t="s">
        <v>19</v>
      </c>
      <c r="F1055" s="154" t="s">
        <v>83</v>
      </c>
      <c r="H1055" s="155">
        <v>1</v>
      </c>
      <c r="I1055" s="156"/>
      <c r="L1055" s="152"/>
      <c r="M1055" s="157"/>
      <c r="T1055" s="158"/>
      <c r="AT1055" s="153" t="s">
        <v>147</v>
      </c>
      <c r="AU1055" s="153" t="s">
        <v>85</v>
      </c>
      <c r="AV1055" s="13" t="s">
        <v>85</v>
      </c>
      <c r="AW1055" s="13" t="s">
        <v>39</v>
      </c>
      <c r="AX1055" s="13" t="s">
        <v>12</v>
      </c>
      <c r="AY1055" s="153" t="s">
        <v>135</v>
      </c>
    </row>
    <row r="1056" spans="2:51" s="12" customFormat="1" ht="10">
      <c r="B1056" s="146"/>
      <c r="D1056" s="140" t="s">
        <v>147</v>
      </c>
      <c r="E1056" s="147" t="s">
        <v>19</v>
      </c>
      <c r="F1056" s="148" t="s">
        <v>990</v>
      </c>
      <c r="H1056" s="147" t="s">
        <v>19</v>
      </c>
      <c r="I1056" s="149"/>
      <c r="L1056" s="146"/>
      <c r="M1056" s="150"/>
      <c r="T1056" s="151"/>
      <c r="AT1056" s="147" t="s">
        <v>147</v>
      </c>
      <c r="AU1056" s="147" t="s">
        <v>85</v>
      </c>
      <c r="AV1056" s="12" t="s">
        <v>83</v>
      </c>
      <c r="AW1056" s="12" t="s">
        <v>39</v>
      </c>
      <c r="AX1056" s="12" t="s">
        <v>12</v>
      </c>
      <c r="AY1056" s="147" t="s">
        <v>135</v>
      </c>
    </row>
    <row r="1057" spans="2:65" s="13" customFormat="1" ht="10">
      <c r="B1057" s="152"/>
      <c r="D1057" s="140" t="s">
        <v>147</v>
      </c>
      <c r="E1057" s="153" t="s">
        <v>19</v>
      </c>
      <c r="F1057" s="154" t="s">
        <v>83</v>
      </c>
      <c r="H1057" s="155">
        <v>1</v>
      </c>
      <c r="I1057" s="156"/>
      <c r="L1057" s="152"/>
      <c r="M1057" s="157"/>
      <c r="T1057" s="158"/>
      <c r="AT1057" s="153" t="s">
        <v>147</v>
      </c>
      <c r="AU1057" s="153" t="s">
        <v>85</v>
      </c>
      <c r="AV1057" s="13" t="s">
        <v>85</v>
      </c>
      <c r="AW1057" s="13" t="s">
        <v>39</v>
      </c>
      <c r="AX1057" s="13" t="s">
        <v>12</v>
      </c>
      <c r="AY1057" s="153" t="s">
        <v>135</v>
      </c>
    </row>
    <row r="1058" spans="2:65" s="12" customFormat="1" ht="10">
      <c r="B1058" s="146"/>
      <c r="D1058" s="140" t="s">
        <v>147</v>
      </c>
      <c r="E1058" s="147" t="s">
        <v>19</v>
      </c>
      <c r="F1058" s="148" t="s">
        <v>750</v>
      </c>
      <c r="H1058" s="147" t="s">
        <v>19</v>
      </c>
      <c r="I1058" s="149"/>
      <c r="L1058" s="146"/>
      <c r="M1058" s="150"/>
      <c r="T1058" s="151"/>
      <c r="AT1058" s="147" t="s">
        <v>147</v>
      </c>
      <c r="AU1058" s="147" t="s">
        <v>85</v>
      </c>
      <c r="AV1058" s="12" t="s">
        <v>83</v>
      </c>
      <c r="AW1058" s="12" t="s">
        <v>39</v>
      </c>
      <c r="AX1058" s="12" t="s">
        <v>12</v>
      </c>
      <c r="AY1058" s="147" t="s">
        <v>135</v>
      </c>
    </row>
    <row r="1059" spans="2:65" s="13" customFormat="1" ht="10">
      <c r="B1059" s="152"/>
      <c r="D1059" s="140" t="s">
        <v>147</v>
      </c>
      <c r="E1059" s="153" t="s">
        <v>19</v>
      </c>
      <c r="F1059" s="154" t="s">
        <v>83</v>
      </c>
      <c r="H1059" s="155">
        <v>1</v>
      </c>
      <c r="I1059" s="156"/>
      <c r="L1059" s="152"/>
      <c r="M1059" s="157"/>
      <c r="T1059" s="158"/>
      <c r="AT1059" s="153" t="s">
        <v>147</v>
      </c>
      <c r="AU1059" s="153" t="s">
        <v>85</v>
      </c>
      <c r="AV1059" s="13" t="s">
        <v>85</v>
      </c>
      <c r="AW1059" s="13" t="s">
        <v>39</v>
      </c>
      <c r="AX1059" s="13" t="s">
        <v>12</v>
      </c>
      <c r="AY1059" s="153" t="s">
        <v>135</v>
      </c>
    </row>
    <row r="1060" spans="2:65" s="12" customFormat="1" ht="10">
      <c r="B1060" s="146"/>
      <c r="D1060" s="140" t="s">
        <v>147</v>
      </c>
      <c r="E1060" s="147" t="s">
        <v>19</v>
      </c>
      <c r="F1060" s="148" t="s">
        <v>723</v>
      </c>
      <c r="H1060" s="147" t="s">
        <v>19</v>
      </c>
      <c r="I1060" s="149"/>
      <c r="L1060" s="146"/>
      <c r="M1060" s="150"/>
      <c r="T1060" s="151"/>
      <c r="AT1060" s="147" t="s">
        <v>147</v>
      </c>
      <c r="AU1060" s="147" t="s">
        <v>85</v>
      </c>
      <c r="AV1060" s="12" t="s">
        <v>83</v>
      </c>
      <c r="AW1060" s="12" t="s">
        <v>39</v>
      </c>
      <c r="AX1060" s="12" t="s">
        <v>12</v>
      </c>
      <c r="AY1060" s="147" t="s">
        <v>135</v>
      </c>
    </row>
    <row r="1061" spans="2:65" s="13" customFormat="1" ht="10">
      <c r="B1061" s="152"/>
      <c r="D1061" s="140" t="s">
        <v>147</v>
      </c>
      <c r="E1061" s="153" t="s">
        <v>19</v>
      </c>
      <c r="F1061" s="154" t="s">
        <v>83</v>
      </c>
      <c r="H1061" s="155">
        <v>1</v>
      </c>
      <c r="I1061" s="156"/>
      <c r="L1061" s="152"/>
      <c r="M1061" s="157"/>
      <c r="T1061" s="158"/>
      <c r="AT1061" s="153" t="s">
        <v>147</v>
      </c>
      <c r="AU1061" s="153" t="s">
        <v>85</v>
      </c>
      <c r="AV1061" s="13" t="s">
        <v>85</v>
      </c>
      <c r="AW1061" s="13" t="s">
        <v>39</v>
      </c>
      <c r="AX1061" s="13" t="s">
        <v>12</v>
      </c>
      <c r="AY1061" s="153" t="s">
        <v>135</v>
      </c>
    </row>
    <row r="1062" spans="2:65" s="12" customFormat="1" ht="10">
      <c r="B1062" s="146"/>
      <c r="D1062" s="140" t="s">
        <v>147</v>
      </c>
      <c r="E1062" s="147" t="s">
        <v>19</v>
      </c>
      <c r="F1062" s="148" t="s">
        <v>724</v>
      </c>
      <c r="H1062" s="147" t="s">
        <v>19</v>
      </c>
      <c r="I1062" s="149"/>
      <c r="L1062" s="146"/>
      <c r="M1062" s="150"/>
      <c r="T1062" s="151"/>
      <c r="AT1062" s="147" t="s">
        <v>147</v>
      </c>
      <c r="AU1062" s="147" t="s">
        <v>85</v>
      </c>
      <c r="AV1062" s="12" t="s">
        <v>83</v>
      </c>
      <c r="AW1062" s="12" t="s">
        <v>39</v>
      </c>
      <c r="AX1062" s="12" t="s">
        <v>12</v>
      </c>
      <c r="AY1062" s="147" t="s">
        <v>135</v>
      </c>
    </row>
    <row r="1063" spans="2:65" s="13" customFormat="1" ht="10">
      <c r="B1063" s="152"/>
      <c r="D1063" s="140" t="s">
        <v>147</v>
      </c>
      <c r="E1063" s="153" t="s">
        <v>19</v>
      </c>
      <c r="F1063" s="154" t="s">
        <v>85</v>
      </c>
      <c r="H1063" s="155">
        <v>2</v>
      </c>
      <c r="I1063" s="156"/>
      <c r="L1063" s="152"/>
      <c r="M1063" s="157"/>
      <c r="T1063" s="158"/>
      <c r="AT1063" s="153" t="s">
        <v>147</v>
      </c>
      <c r="AU1063" s="153" t="s">
        <v>85</v>
      </c>
      <c r="AV1063" s="13" t="s">
        <v>85</v>
      </c>
      <c r="AW1063" s="13" t="s">
        <v>39</v>
      </c>
      <c r="AX1063" s="13" t="s">
        <v>12</v>
      </c>
      <c r="AY1063" s="153" t="s">
        <v>135</v>
      </c>
    </row>
    <row r="1064" spans="2:65" s="12" customFormat="1" ht="10">
      <c r="B1064" s="146"/>
      <c r="D1064" s="140" t="s">
        <v>147</v>
      </c>
      <c r="E1064" s="147" t="s">
        <v>19</v>
      </c>
      <c r="F1064" s="148" t="s">
        <v>725</v>
      </c>
      <c r="H1064" s="147" t="s">
        <v>19</v>
      </c>
      <c r="I1064" s="149"/>
      <c r="L1064" s="146"/>
      <c r="M1064" s="150"/>
      <c r="T1064" s="151"/>
      <c r="AT1064" s="147" t="s">
        <v>147</v>
      </c>
      <c r="AU1064" s="147" t="s">
        <v>85</v>
      </c>
      <c r="AV1064" s="12" t="s">
        <v>83</v>
      </c>
      <c r="AW1064" s="12" t="s">
        <v>39</v>
      </c>
      <c r="AX1064" s="12" t="s">
        <v>12</v>
      </c>
      <c r="AY1064" s="147" t="s">
        <v>135</v>
      </c>
    </row>
    <row r="1065" spans="2:65" s="13" customFormat="1" ht="10">
      <c r="B1065" s="152"/>
      <c r="D1065" s="140" t="s">
        <v>147</v>
      </c>
      <c r="E1065" s="153" t="s">
        <v>19</v>
      </c>
      <c r="F1065" s="154" t="s">
        <v>83</v>
      </c>
      <c r="H1065" s="155">
        <v>1</v>
      </c>
      <c r="I1065" s="156"/>
      <c r="L1065" s="152"/>
      <c r="M1065" s="157"/>
      <c r="T1065" s="158"/>
      <c r="AT1065" s="153" t="s">
        <v>147</v>
      </c>
      <c r="AU1065" s="153" t="s">
        <v>85</v>
      </c>
      <c r="AV1065" s="13" t="s">
        <v>85</v>
      </c>
      <c r="AW1065" s="13" t="s">
        <v>39</v>
      </c>
      <c r="AX1065" s="13" t="s">
        <v>12</v>
      </c>
      <c r="AY1065" s="153" t="s">
        <v>135</v>
      </c>
    </row>
    <row r="1066" spans="2:65" s="12" customFormat="1" ht="10">
      <c r="B1066" s="146"/>
      <c r="D1066" s="140" t="s">
        <v>147</v>
      </c>
      <c r="E1066" s="147" t="s">
        <v>19</v>
      </c>
      <c r="F1066" s="148" t="s">
        <v>726</v>
      </c>
      <c r="H1066" s="147" t="s">
        <v>19</v>
      </c>
      <c r="I1066" s="149"/>
      <c r="L1066" s="146"/>
      <c r="M1066" s="150"/>
      <c r="T1066" s="151"/>
      <c r="AT1066" s="147" t="s">
        <v>147</v>
      </c>
      <c r="AU1066" s="147" t="s">
        <v>85</v>
      </c>
      <c r="AV1066" s="12" t="s">
        <v>83</v>
      </c>
      <c r="AW1066" s="12" t="s">
        <v>39</v>
      </c>
      <c r="AX1066" s="12" t="s">
        <v>12</v>
      </c>
      <c r="AY1066" s="147" t="s">
        <v>135</v>
      </c>
    </row>
    <row r="1067" spans="2:65" s="13" customFormat="1" ht="10">
      <c r="B1067" s="152"/>
      <c r="D1067" s="140" t="s">
        <v>147</v>
      </c>
      <c r="E1067" s="153" t="s">
        <v>19</v>
      </c>
      <c r="F1067" s="154" t="s">
        <v>83</v>
      </c>
      <c r="H1067" s="155">
        <v>1</v>
      </c>
      <c r="I1067" s="156"/>
      <c r="L1067" s="152"/>
      <c r="M1067" s="157"/>
      <c r="T1067" s="158"/>
      <c r="AT1067" s="153" t="s">
        <v>147</v>
      </c>
      <c r="AU1067" s="153" t="s">
        <v>85</v>
      </c>
      <c r="AV1067" s="13" t="s">
        <v>85</v>
      </c>
      <c r="AW1067" s="13" t="s">
        <v>39</v>
      </c>
      <c r="AX1067" s="13" t="s">
        <v>12</v>
      </c>
      <c r="AY1067" s="153" t="s">
        <v>135</v>
      </c>
    </row>
    <row r="1068" spans="2:65" s="12" customFormat="1" ht="10">
      <c r="B1068" s="146"/>
      <c r="D1068" s="140" t="s">
        <v>147</v>
      </c>
      <c r="E1068" s="147" t="s">
        <v>19</v>
      </c>
      <c r="F1068" s="148" t="s">
        <v>712</v>
      </c>
      <c r="H1068" s="147" t="s">
        <v>19</v>
      </c>
      <c r="I1068" s="149"/>
      <c r="L1068" s="146"/>
      <c r="M1068" s="150"/>
      <c r="T1068" s="151"/>
      <c r="AT1068" s="147" t="s">
        <v>147</v>
      </c>
      <c r="AU1068" s="147" t="s">
        <v>85</v>
      </c>
      <c r="AV1068" s="12" t="s">
        <v>83</v>
      </c>
      <c r="AW1068" s="12" t="s">
        <v>39</v>
      </c>
      <c r="AX1068" s="12" t="s">
        <v>12</v>
      </c>
      <c r="AY1068" s="147" t="s">
        <v>135</v>
      </c>
    </row>
    <row r="1069" spans="2:65" s="13" customFormat="1" ht="10">
      <c r="B1069" s="152"/>
      <c r="D1069" s="140" t="s">
        <v>147</v>
      </c>
      <c r="E1069" s="153" t="s">
        <v>19</v>
      </c>
      <c r="F1069" s="154" t="s">
        <v>83</v>
      </c>
      <c r="H1069" s="155">
        <v>1</v>
      </c>
      <c r="I1069" s="156"/>
      <c r="L1069" s="152"/>
      <c r="M1069" s="157"/>
      <c r="T1069" s="158"/>
      <c r="AT1069" s="153" t="s">
        <v>147</v>
      </c>
      <c r="AU1069" s="153" t="s">
        <v>85</v>
      </c>
      <c r="AV1069" s="13" t="s">
        <v>85</v>
      </c>
      <c r="AW1069" s="13" t="s">
        <v>39</v>
      </c>
      <c r="AX1069" s="13" t="s">
        <v>12</v>
      </c>
      <c r="AY1069" s="153" t="s">
        <v>135</v>
      </c>
    </row>
    <row r="1070" spans="2:65" s="14" customFormat="1" ht="10">
      <c r="B1070" s="159"/>
      <c r="D1070" s="140" t="s">
        <v>147</v>
      </c>
      <c r="E1070" s="160" t="s">
        <v>19</v>
      </c>
      <c r="F1070" s="161" t="s">
        <v>154</v>
      </c>
      <c r="H1070" s="162">
        <v>20</v>
      </c>
      <c r="I1070" s="163"/>
      <c r="L1070" s="159"/>
      <c r="M1070" s="164"/>
      <c r="T1070" s="165"/>
      <c r="AT1070" s="160" t="s">
        <v>147</v>
      </c>
      <c r="AU1070" s="160" t="s">
        <v>85</v>
      </c>
      <c r="AV1070" s="14" t="s">
        <v>143</v>
      </c>
      <c r="AW1070" s="14" t="s">
        <v>39</v>
      </c>
      <c r="AX1070" s="14" t="s">
        <v>83</v>
      </c>
      <c r="AY1070" s="160" t="s">
        <v>135</v>
      </c>
    </row>
    <row r="1071" spans="2:65" s="1" customFormat="1" ht="16.5" customHeight="1">
      <c r="B1071" s="32"/>
      <c r="C1071" s="176" t="s">
        <v>1131</v>
      </c>
      <c r="D1071" s="176" t="s">
        <v>714</v>
      </c>
      <c r="E1071" s="177" t="s">
        <v>1132</v>
      </c>
      <c r="F1071" s="178" t="s">
        <v>1133</v>
      </c>
      <c r="G1071" s="179" t="s">
        <v>237</v>
      </c>
      <c r="H1071" s="180">
        <v>19</v>
      </c>
      <c r="I1071" s="181"/>
      <c r="J1071" s="182">
        <f>ROUND(I1071*H1071,2)</f>
        <v>0</v>
      </c>
      <c r="K1071" s="178" t="s">
        <v>142</v>
      </c>
      <c r="L1071" s="183"/>
      <c r="M1071" s="184" t="s">
        <v>19</v>
      </c>
      <c r="N1071" s="185" t="s">
        <v>47</v>
      </c>
      <c r="P1071" s="136">
        <f>O1071*H1071</f>
        <v>0</v>
      </c>
      <c r="Q1071" s="136">
        <v>0</v>
      </c>
      <c r="R1071" s="136">
        <f>Q1071*H1071</f>
        <v>0</v>
      </c>
      <c r="S1071" s="136">
        <v>0</v>
      </c>
      <c r="T1071" s="137">
        <f>S1071*H1071</f>
        <v>0</v>
      </c>
      <c r="AR1071" s="138" t="s">
        <v>267</v>
      </c>
      <c r="AT1071" s="138" t="s">
        <v>714</v>
      </c>
      <c r="AU1071" s="138" t="s">
        <v>85</v>
      </c>
      <c r="AY1071" s="17" t="s">
        <v>135</v>
      </c>
      <c r="BE1071" s="139">
        <f>IF(N1071="základní",J1071,0)</f>
        <v>0</v>
      </c>
      <c r="BF1071" s="139">
        <f>IF(N1071="snížená",J1071,0)</f>
        <v>0</v>
      </c>
      <c r="BG1071" s="139">
        <f>IF(N1071="zákl. přenesená",J1071,0)</f>
        <v>0</v>
      </c>
      <c r="BH1071" s="139">
        <f>IF(N1071="sníž. přenesená",J1071,0)</f>
        <v>0</v>
      </c>
      <c r="BI1071" s="139">
        <f>IF(N1071="nulová",J1071,0)</f>
        <v>0</v>
      </c>
      <c r="BJ1071" s="17" t="s">
        <v>83</v>
      </c>
      <c r="BK1071" s="139">
        <f>ROUND(I1071*H1071,2)</f>
        <v>0</v>
      </c>
      <c r="BL1071" s="17" t="s">
        <v>197</v>
      </c>
      <c r="BM1071" s="138" t="s">
        <v>1134</v>
      </c>
    </row>
    <row r="1072" spans="2:65" s="1" customFormat="1" ht="10">
      <c r="B1072" s="32"/>
      <c r="D1072" s="140" t="s">
        <v>144</v>
      </c>
      <c r="F1072" s="141" t="s">
        <v>1133</v>
      </c>
      <c r="I1072" s="142"/>
      <c r="L1072" s="32"/>
      <c r="M1072" s="143"/>
      <c r="T1072" s="53"/>
      <c r="AT1072" s="17" t="s">
        <v>144</v>
      </c>
      <c r="AU1072" s="17" t="s">
        <v>85</v>
      </c>
    </row>
    <row r="1073" spans="2:51" s="12" customFormat="1" ht="10">
      <c r="B1073" s="146"/>
      <c r="D1073" s="140" t="s">
        <v>147</v>
      </c>
      <c r="E1073" s="147" t="s">
        <v>19</v>
      </c>
      <c r="F1073" s="148" t="s">
        <v>971</v>
      </c>
      <c r="H1073" s="147" t="s">
        <v>19</v>
      </c>
      <c r="I1073" s="149"/>
      <c r="L1073" s="146"/>
      <c r="M1073" s="150"/>
      <c r="T1073" s="151"/>
      <c r="AT1073" s="147" t="s">
        <v>147</v>
      </c>
      <c r="AU1073" s="147" t="s">
        <v>85</v>
      </c>
      <c r="AV1073" s="12" t="s">
        <v>83</v>
      </c>
      <c r="AW1073" s="12" t="s">
        <v>39</v>
      </c>
      <c r="AX1073" s="12" t="s">
        <v>12</v>
      </c>
      <c r="AY1073" s="147" t="s">
        <v>135</v>
      </c>
    </row>
    <row r="1074" spans="2:51" s="13" customFormat="1" ht="10">
      <c r="B1074" s="152"/>
      <c r="D1074" s="140" t="s">
        <v>147</v>
      </c>
      <c r="E1074" s="153" t="s">
        <v>19</v>
      </c>
      <c r="F1074" s="154" t="s">
        <v>162</v>
      </c>
      <c r="H1074" s="155">
        <v>3</v>
      </c>
      <c r="I1074" s="156"/>
      <c r="L1074" s="152"/>
      <c r="M1074" s="157"/>
      <c r="T1074" s="158"/>
      <c r="AT1074" s="153" t="s">
        <v>147</v>
      </c>
      <c r="AU1074" s="153" t="s">
        <v>85</v>
      </c>
      <c r="AV1074" s="13" t="s">
        <v>85</v>
      </c>
      <c r="AW1074" s="13" t="s">
        <v>39</v>
      </c>
      <c r="AX1074" s="13" t="s">
        <v>12</v>
      </c>
      <c r="AY1074" s="153" t="s">
        <v>135</v>
      </c>
    </row>
    <row r="1075" spans="2:51" s="12" customFormat="1" ht="10">
      <c r="B1075" s="146"/>
      <c r="D1075" s="140" t="s">
        <v>147</v>
      </c>
      <c r="E1075" s="147" t="s">
        <v>19</v>
      </c>
      <c r="F1075" s="148" t="s">
        <v>713</v>
      </c>
      <c r="H1075" s="147" t="s">
        <v>19</v>
      </c>
      <c r="I1075" s="149"/>
      <c r="L1075" s="146"/>
      <c r="M1075" s="150"/>
      <c r="T1075" s="151"/>
      <c r="AT1075" s="147" t="s">
        <v>147</v>
      </c>
      <c r="AU1075" s="147" t="s">
        <v>85</v>
      </c>
      <c r="AV1075" s="12" t="s">
        <v>83</v>
      </c>
      <c r="AW1075" s="12" t="s">
        <v>39</v>
      </c>
      <c r="AX1075" s="12" t="s">
        <v>12</v>
      </c>
      <c r="AY1075" s="147" t="s">
        <v>135</v>
      </c>
    </row>
    <row r="1076" spans="2:51" s="13" customFormat="1" ht="10">
      <c r="B1076" s="152"/>
      <c r="D1076" s="140" t="s">
        <v>147</v>
      </c>
      <c r="E1076" s="153" t="s">
        <v>19</v>
      </c>
      <c r="F1076" s="154" t="s">
        <v>85</v>
      </c>
      <c r="H1076" s="155">
        <v>2</v>
      </c>
      <c r="I1076" s="156"/>
      <c r="L1076" s="152"/>
      <c r="M1076" s="157"/>
      <c r="T1076" s="158"/>
      <c r="AT1076" s="153" t="s">
        <v>147</v>
      </c>
      <c r="AU1076" s="153" t="s">
        <v>85</v>
      </c>
      <c r="AV1076" s="13" t="s">
        <v>85</v>
      </c>
      <c r="AW1076" s="13" t="s">
        <v>39</v>
      </c>
      <c r="AX1076" s="13" t="s">
        <v>12</v>
      </c>
      <c r="AY1076" s="153" t="s">
        <v>135</v>
      </c>
    </row>
    <row r="1077" spans="2:51" s="12" customFormat="1" ht="10">
      <c r="B1077" s="146"/>
      <c r="D1077" s="140" t="s">
        <v>147</v>
      </c>
      <c r="E1077" s="147" t="s">
        <v>19</v>
      </c>
      <c r="F1077" s="148" t="s">
        <v>972</v>
      </c>
      <c r="H1077" s="147" t="s">
        <v>19</v>
      </c>
      <c r="I1077" s="149"/>
      <c r="L1077" s="146"/>
      <c r="M1077" s="150"/>
      <c r="T1077" s="151"/>
      <c r="AT1077" s="147" t="s">
        <v>147</v>
      </c>
      <c r="AU1077" s="147" t="s">
        <v>85</v>
      </c>
      <c r="AV1077" s="12" t="s">
        <v>83</v>
      </c>
      <c r="AW1077" s="12" t="s">
        <v>39</v>
      </c>
      <c r="AX1077" s="12" t="s">
        <v>12</v>
      </c>
      <c r="AY1077" s="147" t="s">
        <v>135</v>
      </c>
    </row>
    <row r="1078" spans="2:51" s="13" customFormat="1" ht="10">
      <c r="B1078" s="152"/>
      <c r="D1078" s="140" t="s">
        <v>147</v>
      </c>
      <c r="E1078" s="153" t="s">
        <v>19</v>
      </c>
      <c r="F1078" s="154" t="s">
        <v>83</v>
      </c>
      <c r="H1078" s="155">
        <v>1</v>
      </c>
      <c r="I1078" s="156"/>
      <c r="L1078" s="152"/>
      <c r="M1078" s="157"/>
      <c r="T1078" s="158"/>
      <c r="AT1078" s="153" t="s">
        <v>147</v>
      </c>
      <c r="AU1078" s="153" t="s">
        <v>85</v>
      </c>
      <c r="AV1078" s="13" t="s">
        <v>85</v>
      </c>
      <c r="AW1078" s="13" t="s">
        <v>39</v>
      </c>
      <c r="AX1078" s="13" t="s">
        <v>12</v>
      </c>
      <c r="AY1078" s="153" t="s">
        <v>135</v>
      </c>
    </row>
    <row r="1079" spans="2:51" s="12" customFormat="1" ht="10">
      <c r="B1079" s="146"/>
      <c r="D1079" s="140" t="s">
        <v>147</v>
      </c>
      <c r="E1079" s="147" t="s">
        <v>19</v>
      </c>
      <c r="F1079" s="148" t="s">
        <v>973</v>
      </c>
      <c r="H1079" s="147" t="s">
        <v>19</v>
      </c>
      <c r="I1079" s="149"/>
      <c r="L1079" s="146"/>
      <c r="M1079" s="150"/>
      <c r="T1079" s="151"/>
      <c r="AT1079" s="147" t="s">
        <v>147</v>
      </c>
      <c r="AU1079" s="147" t="s">
        <v>85</v>
      </c>
      <c r="AV1079" s="12" t="s">
        <v>83</v>
      </c>
      <c r="AW1079" s="12" t="s">
        <v>39</v>
      </c>
      <c r="AX1079" s="12" t="s">
        <v>12</v>
      </c>
      <c r="AY1079" s="147" t="s">
        <v>135</v>
      </c>
    </row>
    <row r="1080" spans="2:51" s="13" customFormat="1" ht="10">
      <c r="B1080" s="152"/>
      <c r="D1080" s="140" t="s">
        <v>147</v>
      </c>
      <c r="E1080" s="153" t="s">
        <v>19</v>
      </c>
      <c r="F1080" s="154" t="s">
        <v>83</v>
      </c>
      <c r="H1080" s="155">
        <v>1</v>
      </c>
      <c r="I1080" s="156"/>
      <c r="L1080" s="152"/>
      <c r="M1080" s="157"/>
      <c r="T1080" s="158"/>
      <c r="AT1080" s="153" t="s">
        <v>147</v>
      </c>
      <c r="AU1080" s="153" t="s">
        <v>85</v>
      </c>
      <c r="AV1080" s="13" t="s">
        <v>85</v>
      </c>
      <c r="AW1080" s="13" t="s">
        <v>39</v>
      </c>
      <c r="AX1080" s="13" t="s">
        <v>12</v>
      </c>
      <c r="AY1080" s="153" t="s">
        <v>135</v>
      </c>
    </row>
    <row r="1081" spans="2:51" s="12" customFormat="1" ht="10">
      <c r="B1081" s="146"/>
      <c r="D1081" s="140" t="s">
        <v>147</v>
      </c>
      <c r="E1081" s="147" t="s">
        <v>19</v>
      </c>
      <c r="F1081" s="148" t="s">
        <v>974</v>
      </c>
      <c r="H1081" s="147" t="s">
        <v>19</v>
      </c>
      <c r="I1081" s="149"/>
      <c r="L1081" s="146"/>
      <c r="M1081" s="150"/>
      <c r="T1081" s="151"/>
      <c r="AT1081" s="147" t="s">
        <v>147</v>
      </c>
      <c r="AU1081" s="147" t="s">
        <v>85</v>
      </c>
      <c r="AV1081" s="12" t="s">
        <v>83</v>
      </c>
      <c r="AW1081" s="12" t="s">
        <v>39</v>
      </c>
      <c r="AX1081" s="12" t="s">
        <v>12</v>
      </c>
      <c r="AY1081" s="147" t="s">
        <v>135</v>
      </c>
    </row>
    <row r="1082" spans="2:51" s="13" customFormat="1" ht="10">
      <c r="B1082" s="152"/>
      <c r="D1082" s="140" t="s">
        <v>147</v>
      </c>
      <c r="E1082" s="153" t="s">
        <v>19</v>
      </c>
      <c r="F1082" s="154" t="s">
        <v>85</v>
      </c>
      <c r="H1082" s="155">
        <v>2</v>
      </c>
      <c r="I1082" s="156"/>
      <c r="L1082" s="152"/>
      <c r="M1082" s="157"/>
      <c r="T1082" s="158"/>
      <c r="AT1082" s="153" t="s">
        <v>147</v>
      </c>
      <c r="AU1082" s="153" t="s">
        <v>85</v>
      </c>
      <c r="AV1082" s="13" t="s">
        <v>85</v>
      </c>
      <c r="AW1082" s="13" t="s">
        <v>39</v>
      </c>
      <c r="AX1082" s="13" t="s">
        <v>12</v>
      </c>
      <c r="AY1082" s="153" t="s">
        <v>135</v>
      </c>
    </row>
    <row r="1083" spans="2:51" s="12" customFormat="1" ht="10">
      <c r="B1083" s="146"/>
      <c r="D1083" s="140" t="s">
        <v>147</v>
      </c>
      <c r="E1083" s="147" t="s">
        <v>19</v>
      </c>
      <c r="F1083" s="148" t="s">
        <v>721</v>
      </c>
      <c r="H1083" s="147" t="s">
        <v>19</v>
      </c>
      <c r="I1083" s="149"/>
      <c r="L1083" s="146"/>
      <c r="M1083" s="150"/>
      <c r="T1083" s="151"/>
      <c r="AT1083" s="147" t="s">
        <v>147</v>
      </c>
      <c r="AU1083" s="147" t="s">
        <v>85</v>
      </c>
      <c r="AV1083" s="12" t="s">
        <v>83</v>
      </c>
      <c r="AW1083" s="12" t="s">
        <v>39</v>
      </c>
      <c r="AX1083" s="12" t="s">
        <v>12</v>
      </c>
      <c r="AY1083" s="147" t="s">
        <v>135</v>
      </c>
    </row>
    <row r="1084" spans="2:51" s="13" customFormat="1" ht="10">
      <c r="B1084" s="152"/>
      <c r="D1084" s="140" t="s">
        <v>147</v>
      </c>
      <c r="E1084" s="153" t="s">
        <v>19</v>
      </c>
      <c r="F1084" s="154" t="s">
        <v>83</v>
      </c>
      <c r="H1084" s="155">
        <v>1</v>
      </c>
      <c r="I1084" s="156"/>
      <c r="L1084" s="152"/>
      <c r="M1084" s="157"/>
      <c r="T1084" s="158"/>
      <c r="AT1084" s="153" t="s">
        <v>147</v>
      </c>
      <c r="AU1084" s="153" t="s">
        <v>85</v>
      </c>
      <c r="AV1084" s="13" t="s">
        <v>85</v>
      </c>
      <c r="AW1084" s="13" t="s">
        <v>39</v>
      </c>
      <c r="AX1084" s="13" t="s">
        <v>12</v>
      </c>
      <c r="AY1084" s="153" t="s">
        <v>135</v>
      </c>
    </row>
    <row r="1085" spans="2:51" s="12" customFormat="1" ht="10">
      <c r="B1085" s="146"/>
      <c r="D1085" s="140" t="s">
        <v>147</v>
      </c>
      <c r="E1085" s="147" t="s">
        <v>19</v>
      </c>
      <c r="F1085" s="148" t="s">
        <v>749</v>
      </c>
      <c r="H1085" s="147" t="s">
        <v>19</v>
      </c>
      <c r="I1085" s="149"/>
      <c r="L1085" s="146"/>
      <c r="M1085" s="150"/>
      <c r="T1085" s="151"/>
      <c r="AT1085" s="147" t="s">
        <v>147</v>
      </c>
      <c r="AU1085" s="147" t="s">
        <v>85</v>
      </c>
      <c r="AV1085" s="12" t="s">
        <v>83</v>
      </c>
      <c r="AW1085" s="12" t="s">
        <v>39</v>
      </c>
      <c r="AX1085" s="12" t="s">
        <v>12</v>
      </c>
      <c r="AY1085" s="147" t="s">
        <v>135</v>
      </c>
    </row>
    <row r="1086" spans="2:51" s="13" customFormat="1" ht="10">
      <c r="B1086" s="152"/>
      <c r="D1086" s="140" t="s">
        <v>147</v>
      </c>
      <c r="E1086" s="153" t="s">
        <v>19</v>
      </c>
      <c r="F1086" s="154" t="s">
        <v>83</v>
      </c>
      <c r="H1086" s="155">
        <v>1</v>
      </c>
      <c r="I1086" s="156"/>
      <c r="L1086" s="152"/>
      <c r="M1086" s="157"/>
      <c r="T1086" s="158"/>
      <c r="AT1086" s="153" t="s">
        <v>147</v>
      </c>
      <c r="AU1086" s="153" t="s">
        <v>85</v>
      </c>
      <c r="AV1086" s="13" t="s">
        <v>85</v>
      </c>
      <c r="AW1086" s="13" t="s">
        <v>39</v>
      </c>
      <c r="AX1086" s="13" t="s">
        <v>12</v>
      </c>
      <c r="AY1086" s="153" t="s">
        <v>135</v>
      </c>
    </row>
    <row r="1087" spans="2:51" s="12" customFormat="1" ht="10">
      <c r="B1087" s="146"/>
      <c r="D1087" s="140" t="s">
        <v>147</v>
      </c>
      <c r="E1087" s="147" t="s">
        <v>19</v>
      </c>
      <c r="F1087" s="148" t="s">
        <v>722</v>
      </c>
      <c r="H1087" s="147" t="s">
        <v>19</v>
      </c>
      <c r="I1087" s="149"/>
      <c r="L1087" s="146"/>
      <c r="M1087" s="150"/>
      <c r="T1087" s="151"/>
      <c r="AT1087" s="147" t="s">
        <v>147</v>
      </c>
      <c r="AU1087" s="147" t="s">
        <v>85</v>
      </c>
      <c r="AV1087" s="12" t="s">
        <v>83</v>
      </c>
      <c r="AW1087" s="12" t="s">
        <v>39</v>
      </c>
      <c r="AX1087" s="12" t="s">
        <v>12</v>
      </c>
      <c r="AY1087" s="147" t="s">
        <v>135</v>
      </c>
    </row>
    <row r="1088" spans="2:51" s="13" customFormat="1" ht="10">
      <c r="B1088" s="152"/>
      <c r="D1088" s="140" t="s">
        <v>147</v>
      </c>
      <c r="E1088" s="153" t="s">
        <v>19</v>
      </c>
      <c r="F1088" s="154" t="s">
        <v>83</v>
      </c>
      <c r="H1088" s="155">
        <v>1</v>
      </c>
      <c r="I1088" s="156"/>
      <c r="L1088" s="152"/>
      <c r="M1088" s="157"/>
      <c r="T1088" s="158"/>
      <c r="AT1088" s="153" t="s">
        <v>147</v>
      </c>
      <c r="AU1088" s="153" t="s">
        <v>85</v>
      </c>
      <c r="AV1088" s="13" t="s">
        <v>85</v>
      </c>
      <c r="AW1088" s="13" t="s">
        <v>39</v>
      </c>
      <c r="AX1088" s="13" t="s">
        <v>12</v>
      </c>
      <c r="AY1088" s="153" t="s">
        <v>135</v>
      </c>
    </row>
    <row r="1089" spans="2:65" s="12" customFormat="1" ht="10">
      <c r="B1089" s="146"/>
      <c r="D1089" s="140" t="s">
        <v>147</v>
      </c>
      <c r="E1089" s="147" t="s">
        <v>19</v>
      </c>
      <c r="F1089" s="148" t="s">
        <v>990</v>
      </c>
      <c r="H1089" s="147" t="s">
        <v>19</v>
      </c>
      <c r="I1089" s="149"/>
      <c r="L1089" s="146"/>
      <c r="M1089" s="150"/>
      <c r="T1089" s="151"/>
      <c r="AT1089" s="147" t="s">
        <v>147</v>
      </c>
      <c r="AU1089" s="147" t="s">
        <v>85</v>
      </c>
      <c r="AV1089" s="12" t="s">
        <v>83</v>
      </c>
      <c r="AW1089" s="12" t="s">
        <v>39</v>
      </c>
      <c r="AX1089" s="12" t="s">
        <v>12</v>
      </c>
      <c r="AY1089" s="147" t="s">
        <v>135</v>
      </c>
    </row>
    <row r="1090" spans="2:65" s="13" customFormat="1" ht="10">
      <c r="B1090" s="152"/>
      <c r="D1090" s="140" t="s">
        <v>147</v>
      </c>
      <c r="E1090" s="153" t="s">
        <v>19</v>
      </c>
      <c r="F1090" s="154" t="s">
        <v>83</v>
      </c>
      <c r="H1090" s="155">
        <v>1</v>
      </c>
      <c r="I1090" s="156"/>
      <c r="L1090" s="152"/>
      <c r="M1090" s="157"/>
      <c r="T1090" s="158"/>
      <c r="AT1090" s="153" t="s">
        <v>147</v>
      </c>
      <c r="AU1090" s="153" t="s">
        <v>85</v>
      </c>
      <c r="AV1090" s="13" t="s">
        <v>85</v>
      </c>
      <c r="AW1090" s="13" t="s">
        <v>39</v>
      </c>
      <c r="AX1090" s="13" t="s">
        <v>12</v>
      </c>
      <c r="AY1090" s="153" t="s">
        <v>135</v>
      </c>
    </row>
    <row r="1091" spans="2:65" s="12" customFormat="1" ht="10">
      <c r="B1091" s="146"/>
      <c r="D1091" s="140" t="s">
        <v>147</v>
      </c>
      <c r="E1091" s="147" t="s">
        <v>19</v>
      </c>
      <c r="F1091" s="148" t="s">
        <v>723</v>
      </c>
      <c r="H1091" s="147" t="s">
        <v>19</v>
      </c>
      <c r="I1091" s="149"/>
      <c r="L1091" s="146"/>
      <c r="M1091" s="150"/>
      <c r="T1091" s="151"/>
      <c r="AT1091" s="147" t="s">
        <v>147</v>
      </c>
      <c r="AU1091" s="147" t="s">
        <v>85</v>
      </c>
      <c r="AV1091" s="12" t="s">
        <v>83</v>
      </c>
      <c r="AW1091" s="12" t="s">
        <v>39</v>
      </c>
      <c r="AX1091" s="12" t="s">
        <v>12</v>
      </c>
      <c r="AY1091" s="147" t="s">
        <v>135</v>
      </c>
    </row>
    <row r="1092" spans="2:65" s="13" customFormat="1" ht="10">
      <c r="B1092" s="152"/>
      <c r="D1092" s="140" t="s">
        <v>147</v>
      </c>
      <c r="E1092" s="153" t="s">
        <v>19</v>
      </c>
      <c r="F1092" s="154" t="s">
        <v>83</v>
      </c>
      <c r="H1092" s="155">
        <v>1</v>
      </c>
      <c r="I1092" s="156"/>
      <c r="L1092" s="152"/>
      <c r="M1092" s="157"/>
      <c r="T1092" s="158"/>
      <c r="AT1092" s="153" t="s">
        <v>147</v>
      </c>
      <c r="AU1092" s="153" t="s">
        <v>85</v>
      </c>
      <c r="AV1092" s="13" t="s">
        <v>85</v>
      </c>
      <c r="AW1092" s="13" t="s">
        <v>39</v>
      </c>
      <c r="AX1092" s="13" t="s">
        <v>12</v>
      </c>
      <c r="AY1092" s="153" t="s">
        <v>135</v>
      </c>
    </row>
    <row r="1093" spans="2:65" s="12" customFormat="1" ht="10">
      <c r="B1093" s="146"/>
      <c r="D1093" s="140" t="s">
        <v>147</v>
      </c>
      <c r="E1093" s="147" t="s">
        <v>19</v>
      </c>
      <c r="F1093" s="148" t="s">
        <v>724</v>
      </c>
      <c r="H1093" s="147" t="s">
        <v>19</v>
      </c>
      <c r="I1093" s="149"/>
      <c r="L1093" s="146"/>
      <c r="M1093" s="150"/>
      <c r="T1093" s="151"/>
      <c r="AT1093" s="147" t="s">
        <v>147</v>
      </c>
      <c r="AU1093" s="147" t="s">
        <v>85</v>
      </c>
      <c r="AV1093" s="12" t="s">
        <v>83</v>
      </c>
      <c r="AW1093" s="12" t="s">
        <v>39</v>
      </c>
      <c r="AX1093" s="12" t="s">
        <v>12</v>
      </c>
      <c r="AY1093" s="147" t="s">
        <v>135</v>
      </c>
    </row>
    <row r="1094" spans="2:65" s="13" customFormat="1" ht="10">
      <c r="B1094" s="152"/>
      <c r="D1094" s="140" t="s">
        <v>147</v>
      </c>
      <c r="E1094" s="153" t="s">
        <v>19</v>
      </c>
      <c r="F1094" s="154" t="s">
        <v>85</v>
      </c>
      <c r="H1094" s="155">
        <v>2</v>
      </c>
      <c r="I1094" s="156"/>
      <c r="L1094" s="152"/>
      <c r="M1094" s="157"/>
      <c r="T1094" s="158"/>
      <c r="AT1094" s="153" t="s">
        <v>147</v>
      </c>
      <c r="AU1094" s="153" t="s">
        <v>85</v>
      </c>
      <c r="AV1094" s="13" t="s">
        <v>85</v>
      </c>
      <c r="AW1094" s="13" t="s">
        <v>39</v>
      </c>
      <c r="AX1094" s="13" t="s">
        <v>12</v>
      </c>
      <c r="AY1094" s="153" t="s">
        <v>135</v>
      </c>
    </row>
    <row r="1095" spans="2:65" s="12" customFormat="1" ht="10">
      <c r="B1095" s="146"/>
      <c r="D1095" s="140" t="s">
        <v>147</v>
      </c>
      <c r="E1095" s="147" t="s">
        <v>19</v>
      </c>
      <c r="F1095" s="148" t="s">
        <v>725</v>
      </c>
      <c r="H1095" s="147" t="s">
        <v>19</v>
      </c>
      <c r="I1095" s="149"/>
      <c r="L1095" s="146"/>
      <c r="M1095" s="150"/>
      <c r="T1095" s="151"/>
      <c r="AT1095" s="147" t="s">
        <v>147</v>
      </c>
      <c r="AU1095" s="147" t="s">
        <v>85</v>
      </c>
      <c r="AV1095" s="12" t="s">
        <v>83</v>
      </c>
      <c r="AW1095" s="12" t="s">
        <v>39</v>
      </c>
      <c r="AX1095" s="12" t="s">
        <v>12</v>
      </c>
      <c r="AY1095" s="147" t="s">
        <v>135</v>
      </c>
    </row>
    <row r="1096" spans="2:65" s="13" customFormat="1" ht="10">
      <c r="B1096" s="152"/>
      <c r="D1096" s="140" t="s">
        <v>147</v>
      </c>
      <c r="E1096" s="153" t="s">
        <v>19</v>
      </c>
      <c r="F1096" s="154" t="s">
        <v>83</v>
      </c>
      <c r="H1096" s="155">
        <v>1</v>
      </c>
      <c r="I1096" s="156"/>
      <c r="L1096" s="152"/>
      <c r="M1096" s="157"/>
      <c r="T1096" s="158"/>
      <c r="AT1096" s="153" t="s">
        <v>147</v>
      </c>
      <c r="AU1096" s="153" t="s">
        <v>85</v>
      </c>
      <c r="AV1096" s="13" t="s">
        <v>85</v>
      </c>
      <c r="AW1096" s="13" t="s">
        <v>39</v>
      </c>
      <c r="AX1096" s="13" t="s">
        <v>12</v>
      </c>
      <c r="AY1096" s="153" t="s">
        <v>135</v>
      </c>
    </row>
    <row r="1097" spans="2:65" s="12" customFormat="1" ht="10">
      <c r="B1097" s="146"/>
      <c r="D1097" s="140" t="s">
        <v>147</v>
      </c>
      <c r="E1097" s="147" t="s">
        <v>19</v>
      </c>
      <c r="F1097" s="148" t="s">
        <v>726</v>
      </c>
      <c r="H1097" s="147" t="s">
        <v>19</v>
      </c>
      <c r="I1097" s="149"/>
      <c r="L1097" s="146"/>
      <c r="M1097" s="150"/>
      <c r="T1097" s="151"/>
      <c r="AT1097" s="147" t="s">
        <v>147</v>
      </c>
      <c r="AU1097" s="147" t="s">
        <v>85</v>
      </c>
      <c r="AV1097" s="12" t="s">
        <v>83</v>
      </c>
      <c r="AW1097" s="12" t="s">
        <v>39</v>
      </c>
      <c r="AX1097" s="12" t="s">
        <v>12</v>
      </c>
      <c r="AY1097" s="147" t="s">
        <v>135</v>
      </c>
    </row>
    <row r="1098" spans="2:65" s="13" customFormat="1" ht="10">
      <c r="B1098" s="152"/>
      <c r="D1098" s="140" t="s">
        <v>147</v>
      </c>
      <c r="E1098" s="153" t="s">
        <v>19</v>
      </c>
      <c r="F1098" s="154" t="s">
        <v>83</v>
      </c>
      <c r="H1098" s="155">
        <v>1</v>
      </c>
      <c r="I1098" s="156"/>
      <c r="L1098" s="152"/>
      <c r="M1098" s="157"/>
      <c r="T1098" s="158"/>
      <c r="AT1098" s="153" t="s">
        <v>147</v>
      </c>
      <c r="AU1098" s="153" t="s">
        <v>85</v>
      </c>
      <c r="AV1098" s="13" t="s">
        <v>85</v>
      </c>
      <c r="AW1098" s="13" t="s">
        <v>39</v>
      </c>
      <c r="AX1098" s="13" t="s">
        <v>12</v>
      </c>
      <c r="AY1098" s="153" t="s">
        <v>135</v>
      </c>
    </row>
    <row r="1099" spans="2:65" s="12" customFormat="1" ht="10">
      <c r="B1099" s="146"/>
      <c r="D1099" s="140" t="s">
        <v>147</v>
      </c>
      <c r="E1099" s="147" t="s">
        <v>19</v>
      </c>
      <c r="F1099" s="148" t="s">
        <v>712</v>
      </c>
      <c r="H1099" s="147" t="s">
        <v>19</v>
      </c>
      <c r="I1099" s="149"/>
      <c r="L1099" s="146"/>
      <c r="M1099" s="150"/>
      <c r="T1099" s="151"/>
      <c r="AT1099" s="147" t="s">
        <v>147</v>
      </c>
      <c r="AU1099" s="147" t="s">
        <v>85</v>
      </c>
      <c r="AV1099" s="12" t="s">
        <v>83</v>
      </c>
      <c r="AW1099" s="12" t="s">
        <v>39</v>
      </c>
      <c r="AX1099" s="12" t="s">
        <v>12</v>
      </c>
      <c r="AY1099" s="147" t="s">
        <v>135</v>
      </c>
    </row>
    <row r="1100" spans="2:65" s="13" customFormat="1" ht="10">
      <c r="B1100" s="152"/>
      <c r="D1100" s="140" t="s">
        <v>147</v>
      </c>
      <c r="E1100" s="153" t="s">
        <v>19</v>
      </c>
      <c r="F1100" s="154" t="s">
        <v>83</v>
      </c>
      <c r="H1100" s="155">
        <v>1</v>
      </c>
      <c r="I1100" s="156"/>
      <c r="L1100" s="152"/>
      <c r="M1100" s="157"/>
      <c r="T1100" s="158"/>
      <c r="AT1100" s="153" t="s">
        <v>147</v>
      </c>
      <c r="AU1100" s="153" t="s">
        <v>85</v>
      </c>
      <c r="AV1100" s="13" t="s">
        <v>85</v>
      </c>
      <c r="AW1100" s="13" t="s">
        <v>39</v>
      </c>
      <c r="AX1100" s="13" t="s">
        <v>12</v>
      </c>
      <c r="AY1100" s="153" t="s">
        <v>135</v>
      </c>
    </row>
    <row r="1101" spans="2:65" s="14" customFormat="1" ht="10">
      <c r="B1101" s="159"/>
      <c r="D1101" s="140" t="s">
        <v>147</v>
      </c>
      <c r="E1101" s="160" t="s">
        <v>19</v>
      </c>
      <c r="F1101" s="161" t="s">
        <v>154</v>
      </c>
      <c r="H1101" s="162">
        <v>19</v>
      </c>
      <c r="I1101" s="163"/>
      <c r="L1101" s="159"/>
      <c r="M1101" s="164"/>
      <c r="T1101" s="165"/>
      <c r="AT1101" s="160" t="s">
        <v>147</v>
      </c>
      <c r="AU1101" s="160" t="s">
        <v>85</v>
      </c>
      <c r="AV1101" s="14" t="s">
        <v>143</v>
      </c>
      <c r="AW1101" s="14" t="s">
        <v>39</v>
      </c>
      <c r="AX1101" s="14" t="s">
        <v>83</v>
      </c>
      <c r="AY1101" s="160" t="s">
        <v>135</v>
      </c>
    </row>
    <row r="1102" spans="2:65" s="1" customFormat="1" ht="16.5" customHeight="1">
      <c r="B1102" s="32"/>
      <c r="C1102" s="176" t="s">
        <v>810</v>
      </c>
      <c r="D1102" s="176" t="s">
        <v>714</v>
      </c>
      <c r="E1102" s="177" t="s">
        <v>1135</v>
      </c>
      <c r="F1102" s="178" t="s">
        <v>1136</v>
      </c>
      <c r="G1102" s="179" t="s">
        <v>237</v>
      </c>
      <c r="H1102" s="180">
        <v>1</v>
      </c>
      <c r="I1102" s="181"/>
      <c r="J1102" s="182">
        <f>ROUND(I1102*H1102,2)</f>
        <v>0</v>
      </c>
      <c r="K1102" s="178" t="s">
        <v>19</v>
      </c>
      <c r="L1102" s="183"/>
      <c r="M1102" s="184" t="s">
        <v>19</v>
      </c>
      <c r="N1102" s="185" t="s">
        <v>47</v>
      </c>
      <c r="P1102" s="136">
        <f>O1102*H1102</f>
        <v>0</v>
      </c>
      <c r="Q1102" s="136">
        <v>0</v>
      </c>
      <c r="R1102" s="136">
        <f>Q1102*H1102</f>
        <v>0</v>
      </c>
      <c r="S1102" s="136">
        <v>0</v>
      </c>
      <c r="T1102" s="137">
        <f>S1102*H1102</f>
        <v>0</v>
      </c>
      <c r="AR1102" s="138" t="s">
        <v>267</v>
      </c>
      <c r="AT1102" s="138" t="s">
        <v>714</v>
      </c>
      <c r="AU1102" s="138" t="s">
        <v>85</v>
      </c>
      <c r="AY1102" s="17" t="s">
        <v>135</v>
      </c>
      <c r="BE1102" s="139">
        <f>IF(N1102="základní",J1102,0)</f>
        <v>0</v>
      </c>
      <c r="BF1102" s="139">
        <f>IF(N1102="snížená",J1102,0)</f>
        <v>0</v>
      </c>
      <c r="BG1102" s="139">
        <f>IF(N1102="zákl. přenesená",J1102,0)</f>
        <v>0</v>
      </c>
      <c r="BH1102" s="139">
        <f>IF(N1102="sníž. přenesená",J1102,0)</f>
        <v>0</v>
      </c>
      <c r="BI1102" s="139">
        <f>IF(N1102="nulová",J1102,0)</f>
        <v>0</v>
      </c>
      <c r="BJ1102" s="17" t="s">
        <v>83</v>
      </c>
      <c r="BK1102" s="139">
        <f>ROUND(I1102*H1102,2)</f>
        <v>0</v>
      </c>
      <c r="BL1102" s="17" t="s">
        <v>197</v>
      </c>
      <c r="BM1102" s="138" t="s">
        <v>1137</v>
      </c>
    </row>
    <row r="1103" spans="2:65" s="1" customFormat="1" ht="10">
      <c r="B1103" s="32"/>
      <c r="D1103" s="140" t="s">
        <v>144</v>
      </c>
      <c r="F1103" s="141" t="s">
        <v>1136</v>
      </c>
      <c r="I1103" s="142"/>
      <c r="L1103" s="32"/>
      <c r="M1103" s="143"/>
      <c r="T1103" s="53"/>
      <c r="AT1103" s="17" t="s">
        <v>144</v>
      </c>
      <c r="AU1103" s="17" t="s">
        <v>85</v>
      </c>
    </row>
    <row r="1104" spans="2:65" s="12" customFormat="1" ht="10">
      <c r="B1104" s="146"/>
      <c r="D1104" s="140" t="s">
        <v>147</v>
      </c>
      <c r="E1104" s="147" t="s">
        <v>19</v>
      </c>
      <c r="F1104" s="148" t="s">
        <v>750</v>
      </c>
      <c r="H1104" s="147" t="s">
        <v>19</v>
      </c>
      <c r="I1104" s="149"/>
      <c r="L1104" s="146"/>
      <c r="M1104" s="150"/>
      <c r="T1104" s="151"/>
      <c r="AT1104" s="147" t="s">
        <v>147</v>
      </c>
      <c r="AU1104" s="147" t="s">
        <v>85</v>
      </c>
      <c r="AV1104" s="12" t="s">
        <v>83</v>
      </c>
      <c r="AW1104" s="12" t="s">
        <v>39</v>
      </c>
      <c r="AX1104" s="12" t="s">
        <v>12</v>
      </c>
      <c r="AY1104" s="147" t="s">
        <v>135</v>
      </c>
    </row>
    <row r="1105" spans="2:65" s="13" customFormat="1" ht="10">
      <c r="B1105" s="152"/>
      <c r="D1105" s="140" t="s">
        <v>147</v>
      </c>
      <c r="E1105" s="153" t="s">
        <v>19</v>
      </c>
      <c r="F1105" s="154" t="s">
        <v>83</v>
      </c>
      <c r="H1105" s="155">
        <v>1</v>
      </c>
      <c r="I1105" s="156"/>
      <c r="L1105" s="152"/>
      <c r="M1105" s="157"/>
      <c r="T1105" s="158"/>
      <c r="AT1105" s="153" t="s">
        <v>147</v>
      </c>
      <c r="AU1105" s="153" t="s">
        <v>85</v>
      </c>
      <c r="AV1105" s="13" t="s">
        <v>85</v>
      </c>
      <c r="AW1105" s="13" t="s">
        <v>39</v>
      </c>
      <c r="AX1105" s="13" t="s">
        <v>12</v>
      </c>
      <c r="AY1105" s="153" t="s">
        <v>135</v>
      </c>
    </row>
    <row r="1106" spans="2:65" s="14" customFormat="1" ht="10">
      <c r="B1106" s="159"/>
      <c r="D1106" s="140" t="s">
        <v>147</v>
      </c>
      <c r="E1106" s="160" t="s">
        <v>19</v>
      </c>
      <c r="F1106" s="161" t="s">
        <v>154</v>
      </c>
      <c r="H1106" s="162">
        <v>1</v>
      </c>
      <c r="I1106" s="163"/>
      <c r="L1106" s="159"/>
      <c r="M1106" s="164"/>
      <c r="T1106" s="165"/>
      <c r="AT1106" s="160" t="s">
        <v>147</v>
      </c>
      <c r="AU1106" s="160" t="s">
        <v>85</v>
      </c>
      <c r="AV1106" s="14" t="s">
        <v>143</v>
      </c>
      <c r="AW1106" s="14" t="s">
        <v>39</v>
      </c>
      <c r="AX1106" s="14" t="s">
        <v>83</v>
      </c>
      <c r="AY1106" s="160" t="s">
        <v>135</v>
      </c>
    </row>
    <row r="1107" spans="2:65" s="1" customFormat="1" ht="21.75" customHeight="1">
      <c r="B1107" s="32"/>
      <c r="C1107" s="127" t="s">
        <v>1138</v>
      </c>
      <c r="D1107" s="127" t="s">
        <v>138</v>
      </c>
      <c r="E1107" s="128" t="s">
        <v>1139</v>
      </c>
      <c r="F1107" s="129" t="s">
        <v>1140</v>
      </c>
      <c r="G1107" s="130" t="s">
        <v>237</v>
      </c>
      <c r="H1107" s="131">
        <v>1</v>
      </c>
      <c r="I1107" s="132"/>
      <c r="J1107" s="133">
        <f>ROUND(I1107*H1107,2)</f>
        <v>0</v>
      </c>
      <c r="K1107" s="129" t="s">
        <v>19</v>
      </c>
      <c r="L1107" s="32"/>
      <c r="M1107" s="134" t="s">
        <v>19</v>
      </c>
      <c r="N1107" s="135" t="s">
        <v>47</v>
      </c>
      <c r="P1107" s="136">
        <f>O1107*H1107</f>
        <v>0</v>
      </c>
      <c r="Q1107" s="136">
        <v>0</v>
      </c>
      <c r="R1107" s="136">
        <f>Q1107*H1107</f>
        <v>0</v>
      </c>
      <c r="S1107" s="136">
        <v>0</v>
      </c>
      <c r="T1107" s="137">
        <f>S1107*H1107</f>
        <v>0</v>
      </c>
      <c r="AR1107" s="138" t="s">
        <v>197</v>
      </c>
      <c r="AT1107" s="138" t="s">
        <v>138</v>
      </c>
      <c r="AU1107" s="138" t="s">
        <v>85</v>
      </c>
      <c r="AY1107" s="17" t="s">
        <v>135</v>
      </c>
      <c r="BE1107" s="139">
        <f>IF(N1107="základní",J1107,0)</f>
        <v>0</v>
      </c>
      <c r="BF1107" s="139">
        <f>IF(N1107="snížená",J1107,0)</f>
        <v>0</v>
      </c>
      <c r="BG1107" s="139">
        <f>IF(N1107="zákl. přenesená",J1107,0)</f>
        <v>0</v>
      </c>
      <c r="BH1107" s="139">
        <f>IF(N1107="sníž. přenesená",J1107,0)</f>
        <v>0</v>
      </c>
      <c r="BI1107" s="139">
        <f>IF(N1107="nulová",J1107,0)</f>
        <v>0</v>
      </c>
      <c r="BJ1107" s="17" t="s">
        <v>83</v>
      </c>
      <c r="BK1107" s="139">
        <f>ROUND(I1107*H1107,2)</f>
        <v>0</v>
      </c>
      <c r="BL1107" s="17" t="s">
        <v>197</v>
      </c>
      <c r="BM1107" s="138" t="s">
        <v>1141</v>
      </c>
    </row>
    <row r="1108" spans="2:65" s="1" customFormat="1" ht="10">
      <c r="B1108" s="32"/>
      <c r="D1108" s="140" t="s">
        <v>144</v>
      </c>
      <c r="F1108" s="141" t="s">
        <v>1140</v>
      </c>
      <c r="I1108" s="142"/>
      <c r="L1108" s="32"/>
      <c r="M1108" s="143"/>
      <c r="T1108" s="53"/>
      <c r="AT1108" s="17" t="s">
        <v>144</v>
      </c>
      <c r="AU1108" s="17" t="s">
        <v>85</v>
      </c>
    </row>
    <row r="1109" spans="2:65" s="12" customFormat="1" ht="10">
      <c r="B1109" s="146"/>
      <c r="D1109" s="140" t="s">
        <v>147</v>
      </c>
      <c r="E1109" s="147" t="s">
        <v>19</v>
      </c>
      <c r="F1109" s="148" t="s">
        <v>1142</v>
      </c>
      <c r="H1109" s="147" t="s">
        <v>19</v>
      </c>
      <c r="I1109" s="149"/>
      <c r="L1109" s="146"/>
      <c r="M1109" s="150"/>
      <c r="T1109" s="151"/>
      <c r="AT1109" s="147" t="s">
        <v>147</v>
      </c>
      <c r="AU1109" s="147" t="s">
        <v>85</v>
      </c>
      <c r="AV1109" s="12" t="s">
        <v>83</v>
      </c>
      <c r="AW1109" s="12" t="s">
        <v>39</v>
      </c>
      <c r="AX1109" s="12" t="s">
        <v>12</v>
      </c>
      <c r="AY1109" s="147" t="s">
        <v>135</v>
      </c>
    </row>
    <row r="1110" spans="2:65" s="13" customFormat="1" ht="10">
      <c r="B1110" s="152"/>
      <c r="D1110" s="140" t="s">
        <v>147</v>
      </c>
      <c r="E1110" s="153" t="s">
        <v>19</v>
      </c>
      <c r="F1110" s="154" t="s">
        <v>83</v>
      </c>
      <c r="H1110" s="155">
        <v>1</v>
      </c>
      <c r="I1110" s="156"/>
      <c r="L1110" s="152"/>
      <c r="M1110" s="157"/>
      <c r="T1110" s="158"/>
      <c r="AT1110" s="153" t="s">
        <v>147</v>
      </c>
      <c r="AU1110" s="153" t="s">
        <v>85</v>
      </c>
      <c r="AV1110" s="13" t="s">
        <v>85</v>
      </c>
      <c r="AW1110" s="13" t="s">
        <v>39</v>
      </c>
      <c r="AX1110" s="13" t="s">
        <v>12</v>
      </c>
      <c r="AY1110" s="153" t="s">
        <v>135</v>
      </c>
    </row>
    <row r="1111" spans="2:65" s="14" customFormat="1" ht="10">
      <c r="B1111" s="159"/>
      <c r="D1111" s="140" t="s">
        <v>147</v>
      </c>
      <c r="E1111" s="160" t="s">
        <v>19</v>
      </c>
      <c r="F1111" s="161" t="s">
        <v>154</v>
      </c>
      <c r="H1111" s="162">
        <v>1</v>
      </c>
      <c r="I1111" s="163"/>
      <c r="L1111" s="159"/>
      <c r="M1111" s="164"/>
      <c r="T1111" s="165"/>
      <c r="AT1111" s="160" t="s">
        <v>147</v>
      </c>
      <c r="AU1111" s="160" t="s">
        <v>85</v>
      </c>
      <c r="AV1111" s="14" t="s">
        <v>143</v>
      </c>
      <c r="AW1111" s="14" t="s">
        <v>39</v>
      </c>
      <c r="AX1111" s="14" t="s">
        <v>83</v>
      </c>
      <c r="AY1111" s="160" t="s">
        <v>135</v>
      </c>
    </row>
    <row r="1112" spans="2:65" s="1" customFormat="1" ht="24.15" customHeight="1">
      <c r="B1112" s="32"/>
      <c r="C1112" s="127" t="s">
        <v>814</v>
      </c>
      <c r="D1112" s="127" t="s">
        <v>138</v>
      </c>
      <c r="E1112" s="128" t="s">
        <v>1143</v>
      </c>
      <c r="F1112" s="129" t="s">
        <v>1144</v>
      </c>
      <c r="G1112" s="130" t="s">
        <v>237</v>
      </c>
      <c r="H1112" s="131">
        <v>9</v>
      </c>
      <c r="I1112" s="132"/>
      <c r="J1112" s="133">
        <f>ROUND(I1112*H1112,2)</f>
        <v>0</v>
      </c>
      <c r="K1112" s="129" t="s">
        <v>142</v>
      </c>
      <c r="L1112" s="32"/>
      <c r="M1112" s="134" t="s">
        <v>19</v>
      </c>
      <c r="N1112" s="135" t="s">
        <v>47</v>
      </c>
      <c r="P1112" s="136">
        <f>O1112*H1112</f>
        <v>0</v>
      </c>
      <c r="Q1112" s="136">
        <v>0</v>
      </c>
      <c r="R1112" s="136">
        <f>Q1112*H1112</f>
        <v>0</v>
      </c>
      <c r="S1112" s="136">
        <v>0</v>
      </c>
      <c r="T1112" s="137">
        <f>S1112*H1112</f>
        <v>0</v>
      </c>
      <c r="AR1112" s="138" t="s">
        <v>197</v>
      </c>
      <c r="AT1112" s="138" t="s">
        <v>138</v>
      </c>
      <c r="AU1112" s="138" t="s">
        <v>85</v>
      </c>
      <c r="AY1112" s="17" t="s">
        <v>135</v>
      </c>
      <c r="BE1112" s="139">
        <f>IF(N1112="základní",J1112,0)</f>
        <v>0</v>
      </c>
      <c r="BF1112" s="139">
        <f>IF(N1112="snížená",J1112,0)</f>
        <v>0</v>
      </c>
      <c r="BG1112" s="139">
        <f>IF(N1112="zákl. přenesená",J1112,0)</f>
        <v>0</v>
      </c>
      <c r="BH1112" s="139">
        <f>IF(N1112="sníž. přenesená",J1112,0)</f>
        <v>0</v>
      </c>
      <c r="BI1112" s="139">
        <f>IF(N1112="nulová",J1112,0)</f>
        <v>0</v>
      </c>
      <c r="BJ1112" s="17" t="s">
        <v>83</v>
      </c>
      <c r="BK1112" s="139">
        <f>ROUND(I1112*H1112,2)</f>
        <v>0</v>
      </c>
      <c r="BL1112" s="17" t="s">
        <v>197</v>
      </c>
      <c r="BM1112" s="138" t="s">
        <v>1145</v>
      </c>
    </row>
    <row r="1113" spans="2:65" s="1" customFormat="1" ht="18">
      <c r="B1113" s="32"/>
      <c r="D1113" s="140" t="s">
        <v>144</v>
      </c>
      <c r="F1113" s="141" t="s">
        <v>1144</v>
      </c>
      <c r="I1113" s="142"/>
      <c r="L1113" s="32"/>
      <c r="M1113" s="143"/>
      <c r="T1113" s="53"/>
      <c r="AT1113" s="17" t="s">
        <v>144</v>
      </c>
      <c r="AU1113" s="17" t="s">
        <v>85</v>
      </c>
    </row>
    <row r="1114" spans="2:65" s="1" customFormat="1" ht="10">
      <c r="B1114" s="32"/>
      <c r="D1114" s="144" t="s">
        <v>145</v>
      </c>
      <c r="F1114" s="145" t="s">
        <v>1146</v>
      </c>
      <c r="I1114" s="142"/>
      <c r="L1114" s="32"/>
      <c r="M1114" s="143"/>
      <c r="T1114" s="53"/>
      <c r="AT1114" s="17" t="s">
        <v>145</v>
      </c>
      <c r="AU1114" s="17" t="s">
        <v>85</v>
      </c>
    </row>
    <row r="1115" spans="2:65" s="12" customFormat="1" ht="10">
      <c r="B1115" s="146"/>
      <c r="D1115" s="140" t="s">
        <v>147</v>
      </c>
      <c r="E1115" s="147" t="s">
        <v>19</v>
      </c>
      <c r="F1115" s="148" t="s">
        <v>971</v>
      </c>
      <c r="H1115" s="147" t="s">
        <v>19</v>
      </c>
      <c r="I1115" s="149"/>
      <c r="L1115" s="146"/>
      <c r="M1115" s="150"/>
      <c r="T1115" s="151"/>
      <c r="AT1115" s="147" t="s">
        <v>147</v>
      </c>
      <c r="AU1115" s="147" t="s">
        <v>85</v>
      </c>
      <c r="AV1115" s="12" t="s">
        <v>83</v>
      </c>
      <c r="AW1115" s="12" t="s">
        <v>39</v>
      </c>
      <c r="AX1115" s="12" t="s">
        <v>12</v>
      </c>
      <c r="AY1115" s="147" t="s">
        <v>135</v>
      </c>
    </row>
    <row r="1116" spans="2:65" s="13" customFormat="1" ht="10">
      <c r="B1116" s="152"/>
      <c r="D1116" s="140" t="s">
        <v>147</v>
      </c>
      <c r="E1116" s="153" t="s">
        <v>19</v>
      </c>
      <c r="F1116" s="154" t="s">
        <v>162</v>
      </c>
      <c r="H1116" s="155">
        <v>3</v>
      </c>
      <c r="I1116" s="156"/>
      <c r="L1116" s="152"/>
      <c r="M1116" s="157"/>
      <c r="T1116" s="158"/>
      <c r="AT1116" s="153" t="s">
        <v>147</v>
      </c>
      <c r="AU1116" s="153" t="s">
        <v>85</v>
      </c>
      <c r="AV1116" s="13" t="s">
        <v>85</v>
      </c>
      <c r="AW1116" s="13" t="s">
        <v>39</v>
      </c>
      <c r="AX1116" s="13" t="s">
        <v>12</v>
      </c>
      <c r="AY1116" s="153" t="s">
        <v>135</v>
      </c>
    </row>
    <row r="1117" spans="2:65" s="12" customFormat="1" ht="10">
      <c r="B1117" s="146"/>
      <c r="D1117" s="140" t="s">
        <v>147</v>
      </c>
      <c r="E1117" s="147" t="s">
        <v>19</v>
      </c>
      <c r="F1117" s="148" t="s">
        <v>713</v>
      </c>
      <c r="H1117" s="147" t="s">
        <v>19</v>
      </c>
      <c r="I1117" s="149"/>
      <c r="L1117" s="146"/>
      <c r="M1117" s="150"/>
      <c r="T1117" s="151"/>
      <c r="AT1117" s="147" t="s">
        <v>147</v>
      </c>
      <c r="AU1117" s="147" t="s">
        <v>85</v>
      </c>
      <c r="AV1117" s="12" t="s">
        <v>83</v>
      </c>
      <c r="AW1117" s="12" t="s">
        <v>39</v>
      </c>
      <c r="AX1117" s="12" t="s">
        <v>12</v>
      </c>
      <c r="AY1117" s="147" t="s">
        <v>135</v>
      </c>
    </row>
    <row r="1118" spans="2:65" s="13" customFormat="1" ht="10">
      <c r="B1118" s="152"/>
      <c r="D1118" s="140" t="s">
        <v>147</v>
      </c>
      <c r="E1118" s="153" t="s">
        <v>19</v>
      </c>
      <c r="F1118" s="154" t="s">
        <v>85</v>
      </c>
      <c r="H1118" s="155">
        <v>2</v>
      </c>
      <c r="I1118" s="156"/>
      <c r="L1118" s="152"/>
      <c r="M1118" s="157"/>
      <c r="T1118" s="158"/>
      <c r="AT1118" s="153" t="s">
        <v>147</v>
      </c>
      <c r="AU1118" s="153" t="s">
        <v>85</v>
      </c>
      <c r="AV1118" s="13" t="s">
        <v>85</v>
      </c>
      <c r="AW1118" s="13" t="s">
        <v>39</v>
      </c>
      <c r="AX1118" s="13" t="s">
        <v>12</v>
      </c>
      <c r="AY1118" s="153" t="s">
        <v>135</v>
      </c>
    </row>
    <row r="1119" spans="2:65" s="12" customFormat="1" ht="10">
      <c r="B1119" s="146"/>
      <c r="D1119" s="140" t="s">
        <v>147</v>
      </c>
      <c r="E1119" s="147" t="s">
        <v>19</v>
      </c>
      <c r="F1119" s="148" t="s">
        <v>972</v>
      </c>
      <c r="H1119" s="147" t="s">
        <v>19</v>
      </c>
      <c r="I1119" s="149"/>
      <c r="L1119" s="146"/>
      <c r="M1119" s="150"/>
      <c r="T1119" s="151"/>
      <c r="AT1119" s="147" t="s">
        <v>147</v>
      </c>
      <c r="AU1119" s="147" t="s">
        <v>85</v>
      </c>
      <c r="AV1119" s="12" t="s">
        <v>83</v>
      </c>
      <c r="AW1119" s="12" t="s">
        <v>39</v>
      </c>
      <c r="AX1119" s="12" t="s">
        <v>12</v>
      </c>
      <c r="AY1119" s="147" t="s">
        <v>135</v>
      </c>
    </row>
    <row r="1120" spans="2:65" s="13" customFormat="1" ht="10">
      <c r="B1120" s="152"/>
      <c r="D1120" s="140" t="s">
        <v>147</v>
      </c>
      <c r="E1120" s="153" t="s">
        <v>19</v>
      </c>
      <c r="F1120" s="154" t="s">
        <v>83</v>
      </c>
      <c r="H1120" s="155">
        <v>1</v>
      </c>
      <c r="I1120" s="156"/>
      <c r="L1120" s="152"/>
      <c r="M1120" s="157"/>
      <c r="T1120" s="158"/>
      <c r="AT1120" s="153" t="s">
        <v>147</v>
      </c>
      <c r="AU1120" s="153" t="s">
        <v>85</v>
      </c>
      <c r="AV1120" s="13" t="s">
        <v>85</v>
      </c>
      <c r="AW1120" s="13" t="s">
        <v>39</v>
      </c>
      <c r="AX1120" s="13" t="s">
        <v>12</v>
      </c>
      <c r="AY1120" s="153" t="s">
        <v>135</v>
      </c>
    </row>
    <row r="1121" spans="2:65" s="12" customFormat="1" ht="10">
      <c r="B1121" s="146"/>
      <c r="D1121" s="140" t="s">
        <v>147</v>
      </c>
      <c r="E1121" s="147" t="s">
        <v>19</v>
      </c>
      <c r="F1121" s="148" t="s">
        <v>973</v>
      </c>
      <c r="H1121" s="147" t="s">
        <v>19</v>
      </c>
      <c r="I1121" s="149"/>
      <c r="L1121" s="146"/>
      <c r="M1121" s="150"/>
      <c r="T1121" s="151"/>
      <c r="AT1121" s="147" t="s">
        <v>147</v>
      </c>
      <c r="AU1121" s="147" t="s">
        <v>85</v>
      </c>
      <c r="AV1121" s="12" t="s">
        <v>83</v>
      </c>
      <c r="AW1121" s="12" t="s">
        <v>39</v>
      </c>
      <c r="AX1121" s="12" t="s">
        <v>12</v>
      </c>
      <c r="AY1121" s="147" t="s">
        <v>135</v>
      </c>
    </row>
    <row r="1122" spans="2:65" s="13" customFormat="1" ht="10">
      <c r="B1122" s="152"/>
      <c r="D1122" s="140" t="s">
        <v>147</v>
      </c>
      <c r="E1122" s="153" t="s">
        <v>19</v>
      </c>
      <c r="F1122" s="154" t="s">
        <v>83</v>
      </c>
      <c r="H1122" s="155">
        <v>1</v>
      </c>
      <c r="I1122" s="156"/>
      <c r="L1122" s="152"/>
      <c r="M1122" s="157"/>
      <c r="T1122" s="158"/>
      <c r="AT1122" s="153" t="s">
        <v>147</v>
      </c>
      <c r="AU1122" s="153" t="s">
        <v>85</v>
      </c>
      <c r="AV1122" s="13" t="s">
        <v>85</v>
      </c>
      <c r="AW1122" s="13" t="s">
        <v>39</v>
      </c>
      <c r="AX1122" s="13" t="s">
        <v>12</v>
      </c>
      <c r="AY1122" s="153" t="s">
        <v>135</v>
      </c>
    </row>
    <row r="1123" spans="2:65" s="12" customFormat="1" ht="10">
      <c r="B1123" s="146"/>
      <c r="D1123" s="140" t="s">
        <v>147</v>
      </c>
      <c r="E1123" s="147" t="s">
        <v>19</v>
      </c>
      <c r="F1123" s="148" t="s">
        <v>721</v>
      </c>
      <c r="H1123" s="147" t="s">
        <v>19</v>
      </c>
      <c r="I1123" s="149"/>
      <c r="L1123" s="146"/>
      <c r="M1123" s="150"/>
      <c r="T1123" s="151"/>
      <c r="AT1123" s="147" t="s">
        <v>147</v>
      </c>
      <c r="AU1123" s="147" t="s">
        <v>85</v>
      </c>
      <c r="AV1123" s="12" t="s">
        <v>83</v>
      </c>
      <c r="AW1123" s="12" t="s">
        <v>39</v>
      </c>
      <c r="AX1123" s="12" t="s">
        <v>12</v>
      </c>
      <c r="AY1123" s="147" t="s">
        <v>135</v>
      </c>
    </row>
    <row r="1124" spans="2:65" s="13" customFormat="1" ht="10">
      <c r="B1124" s="152"/>
      <c r="D1124" s="140" t="s">
        <v>147</v>
      </c>
      <c r="E1124" s="153" t="s">
        <v>19</v>
      </c>
      <c r="F1124" s="154" t="s">
        <v>83</v>
      </c>
      <c r="H1124" s="155">
        <v>1</v>
      </c>
      <c r="I1124" s="156"/>
      <c r="L1124" s="152"/>
      <c r="M1124" s="157"/>
      <c r="T1124" s="158"/>
      <c r="AT1124" s="153" t="s">
        <v>147</v>
      </c>
      <c r="AU1124" s="153" t="s">
        <v>85</v>
      </c>
      <c r="AV1124" s="13" t="s">
        <v>85</v>
      </c>
      <c r="AW1124" s="13" t="s">
        <v>39</v>
      </c>
      <c r="AX1124" s="13" t="s">
        <v>12</v>
      </c>
      <c r="AY1124" s="153" t="s">
        <v>135</v>
      </c>
    </row>
    <row r="1125" spans="2:65" s="12" customFormat="1" ht="10">
      <c r="B1125" s="146"/>
      <c r="D1125" s="140" t="s">
        <v>147</v>
      </c>
      <c r="E1125" s="147" t="s">
        <v>19</v>
      </c>
      <c r="F1125" s="148" t="s">
        <v>990</v>
      </c>
      <c r="H1125" s="147" t="s">
        <v>19</v>
      </c>
      <c r="I1125" s="149"/>
      <c r="L1125" s="146"/>
      <c r="M1125" s="150"/>
      <c r="T1125" s="151"/>
      <c r="AT1125" s="147" t="s">
        <v>147</v>
      </c>
      <c r="AU1125" s="147" t="s">
        <v>85</v>
      </c>
      <c r="AV1125" s="12" t="s">
        <v>83</v>
      </c>
      <c r="AW1125" s="12" t="s">
        <v>39</v>
      </c>
      <c r="AX1125" s="12" t="s">
        <v>12</v>
      </c>
      <c r="AY1125" s="147" t="s">
        <v>135</v>
      </c>
    </row>
    <row r="1126" spans="2:65" s="13" customFormat="1" ht="10">
      <c r="B1126" s="152"/>
      <c r="D1126" s="140" t="s">
        <v>147</v>
      </c>
      <c r="E1126" s="153" t="s">
        <v>19</v>
      </c>
      <c r="F1126" s="154" t="s">
        <v>83</v>
      </c>
      <c r="H1126" s="155">
        <v>1</v>
      </c>
      <c r="I1126" s="156"/>
      <c r="L1126" s="152"/>
      <c r="M1126" s="157"/>
      <c r="T1126" s="158"/>
      <c r="AT1126" s="153" t="s">
        <v>147</v>
      </c>
      <c r="AU1126" s="153" t="s">
        <v>85</v>
      </c>
      <c r="AV1126" s="13" t="s">
        <v>85</v>
      </c>
      <c r="AW1126" s="13" t="s">
        <v>39</v>
      </c>
      <c r="AX1126" s="13" t="s">
        <v>12</v>
      </c>
      <c r="AY1126" s="153" t="s">
        <v>135</v>
      </c>
    </row>
    <row r="1127" spans="2:65" s="14" customFormat="1" ht="10">
      <c r="B1127" s="159"/>
      <c r="D1127" s="140" t="s">
        <v>147</v>
      </c>
      <c r="E1127" s="160" t="s">
        <v>19</v>
      </c>
      <c r="F1127" s="161" t="s">
        <v>154</v>
      </c>
      <c r="H1127" s="162">
        <v>9</v>
      </c>
      <c r="I1127" s="163"/>
      <c r="L1127" s="159"/>
      <c r="M1127" s="164"/>
      <c r="T1127" s="165"/>
      <c r="AT1127" s="160" t="s">
        <v>147</v>
      </c>
      <c r="AU1127" s="160" t="s">
        <v>85</v>
      </c>
      <c r="AV1127" s="14" t="s">
        <v>143</v>
      </c>
      <c r="AW1127" s="14" t="s">
        <v>39</v>
      </c>
      <c r="AX1127" s="14" t="s">
        <v>83</v>
      </c>
      <c r="AY1127" s="160" t="s">
        <v>135</v>
      </c>
    </row>
    <row r="1128" spans="2:65" s="1" customFormat="1" ht="24.15" customHeight="1">
      <c r="B1128" s="32"/>
      <c r="C1128" s="176" t="s">
        <v>1147</v>
      </c>
      <c r="D1128" s="176" t="s">
        <v>714</v>
      </c>
      <c r="E1128" s="177" t="s">
        <v>1148</v>
      </c>
      <c r="F1128" s="178" t="s">
        <v>1149</v>
      </c>
      <c r="G1128" s="179" t="s">
        <v>237</v>
      </c>
      <c r="H1128" s="180">
        <v>1</v>
      </c>
      <c r="I1128" s="181"/>
      <c r="J1128" s="182">
        <f>ROUND(I1128*H1128,2)</f>
        <v>0</v>
      </c>
      <c r="K1128" s="178" t="s">
        <v>142</v>
      </c>
      <c r="L1128" s="183"/>
      <c r="M1128" s="184" t="s">
        <v>19</v>
      </c>
      <c r="N1128" s="185" t="s">
        <v>47</v>
      </c>
      <c r="P1128" s="136">
        <f>O1128*H1128</f>
        <v>0</v>
      </c>
      <c r="Q1128" s="136">
        <v>0</v>
      </c>
      <c r="R1128" s="136">
        <f>Q1128*H1128</f>
        <v>0</v>
      </c>
      <c r="S1128" s="136">
        <v>0</v>
      </c>
      <c r="T1128" s="137">
        <f>S1128*H1128</f>
        <v>0</v>
      </c>
      <c r="AR1128" s="138" t="s">
        <v>267</v>
      </c>
      <c r="AT1128" s="138" t="s">
        <v>714</v>
      </c>
      <c r="AU1128" s="138" t="s">
        <v>85</v>
      </c>
      <c r="AY1128" s="17" t="s">
        <v>135</v>
      </c>
      <c r="BE1128" s="139">
        <f>IF(N1128="základní",J1128,0)</f>
        <v>0</v>
      </c>
      <c r="BF1128" s="139">
        <f>IF(N1128="snížená",J1128,0)</f>
        <v>0</v>
      </c>
      <c r="BG1128" s="139">
        <f>IF(N1128="zákl. přenesená",J1128,0)</f>
        <v>0</v>
      </c>
      <c r="BH1128" s="139">
        <f>IF(N1128="sníž. přenesená",J1128,0)</f>
        <v>0</v>
      </c>
      <c r="BI1128" s="139">
        <f>IF(N1128="nulová",J1128,0)</f>
        <v>0</v>
      </c>
      <c r="BJ1128" s="17" t="s">
        <v>83</v>
      </c>
      <c r="BK1128" s="139">
        <f>ROUND(I1128*H1128,2)</f>
        <v>0</v>
      </c>
      <c r="BL1128" s="17" t="s">
        <v>197</v>
      </c>
      <c r="BM1128" s="138" t="s">
        <v>1150</v>
      </c>
    </row>
    <row r="1129" spans="2:65" s="1" customFormat="1" ht="10">
      <c r="B1129" s="32"/>
      <c r="D1129" s="140" t="s">
        <v>144</v>
      </c>
      <c r="F1129" s="141" t="s">
        <v>1149</v>
      </c>
      <c r="I1129" s="142"/>
      <c r="L1129" s="32"/>
      <c r="M1129" s="143"/>
      <c r="T1129" s="53"/>
      <c r="AT1129" s="17" t="s">
        <v>144</v>
      </c>
      <c r="AU1129" s="17" t="s">
        <v>85</v>
      </c>
    </row>
    <row r="1130" spans="2:65" s="12" customFormat="1" ht="10">
      <c r="B1130" s="146"/>
      <c r="D1130" s="140" t="s">
        <v>147</v>
      </c>
      <c r="E1130" s="147" t="s">
        <v>19</v>
      </c>
      <c r="F1130" s="148" t="s">
        <v>973</v>
      </c>
      <c r="H1130" s="147" t="s">
        <v>19</v>
      </c>
      <c r="I1130" s="149"/>
      <c r="L1130" s="146"/>
      <c r="M1130" s="150"/>
      <c r="T1130" s="151"/>
      <c r="AT1130" s="147" t="s">
        <v>147</v>
      </c>
      <c r="AU1130" s="147" t="s">
        <v>85</v>
      </c>
      <c r="AV1130" s="12" t="s">
        <v>83</v>
      </c>
      <c r="AW1130" s="12" t="s">
        <v>39</v>
      </c>
      <c r="AX1130" s="12" t="s">
        <v>12</v>
      </c>
      <c r="AY1130" s="147" t="s">
        <v>135</v>
      </c>
    </row>
    <row r="1131" spans="2:65" s="13" customFormat="1" ht="10">
      <c r="B1131" s="152"/>
      <c r="D1131" s="140" t="s">
        <v>147</v>
      </c>
      <c r="E1131" s="153" t="s">
        <v>19</v>
      </c>
      <c r="F1131" s="154" t="s">
        <v>83</v>
      </c>
      <c r="H1131" s="155">
        <v>1</v>
      </c>
      <c r="I1131" s="156"/>
      <c r="L1131" s="152"/>
      <c r="M1131" s="157"/>
      <c r="T1131" s="158"/>
      <c r="AT1131" s="153" t="s">
        <v>147</v>
      </c>
      <c r="AU1131" s="153" t="s">
        <v>85</v>
      </c>
      <c r="AV1131" s="13" t="s">
        <v>85</v>
      </c>
      <c r="AW1131" s="13" t="s">
        <v>39</v>
      </c>
      <c r="AX1131" s="13" t="s">
        <v>12</v>
      </c>
      <c r="AY1131" s="153" t="s">
        <v>135</v>
      </c>
    </row>
    <row r="1132" spans="2:65" s="14" customFormat="1" ht="10">
      <c r="B1132" s="159"/>
      <c r="D1132" s="140" t="s">
        <v>147</v>
      </c>
      <c r="E1132" s="160" t="s">
        <v>19</v>
      </c>
      <c r="F1132" s="161" t="s">
        <v>154</v>
      </c>
      <c r="H1132" s="162">
        <v>1</v>
      </c>
      <c r="I1132" s="163"/>
      <c r="L1132" s="159"/>
      <c r="M1132" s="164"/>
      <c r="T1132" s="165"/>
      <c r="AT1132" s="160" t="s">
        <v>147</v>
      </c>
      <c r="AU1132" s="160" t="s">
        <v>85</v>
      </c>
      <c r="AV1132" s="14" t="s">
        <v>143</v>
      </c>
      <c r="AW1132" s="14" t="s">
        <v>39</v>
      </c>
      <c r="AX1132" s="14" t="s">
        <v>83</v>
      </c>
      <c r="AY1132" s="160" t="s">
        <v>135</v>
      </c>
    </row>
    <row r="1133" spans="2:65" s="1" customFormat="1" ht="24.15" customHeight="1">
      <c r="B1133" s="32"/>
      <c r="C1133" s="176" t="s">
        <v>820</v>
      </c>
      <c r="D1133" s="176" t="s">
        <v>714</v>
      </c>
      <c r="E1133" s="177" t="s">
        <v>1151</v>
      </c>
      <c r="F1133" s="178" t="s">
        <v>1152</v>
      </c>
      <c r="G1133" s="179" t="s">
        <v>237</v>
      </c>
      <c r="H1133" s="180">
        <v>6</v>
      </c>
      <c r="I1133" s="181"/>
      <c r="J1133" s="182">
        <f>ROUND(I1133*H1133,2)</f>
        <v>0</v>
      </c>
      <c r="K1133" s="178" t="s">
        <v>142</v>
      </c>
      <c r="L1133" s="183"/>
      <c r="M1133" s="184" t="s">
        <v>19</v>
      </c>
      <c r="N1133" s="185" t="s">
        <v>47</v>
      </c>
      <c r="P1133" s="136">
        <f>O1133*H1133</f>
        <v>0</v>
      </c>
      <c r="Q1133" s="136">
        <v>0</v>
      </c>
      <c r="R1133" s="136">
        <f>Q1133*H1133</f>
        <v>0</v>
      </c>
      <c r="S1133" s="136">
        <v>0</v>
      </c>
      <c r="T1133" s="137">
        <f>S1133*H1133</f>
        <v>0</v>
      </c>
      <c r="AR1133" s="138" t="s">
        <v>267</v>
      </c>
      <c r="AT1133" s="138" t="s">
        <v>714</v>
      </c>
      <c r="AU1133" s="138" t="s">
        <v>85</v>
      </c>
      <c r="AY1133" s="17" t="s">
        <v>135</v>
      </c>
      <c r="BE1133" s="139">
        <f>IF(N1133="základní",J1133,0)</f>
        <v>0</v>
      </c>
      <c r="BF1133" s="139">
        <f>IF(N1133="snížená",J1133,0)</f>
        <v>0</v>
      </c>
      <c r="BG1133" s="139">
        <f>IF(N1133="zákl. přenesená",J1133,0)</f>
        <v>0</v>
      </c>
      <c r="BH1133" s="139">
        <f>IF(N1133="sníž. přenesená",J1133,0)</f>
        <v>0</v>
      </c>
      <c r="BI1133" s="139">
        <f>IF(N1133="nulová",J1133,0)</f>
        <v>0</v>
      </c>
      <c r="BJ1133" s="17" t="s">
        <v>83</v>
      </c>
      <c r="BK1133" s="139">
        <f>ROUND(I1133*H1133,2)</f>
        <v>0</v>
      </c>
      <c r="BL1133" s="17" t="s">
        <v>197</v>
      </c>
      <c r="BM1133" s="138" t="s">
        <v>1153</v>
      </c>
    </row>
    <row r="1134" spans="2:65" s="1" customFormat="1" ht="10">
      <c r="B1134" s="32"/>
      <c r="D1134" s="140" t="s">
        <v>144</v>
      </c>
      <c r="F1134" s="141" t="s">
        <v>1152</v>
      </c>
      <c r="I1134" s="142"/>
      <c r="L1134" s="32"/>
      <c r="M1134" s="143"/>
      <c r="T1134" s="53"/>
      <c r="AT1134" s="17" t="s">
        <v>144</v>
      </c>
      <c r="AU1134" s="17" t="s">
        <v>85</v>
      </c>
    </row>
    <row r="1135" spans="2:65" s="12" customFormat="1" ht="10">
      <c r="B1135" s="146"/>
      <c r="D1135" s="140" t="s">
        <v>147</v>
      </c>
      <c r="E1135" s="147" t="s">
        <v>19</v>
      </c>
      <c r="F1135" s="148" t="s">
        <v>971</v>
      </c>
      <c r="H1135" s="147" t="s">
        <v>19</v>
      </c>
      <c r="I1135" s="149"/>
      <c r="L1135" s="146"/>
      <c r="M1135" s="150"/>
      <c r="T1135" s="151"/>
      <c r="AT1135" s="147" t="s">
        <v>147</v>
      </c>
      <c r="AU1135" s="147" t="s">
        <v>85</v>
      </c>
      <c r="AV1135" s="12" t="s">
        <v>83</v>
      </c>
      <c r="AW1135" s="12" t="s">
        <v>39</v>
      </c>
      <c r="AX1135" s="12" t="s">
        <v>12</v>
      </c>
      <c r="AY1135" s="147" t="s">
        <v>135</v>
      </c>
    </row>
    <row r="1136" spans="2:65" s="13" customFormat="1" ht="10">
      <c r="B1136" s="152"/>
      <c r="D1136" s="140" t="s">
        <v>147</v>
      </c>
      <c r="E1136" s="153" t="s">
        <v>19</v>
      </c>
      <c r="F1136" s="154" t="s">
        <v>162</v>
      </c>
      <c r="H1136" s="155">
        <v>3</v>
      </c>
      <c r="I1136" s="156"/>
      <c r="L1136" s="152"/>
      <c r="M1136" s="157"/>
      <c r="T1136" s="158"/>
      <c r="AT1136" s="153" t="s">
        <v>147</v>
      </c>
      <c r="AU1136" s="153" t="s">
        <v>85</v>
      </c>
      <c r="AV1136" s="13" t="s">
        <v>85</v>
      </c>
      <c r="AW1136" s="13" t="s">
        <v>39</v>
      </c>
      <c r="AX1136" s="13" t="s">
        <v>12</v>
      </c>
      <c r="AY1136" s="153" t="s">
        <v>135</v>
      </c>
    </row>
    <row r="1137" spans="2:65" s="12" customFormat="1" ht="10">
      <c r="B1137" s="146"/>
      <c r="D1137" s="140" t="s">
        <v>147</v>
      </c>
      <c r="E1137" s="147" t="s">
        <v>19</v>
      </c>
      <c r="F1137" s="148" t="s">
        <v>713</v>
      </c>
      <c r="H1137" s="147" t="s">
        <v>19</v>
      </c>
      <c r="I1137" s="149"/>
      <c r="L1137" s="146"/>
      <c r="M1137" s="150"/>
      <c r="T1137" s="151"/>
      <c r="AT1137" s="147" t="s">
        <v>147</v>
      </c>
      <c r="AU1137" s="147" t="s">
        <v>85</v>
      </c>
      <c r="AV1137" s="12" t="s">
        <v>83</v>
      </c>
      <c r="AW1137" s="12" t="s">
        <v>39</v>
      </c>
      <c r="AX1137" s="12" t="s">
        <v>12</v>
      </c>
      <c r="AY1137" s="147" t="s">
        <v>135</v>
      </c>
    </row>
    <row r="1138" spans="2:65" s="13" customFormat="1" ht="10">
      <c r="B1138" s="152"/>
      <c r="D1138" s="140" t="s">
        <v>147</v>
      </c>
      <c r="E1138" s="153" t="s">
        <v>19</v>
      </c>
      <c r="F1138" s="154" t="s">
        <v>85</v>
      </c>
      <c r="H1138" s="155">
        <v>2</v>
      </c>
      <c r="I1138" s="156"/>
      <c r="L1138" s="152"/>
      <c r="M1138" s="157"/>
      <c r="T1138" s="158"/>
      <c r="AT1138" s="153" t="s">
        <v>147</v>
      </c>
      <c r="AU1138" s="153" t="s">
        <v>85</v>
      </c>
      <c r="AV1138" s="13" t="s">
        <v>85</v>
      </c>
      <c r="AW1138" s="13" t="s">
        <v>39</v>
      </c>
      <c r="AX1138" s="13" t="s">
        <v>12</v>
      </c>
      <c r="AY1138" s="153" t="s">
        <v>135</v>
      </c>
    </row>
    <row r="1139" spans="2:65" s="12" customFormat="1" ht="10">
      <c r="B1139" s="146"/>
      <c r="D1139" s="140" t="s">
        <v>147</v>
      </c>
      <c r="E1139" s="147" t="s">
        <v>19</v>
      </c>
      <c r="F1139" s="148" t="s">
        <v>721</v>
      </c>
      <c r="H1139" s="147" t="s">
        <v>19</v>
      </c>
      <c r="I1139" s="149"/>
      <c r="L1139" s="146"/>
      <c r="M1139" s="150"/>
      <c r="T1139" s="151"/>
      <c r="AT1139" s="147" t="s">
        <v>147</v>
      </c>
      <c r="AU1139" s="147" t="s">
        <v>85</v>
      </c>
      <c r="AV1139" s="12" t="s">
        <v>83</v>
      </c>
      <c r="AW1139" s="12" t="s">
        <v>39</v>
      </c>
      <c r="AX1139" s="12" t="s">
        <v>12</v>
      </c>
      <c r="AY1139" s="147" t="s">
        <v>135</v>
      </c>
    </row>
    <row r="1140" spans="2:65" s="13" customFormat="1" ht="10">
      <c r="B1140" s="152"/>
      <c r="D1140" s="140" t="s">
        <v>147</v>
      </c>
      <c r="E1140" s="153" t="s">
        <v>19</v>
      </c>
      <c r="F1140" s="154" t="s">
        <v>83</v>
      </c>
      <c r="H1140" s="155">
        <v>1</v>
      </c>
      <c r="I1140" s="156"/>
      <c r="L1140" s="152"/>
      <c r="M1140" s="157"/>
      <c r="T1140" s="158"/>
      <c r="AT1140" s="153" t="s">
        <v>147</v>
      </c>
      <c r="AU1140" s="153" t="s">
        <v>85</v>
      </c>
      <c r="AV1140" s="13" t="s">
        <v>85</v>
      </c>
      <c r="AW1140" s="13" t="s">
        <v>39</v>
      </c>
      <c r="AX1140" s="13" t="s">
        <v>12</v>
      </c>
      <c r="AY1140" s="153" t="s">
        <v>135</v>
      </c>
    </row>
    <row r="1141" spans="2:65" s="14" customFormat="1" ht="10">
      <c r="B1141" s="159"/>
      <c r="D1141" s="140" t="s">
        <v>147</v>
      </c>
      <c r="E1141" s="160" t="s">
        <v>19</v>
      </c>
      <c r="F1141" s="161" t="s">
        <v>154</v>
      </c>
      <c r="H1141" s="162">
        <v>6</v>
      </c>
      <c r="I1141" s="163"/>
      <c r="L1141" s="159"/>
      <c r="M1141" s="164"/>
      <c r="T1141" s="165"/>
      <c r="AT1141" s="160" t="s">
        <v>147</v>
      </c>
      <c r="AU1141" s="160" t="s">
        <v>85</v>
      </c>
      <c r="AV1141" s="14" t="s">
        <v>143</v>
      </c>
      <c r="AW1141" s="14" t="s">
        <v>39</v>
      </c>
      <c r="AX1141" s="14" t="s">
        <v>83</v>
      </c>
      <c r="AY1141" s="160" t="s">
        <v>135</v>
      </c>
    </row>
    <row r="1142" spans="2:65" s="1" customFormat="1" ht="24.15" customHeight="1">
      <c r="B1142" s="32"/>
      <c r="C1142" s="176" t="s">
        <v>1154</v>
      </c>
      <c r="D1142" s="176" t="s">
        <v>714</v>
      </c>
      <c r="E1142" s="177" t="s">
        <v>1155</v>
      </c>
      <c r="F1142" s="178" t="s">
        <v>1156</v>
      </c>
      <c r="G1142" s="179" t="s">
        <v>237</v>
      </c>
      <c r="H1142" s="180">
        <v>1</v>
      </c>
      <c r="I1142" s="181"/>
      <c r="J1142" s="182">
        <f>ROUND(I1142*H1142,2)</f>
        <v>0</v>
      </c>
      <c r="K1142" s="178" t="s">
        <v>142</v>
      </c>
      <c r="L1142" s="183"/>
      <c r="M1142" s="184" t="s">
        <v>19</v>
      </c>
      <c r="N1142" s="185" t="s">
        <v>47</v>
      </c>
      <c r="P1142" s="136">
        <f>O1142*H1142</f>
        <v>0</v>
      </c>
      <c r="Q1142" s="136">
        <v>0</v>
      </c>
      <c r="R1142" s="136">
        <f>Q1142*H1142</f>
        <v>0</v>
      </c>
      <c r="S1142" s="136">
        <v>0</v>
      </c>
      <c r="T1142" s="137">
        <f>S1142*H1142</f>
        <v>0</v>
      </c>
      <c r="AR1142" s="138" t="s">
        <v>267</v>
      </c>
      <c r="AT1142" s="138" t="s">
        <v>714</v>
      </c>
      <c r="AU1142" s="138" t="s">
        <v>85</v>
      </c>
      <c r="AY1142" s="17" t="s">
        <v>135</v>
      </c>
      <c r="BE1142" s="139">
        <f>IF(N1142="základní",J1142,0)</f>
        <v>0</v>
      </c>
      <c r="BF1142" s="139">
        <f>IF(N1142="snížená",J1142,0)</f>
        <v>0</v>
      </c>
      <c r="BG1142" s="139">
        <f>IF(N1142="zákl. přenesená",J1142,0)</f>
        <v>0</v>
      </c>
      <c r="BH1142" s="139">
        <f>IF(N1142="sníž. přenesená",J1142,0)</f>
        <v>0</v>
      </c>
      <c r="BI1142" s="139">
        <f>IF(N1142="nulová",J1142,0)</f>
        <v>0</v>
      </c>
      <c r="BJ1142" s="17" t="s">
        <v>83</v>
      </c>
      <c r="BK1142" s="139">
        <f>ROUND(I1142*H1142,2)</f>
        <v>0</v>
      </c>
      <c r="BL1142" s="17" t="s">
        <v>197</v>
      </c>
      <c r="BM1142" s="138" t="s">
        <v>1157</v>
      </c>
    </row>
    <row r="1143" spans="2:65" s="1" customFormat="1" ht="10">
      <c r="B1143" s="32"/>
      <c r="D1143" s="140" t="s">
        <v>144</v>
      </c>
      <c r="F1143" s="141" t="s">
        <v>1156</v>
      </c>
      <c r="I1143" s="142"/>
      <c r="L1143" s="32"/>
      <c r="M1143" s="143"/>
      <c r="T1143" s="53"/>
      <c r="AT1143" s="17" t="s">
        <v>144</v>
      </c>
      <c r="AU1143" s="17" t="s">
        <v>85</v>
      </c>
    </row>
    <row r="1144" spans="2:65" s="12" customFormat="1" ht="10">
      <c r="B1144" s="146"/>
      <c r="D1144" s="140" t="s">
        <v>147</v>
      </c>
      <c r="E1144" s="147" t="s">
        <v>19</v>
      </c>
      <c r="F1144" s="148" t="s">
        <v>972</v>
      </c>
      <c r="H1144" s="147" t="s">
        <v>19</v>
      </c>
      <c r="I1144" s="149"/>
      <c r="L1144" s="146"/>
      <c r="M1144" s="150"/>
      <c r="T1144" s="151"/>
      <c r="AT1144" s="147" t="s">
        <v>147</v>
      </c>
      <c r="AU1144" s="147" t="s">
        <v>85</v>
      </c>
      <c r="AV1144" s="12" t="s">
        <v>83</v>
      </c>
      <c r="AW1144" s="12" t="s">
        <v>39</v>
      </c>
      <c r="AX1144" s="12" t="s">
        <v>12</v>
      </c>
      <c r="AY1144" s="147" t="s">
        <v>135</v>
      </c>
    </row>
    <row r="1145" spans="2:65" s="13" customFormat="1" ht="10">
      <c r="B1145" s="152"/>
      <c r="D1145" s="140" t="s">
        <v>147</v>
      </c>
      <c r="E1145" s="153" t="s">
        <v>19</v>
      </c>
      <c r="F1145" s="154" t="s">
        <v>83</v>
      </c>
      <c r="H1145" s="155">
        <v>1</v>
      </c>
      <c r="I1145" s="156"/>
      <c r="L1145" s="152"/>
      <c r="M1145" s="157"/>
      <c r="T1145" s="158"/>
      <c r="AT1145" s="153" t="s">
        <v>147</v>
      </c>
      <c r="AU1145" s="153" t="s">
        <v>85</v>
      </c>
      <c r="AV1145" s="13" t="s">
        <v>85</v>
      </c>
      <c r="AW1145" s="13" t="s">
        <v>39</v>
      </c>
      <c r="AX1145" s="13" t="s">
        <v>12</v>
      </c>
      <c r="AY1145" s="153" t="s">
        <v>135</v>
      </c>
    </row>
    <row r="1146" spans="2:65" s="14" customFormat="1" ht="10">
      <c r="B1146" s="159"/>
      <c r="D1146" s="140" t="s">
        <v>147</v>
      </c>
      <c r="E1146" s="160" t="s">
        <v>19</v>
      </c>
      <c r="F1146" s="161" t="s">
        <v>154</v>
      </c>
      <c r="H1146" s="162">
        <v>1</v>
      </c>
      <c r="I1146" s="163"/>
      <c r="L1146" s="159"/>
      <c r="M1146" s="164"/>
      <c r="T1146" s="165"/>
      <c r="AT1146" s="160" t="s">
        <v>147</v>
      </c>
      <c r="AU1146" s="160" t="s">
        <v>85</v>
      </c>
      <c r="AV1146" s="14" t="s">
        <v>143</v>
      </c>
      <c r="AW1146" s="14" t="s">
        <v>39</v>
      </c>
      <c r="AX1146" s="14" t="s">
        <v>83</v>
      </c>
      <c r="AY1146" s="160" t="s">
        <v>135</v>
      </c>
    </row>
    <row r="1147" spans="2:65" s="1" customFormat="1" ht="24.15" customHeight="1">
      <c r="B1147" s="32"/>
      <c r="C1147" s="176" t="s">
        <v>825</v>
      </c>
      <c r="D1147" s="176" t="s">
        <v>714</v>
      </c>
      <c r="E1147" s="177" t="s">
        <v>1158</v>
      </c>
      <c r="F1147" s="178" t="s">
        <v>1159</v>
      </c>
      <c r="G1147" s="179" t="s">
        <v>237</v>
      </c>
      <c r="H1147" s="180">
        <v>1</v>
      </c>
      <c r="I1147" s="181"/>
      <c r="J1147" s="182">
        <f>ROUND(I1147*H1147,2)</f>
        <v>0</v>
      </c>
      <c r="K1147" s="178" t="s">
        <v>19</v>
      </c>
      <c r="L1147" s="183"/>
      <c r="M1147" s="184" t="s">
        <v>19</v>
      </c>
      <c r="N1147" s="185" t="s">
        <v>47</v>
      </c>
      <c r="P1147" s="136">
        <f>O1147*H1147</f>
        <v>0</v>
      </c>
      <c r="Q1147" s="136">
        <v>0</v>
      </c>
      <c r="R1147" s="136">
        <f>Q1147*H1147</f>
        <v>0</v>
      </c>
      <c r="S1147" s="136">
        <v>0</v>
      </c>
      <c r="T1147" s="137">
        <f>S1147*H1147</f>
        <v>0</v>
      </c>
      <c r="AR1147" s="138" t="s">
        <v>267</v>
      </c>
      <c r="AT1147" s="138" t="s">
        <v>714</v>
      </c>
      <c r="AU1147" s="138" t="s">
        <v>85</v>
      </c>
      <c r="AY1147" s="17" t="s">
        <v>135</v>
      </c>
      <c r="BE1147" s="139">
        <f>IF(N1147="základní",J1147,0)</f>
        <v>0</v>
      </c>
      <c r="BF1147" s="139">
        <f>IF(N1147="snížená",J1147,0)</f>
        <v>0</v>
      </c>
      <c r="BG1147" s="139">
        <f>IF(N1147="zákl. přenesená",J1147,0)</f>
        <v>0</v>
      </c>
      <c r="BH1147" s="139">
        <f>IF(N1147="sníž. přenesená",J1147,0)</f>
        <v>0</v>
      </c>
      <c r="BI1147" s="139">
        <f>IF(N1147="nulová",J1147,0)</f>
        <v>0</v>
      </c>
      <c r="BJ1147" s="17" t="s">
        <v>83</v>
      </c>
      <c r="BK1147" s="139">
        <f>ROUND(I1147*H1147,2)</f>
        <v>0</v>
      </c>
      <c r="BL1147" s="17" t="s">
        <v>197</v>
      </c>
      <c r="BM1147" s="138" t="s">
        <v>1160</v>
      </c>
    </row>
    <row r="1148" spans="2:65" s="1" customFormat="1" ht="10">
      <c r="B1148" s="32"/>
      <c r="D1148" s="140" t="s">
        <v>144</v>
      </c>
      <c r="F1148" s="141" t="s">
        <v>1159</v>
      </c>
      <c r="I1148" s="142"/>
      <c r="L1148" s="32"/>
      <c r="M1148" s="143"/>
      <c r="T1148" s="53"/>
      <c r="AT1148" s="17" t="s">
        <v>144</v>
      </c>
      <c r="AU1148" s="17" t="s">
        <v>85</v>
      </c>
    </row>
    <row r="1149" spans="2:65" s="12" customFormat="1" ht="10">
      <c r="B1149" s="146"/>
      <c r="D1149" s="140" t="s">
        <v>147</v>
      </c>
      <c r="E1149" s="147" t="s">
        <v>19</v>
      </c>
      <c r="F1149" s="148" t="s">
        <v>990</v>
      </c>
      <c r="H1149" s="147" t="s">
        <v>19</v>
      </c>
      <c r="I1149" s="149"/>
      <c r="L1149" s="146"/>
      <c r="M1149" s="150"/>
      <c r="T1149" s="151"/>
      <c r="AT1149" s="147" t="s">
        <v>147</v>
      </c>
      <c r="AU1149" s="147" t="s">
        <v>85</v>
      </c>
      <c r="AV1149" s="12" t="s">
        <v>83</v>
      </c>
      <c r="AW1149" s="12" t="s">
        <v>39</v>
      </c>
      <c r="AX1149" s="12" t="s">
        <v>12</v>
      </c>
      <c r="AY1149" s="147" t="s">
        <v>135</v>
      </c>
    </row>
    <row r="1150" spans="2:65" s="13" customFormat="1" ht="10">
      <c r="B1150" s="152"/>
      <c r="D1150" s="140" t="s">
        <v>147</v>
      </c>
      <c r="E1150" s="153" t="s">
        <v>19</v>
      </c>
      <c r="F1150" s="154" t="s">
        <v>83</v>
      </c>
      <c r="H1150" s="155">
        <v>1</v>
      </c>
      <c r="I1150" s="156"/>
      <c r="L1150" s="152"/>
      <c r="M1150" s="157"/>
      <c r="T1150" s="158"/>
      <c r="AT1150" s="153" t="s">
        <v>147</v>
      </c>
      <c r="AU1150" s="153" t="s">
        <v>85</v>
      </c>
      <c r="AV1150" s="13" t="s">
        <v>85</v>
      </c>
      <c r="AW1150" s="13" t="s">
        <v>39</v>
      </c>
      <c r="AX1150" s="13" t="s">
        <v>12</v>
      </c>
      <c r="AY1150" s="153" t="s">
        <v>135</v>
      </c>
    </row>
    <row r="1151" spans="2:65" s="14" customFormat="1" ht="10">
      <c r="B1151" s="159"/>
      <c r="D1151" s="140" t="s">
        <v>147</v>
      </c>
      <c r="E1151" s="160" t="s">
        <v>19</v>
      </c>
      <c r="F1151" s="161" t="s">
        <v>154</v>
      </c>
      <c r="H1151" s="162">
        <v>1</v>
      </c>
      <c r="I1151" s="163"/>
      <c r="L1151" s="159"/>
      <c r="M1151" s="164"/>
      <c r="T1151" s="165"/>
      <c r="AT1151" s="160" t="s">
        <v>147</v>
      </c>
      <c r="AU1151" s="160" t="s">
        <v>85</v>
      </c>
      <c r="AV1151" s="14" t="s">
        <v>143</v>
      </c>
      <c r="AW1151" s="14" t="s">
        <v>39</v>
      </c>
      <c r="AX1151" s="14" t="s">
        <v>83</v>
      </c>
      <c r="AY1151" s="160" t="s">
        <v>135</v>
      </c>
    </row>
    <row r="1152" spans="2:65" s="1" customFormat="1" ht="16.5" customHeight="1">
      <c r="B1152" s="32"/>
      <c r="C1152" s="127" t="s">
        <v>1161</v>
      </c>
      <c r="D1152" s="127" t="s">
        <v>138</v>
      </c>
      <c r="E1152" s="128" t="s">
        <v>1162</v>
      </c>
      <c r="F1152" s="129" t="s">
        <v>1163</v>
      </c>
      <c r="G1152" s="130" t="s">
        <v>432</v>
      </c>
      <c r="H1152" s="131">
        <v>70</v>
      </c>
      <c r="I1152" s="132"/>
      <c r="J1152" s="133">
        <f>ROUND(I1152*H1152,2)</f>
        <v>0</v>
      </c>
      <c r="K1152" s="129" t="s">
        <v>19</v>
      </c>
      <c r="L1152" s="32"/>
      <c r="M1152" s="134" t="s">
        <v>19</v>
      </c>
      <c r="N1152" s="135" t="s">
        <v>47</v>
      </c>
      <c r="P1152" s="136">
        <f>O1152*H1152</f>
        <v>0</v>
      </c>
      <c r="Q1152" s="136">
        <v>0</v>
      </c>
      <c r="R1152" s="136">
        <f>Q1152*H1152</f>
        <v>0</v>
      </c>
      <c r="S1152" s="136">
        <v>0</v>
      </c>
      <c r="T1152" s="137">
        <f>S1152*H1152</f>
        <v>0</v>
      </c>
      <c r="AR1152" s="138" t="s">
        <v>197</v>
      </c>
      <c r="AT1152" s="138" t="s">
        <v>138</v>
      </c>
      <c r="AU1152" s="138" t="s">
        <v>85</v>
      </c>
      <c r="AY1152" s="17" t="s">
        <v>135</v>
      </c>
      <c r="BE1152" s="139">
        <f>IF(N1152="základní",J1152,0)</f>
        <v>0</v>
      </c>
      <c r="BF1152" s="139">
        <f>IF(N1152="snížená",J1152,0)</f>
        <v>0</v>
      </c>
      <c r="BG1152" s="139">
        <f>IF(N1152="zákl. přenesená",J1152,0)</f>
        <v>0</v>
      </c>
      <c r="BH1152" s="139">
        <f>IF(N1152="sníž. přenesená",J1152,0)</f>
        <v>0</v>
      </c>
      <c r="BI1152" s="139">
        <f>IF(N1152="nulová",J1152,0)</f>
        <v>0</v>
      </c>
      <c r="BJ1152" s="17" t="s">
        <v>83</v>
      </c>
      <c r="BK1152" s="139">
        <f>ROUND(I1152*H1152,2)</f>
        <v>0</v>
      </c>
      <c r="BL1152" s="17" t="s">
        <v>197</v>
      </c>
      <c r="BM1152" s="138" t="s">
        <v>1164</v>
      </c>
    </row>
    <row r="1153" spans="2:65" s="1" customFormat="1" ht="10">
      <c r="B1153" s="32"/>
      <c r="D1153" s="140" t="s">
        <v>144</v>
      </c>
      <c r="F1153" s="141" t="s">
        <v>1163</v>
      </c>
      <c r="I1153" s="142"/>
      <c r="L1153" s="32"/>
      <c r="M1153" s="143"/>
      <c r="T1153" s="53"/>
      <c r="AT1153" s="17" t="s">
        <v>144</v>
      </c>
      <c r="AU1153" s="17" t="s">
        <v>85</v>
      </c>
    </row>
    <row r="1154" spans="2:65" s="13" customFormat="1" ht="10">
      <c r="B1154" s="152"/>
      <c r="D1154" s="140" t="s">
        <v>147</v>
      </c>
      <c r="E1154" s="153" t="s">
        <v>19</v>
      </c>
      <c r="F1154" s="154" t="s">
        <v>384</v>
      </c>
      <c r="H1154" s="155">
        <v>70</v>
      </c>
      <c r="I1154" s="156"/>
      <c r="L1154" s="152"/>
      <c r="M1154" s="157"/>
      <c r="T1154" s="158"/>
      <c r="AT1154" s="153" t="s">
        <v>147</v>
      </c>
      <c r="AU1154" s="153" t="s">
        <v>85</v>
      </c>
      <c r="AV1154" s="13" t="s">
        <v>85</v>
      </c>
      <c r="AW1154" s="13" t="s">
        <v>39</v>
      </c>
      <c r="AX1154" s="13" t="s">
        <v>12</v>
      </c>
      <c r="AY1154" s="153" t="s">
        <v>135</v>
      </c>
    </row>
    <row r="1155" spans="2:65" s="14" customFormat="1" ht="10">
      <c r="B1155" s="159"/>
      <c r="D1155" s="140" t="s">
        <v>147</v>
      </c>
      <c r="E1155" s="160" t="s">
        <v>19</v>
      </c>
      <c r="F1155" s="161" t="s">
        <v>154</v>
      </c>
      <c r="H1155" s="162">
        <v>70</v>
      </c>
      <c r="I1155" s="163"/>
      <c r="L1155" s="159"/>
      <c r="M1155" s="164"/>
      <c r="T1155" s="165"/>
      <c r="AT1155" s="160" t="s">
        <v>147</v>
      </c>
      <c r="AU1155" s="160" t="s">
        <v>85</v>
      </c>
      <c r="AV1155" s="14" t="s">
        <v>143</v>
      </c>
      <c r="AW1155" s="14" t="s">
        <v>39</v>
      </c>
      <c r="AX1155" s="14" t="s">
        <v>83</v>
      </c>
      <c r="AY1155" s="160" t="s">
        <v>135</v>
      </c>
    </row>
    <row r="1156" spans="2:65" s="1" customFormat="1" ht="16.5" customHeight="1">
      <c r="B1156" s="32"/>
      <c r="C1156" s="127" t="s">
        <v>833</v>
      </c>
      <c r="D1156" s="127" t="s">
        <v>138</v>
      </c>
      <c r="E1156" s="128" t="s">
        <v>1165</v>
      </c>
      <c r="F1156" s="129" t="s">
        <v>1166</v>
      </c>
      <c r="G1156" s="130" t="s">
        <v>432</v>
      </c>
      <c r="H1156" s="131">
        <v>70</v>
      </c>
      <c r="I1156" s="132"/>
      <c r="J1156" s="133">
        <f>ROUND(I1156*H1156,2)</f>
        <v>0</v>
      </c>
      <c r="K1156" s="129" t="s">
        <v>19</v>
      </c>
      <c r="L1156" s="32"/>
      <c r="M1156" s="134" t="s">
        <v>19</v>
      </c>
      <c r="N1156" s="135" t="s">
        <v>47</v>
      </c>
      <c r="P1156" s="136">
        <f>O1156*H1156</f>
        <v>0</v>
      </c>
      <c r="Q1156" s="136">
        <v>0</v>
      </c>
      <c r="R1156" s="136">
        <f>Q1156*H1156</f>
        <v>0</v>
      </c>
      <c r="S1156" s="136">
        <v>0</v>
      </c>
      <c r="T1156" s="137">
        <f>S1156*H1156</f>
        <v>0</v>
      </c>
      <c r="AR1156" s="138" t="s">
        <v>197</v>
      </c>
      <c r="AT1156" s="138" t="s">
        <v>138</v>
      </c>
      <c r="AU1156" s="138" t="s">
        <v>85</v>
      </c>
      <c r="AY1156" s="17" t="s">
        <v>135</v>
      </c>
      <c r="BE1156" s="139">
        <f>IF(N1156="základní",J1156,0)</f>
        <v>0</v>
      </c>
      <c r="BF1156" s="139">
        <f>IF(N1156="snížená",J1156,0)</f>
        <v>0</v>
      </c>
      <c r="BG1156" s="139">
        <f>IF(N1156="zákl. přenesená",J1156,0)</f>
        <v>0</v>
      </c>
      <c r="BH1156" s="139">
        <f>IF(N1156="sníž. přenesená",J1156,0)</f>
        <v>0</v>
      </c>
      <c r="BI1156" s="139">
        <f>IF(N1156="nulová",J1156,0)</f>
        <v>0</v>
      </c>
      <c r="BJ1156" s="17" t="s">
        <v>83</v>
      </c>
      <c r="BK1156" s="139">
        <f>ROUND(I1156*H1156,2)</f>
        <v>0</v>
      </c>
      <c r="BL1156" s="17" t="s">
        <v>197</v>
      </c>
      <c r="BM1156" s="138" t="s">
        <v>1167</v>
      </c>
    </row>
    <row r="1157" spans="2:65" s="1" customFormat="1" ht="10">
      <c r="B1157" s="32"/>
      <c r="D1157" s="140" t="s">
        <v>144</v>
      </c>
      <c r="F1157" s="141" t="s">
        <v>1166</v>
      </c>
      <c r="I1157" s="142"/>
      <c r="L1157" s="32"/>
      <c r="M1157" s="143"/>
      <c r="T1157" s="53"/>
      <c r="AT1157" s="17" t="s">
        <v>144</v>
      </c>
      <c r="AU1157" s="17" t="s">
        <v>85</v>
      </c>
    </row>
    <row r="1158" spans="2:65" s="13" customFormat="1" ht="10">
      <c r="B1158" s="152"/>
      <c r="D1158" s="140" t="s">
        <v>147</v>
      </c>
      <c r="E1158" s="153" t="s">
        <v>19</v>
      </c>
      <c r="F1158" s="154" t="s">
        <v>384</v>
      </c>
      <c r="H1158" s="155">
        <v>70</v>
      </c>
      <c r="I1158" s="156"/>
      <c r="L1158" s="152"/>
      <c r="M1158" s="157"/>
      <c r="T1158" s="158"/>
      <c r="AT1158" s="153" t="s">
        <v>147</v>
      </c>
      <c r="AU1158" s="153" t="s">
        <v>85</v>
      </c>
      <c r="AV1158" s="13" t="s">
        <v>85</v>
      </c>
      <c r="AW1158" s="13" t="s">
        <v>39</v>
      </c>
      <c r="AX1158" s="13" t="s">
        <v>12</v>
      </c>
      <c r="AY1158" s="153" t="s">
        <v>135</v>
      </c>
    </row>
    <row r="1159" spans="2:65" s="14" customFormat="1" ht="10">
      <c r="B1159" s="159"/>
      <c r="D1159" s="140" t="s">
        <v>147</v>
      </c>
      <c r="E1159" s="160" t="s">
        <v>19</v>
      </c>
      <c r="F1159" s="161" t="s">
        <v>154</v>
      </c>
      <c r="H1159" s="162">
        <v>70</v>
      </c>
      <c r="I1159" s="163"/>
      <c r="L1159" s="159"/>
      <c r="M1159" s="164"/>
      <c r="T1159" s="165"/>
      <c r="AT1159" s="160" t="s">
        <v>147</v>
      </c>
      <c r="AU1159" s="160" t="s">
        <v>85</v>
      </c>
      <c r="AV1159" s="14" t="s">
        <v>143</v>
      </c>
      <c r="AW1159" s="14" t="s">
        <v>39</v>
      </c>
      <c r="AX1159" s="14" t="s">
        <v>83</v>
      </c>
      <c r="AY1159" s="160" t="s">
        <v>135</v>
      </c>
    </row>
    <row r="1160" spans="2:65" s="1" customFormat="1" ht="37.75" customHeight="1">
      <c r="B1160" s="32"/>
      <c r="C1160" s="127" t="s">
        <v>1168</v>
      </c>
      <c r="D1160" s="127" t="s">
        <v>138</v>
      </c>
      <c r="E1160" s="128" t="s">
        <v>1169</v>
      </c>
      <c r="F1160" s="129" t="s">
        <v>1170</v>
      </c>
      <c r="G1160" s="130" t="s">
        <v>141</v>
      </c>
      <c r="H1160" s="131">
        <v>67.234300000000005</v>
      </c>
      <c r="I1160" s="132"/>
      <c r="J1160" s="133">
        <f>ROUND(I1160*H1160,2)</f>
        <v>0</v>
      </c>
      <c r="K1160" s="129" t="s">
        <v>19</v>
      </c>
      <c r="L1160" s="32"/>
      <c r="M1160" s="134" t="s">
        <v>19</v>
      </c>
      <c r="N1160" s="135" t="s">
        <v>47</v>
      </c>
      <c r="P1160" s="136">
        <f>O1160*H1160</f>
        <v>0</v>
      </c>
      <c r="Q1160" s="136">
        <v>0</v>
      </c>
      <c r="R1160" s="136">
        <f>Q1160*H1160</f>
        <v>0</v>
      </c>
      <c r="S1160" s="136">
        <v>0</v>
      </c>
      <c r="T1160" s="137">
        <f>S1160*H1160</f>
        <v>0</v>
      </c>
      <c r="AR1160" s="138" t="s">
        <v>197</v>
      </c>
      <c r="AT1160" s="138" t="s">
        <v>138</v>
      </c>
      <c r="AU1160" s="138" t="s">
        <v>85</v>
      </c>
      <c r="AY1160" s="17" t="s">
        <v>135</v>
      </c>
      <c r="BE1160" s="139">
        <f>IF(N1160="základní",J1160,0)</f>
        <v>0</v>
      </c>
      <c r="BF1160" s="139">
        <f>IF(N1160="snížená",J1160,0)</f>
        <v>0</v>
      </c>
      <c r="BG1160" s="139">
        <f>IF(N1160="zákl. přenesená",J1160,0)</f>
        <v>0</v>
      </c>
      <c r="BH1160" s="139">
        <f>IF(N1160="sníž. přenesená",J1160,0)</f>
        <v>0</v>
      </c>
      <c r="BI1160" s="139">
        <f>IF(N1160="nulová",J1160,0)</f>
        <v>0</v>
      </c>
      <c r="BJ1160" s="17" t="s">
        <v>83</v>
      </c>
      <c r="BK1160" s="139">
        <f>ROUND(I1160*H1160,2)</f>
        <v>0</v>
      </c>
      <c r="BL1160" s="17" t="s">
        <v>197</v>
      </c>
      <c r="BM1160" s="138" t="s">
        <v>1171</v>
      </c>
    </row>
    <row r="1161" spans="2:65" s="1" customFormat="1" ht="18">
      <c r="B1161" s="32"/>
      <c r="D1161" s="140" t="s">
        <v>144</v>
      </c>
      <c r="F1161" s="141" t="s">
        <v>1170</v>
      </c>
      <c r="I1161" s="142"/>
      <c r="L1161" s="32"/>
      <c r="M1161" s="143"/>
      <c r="T1161" s="53"/>
      <c r="AT1161" s="17" t="s">
        <v>144</v>
      </c>
      <c r="AU1161" s="17" t="s">
        <v>85</v>
      </c>
    </row>
    <row r="1162" spans="2:65" s="13" customFormat="1" ht="10">
      <c r="B1162" s="152"/>
      <c r="D1162" s="140" t="s">
        <v>147</v>
      </c>
      <c r="E1162" s="153" t="s">
        <v>19</v>
      </c>
      <c r="F1162" s="154" t="s">
        <v>641</v>
      </c>
      <c r="H1162" s="155">
        <v>67.234300000000005</v>
      </c>
      <c r="I1162" s="156"/>
      <c r="L1162" s="152"/>
      <c r="M1162" s="157"/>
      <c r="T1162" s="158"/>
      <c r="AT1162" s="153" t="s">
        <v>147</v>
      </c>
      <c r="AU1162" s="153" t="s">
        <v>85</v>
      </c>
      <c r="AV1162" s="13" t="s">
        <v>85</v>
      </c>
      <c r="AW1162" s="13" t="s">
        <v>39</v>
      </c>
      <c r="AX1162" s="13" t="s">
        <v>12</v>
      </c>
      <c r="AY1162" s="153" t="s">
        <v>135</v>
      </c>
    </row>
    <row r="1163" spans="2:65" s="14" customFormat="1" ht="10">
      <c r="B1163" s="159"/>
      <c r="D1163" s="140" t="s">
        <v>147</v>
      </c>
      <c r="E1163" s="160" t="s">
        <v>19</v>
      </c>
      <c r="F1163" s="161" t="s">
        <v>154</v>
      </c>
      <c r="H1163" s="162">
        <v>67.234300000000005</v>
      </c>
      <c r="I1163" s="163"/>
      <c r="L1163" s="159"/>
      <c r="M1163" s="164"/>
      <c r="T1163" s="165"/>
      <c r="AT1163" s="160" t="s">
        <v>147</v>
      </c>
      <c r="AU1163" s="160" t="s">
        <v>85</v>
      </c>
      <c r="AV1163" s="14" t="s">
        <v>143</v>
      </c>
      <c r="AW1163" s="14" t="s">
        <v>39</v>
      </c>
      <c r="AX1163" s="14" t="s">
        <v>83</v>
      </c>
      <c r="AY1163" s="160" t="s">
        <v>135</v>
      </c>
    </row>
    <row r="1164" spans="2:65" s="1" customFormat="1" ht="21.75" customHeight="1">
      <c r="B1164" s="32"/>
      <c r="C1164" s="127" t="s">
        <v>838</v>
      </c>
      <c r="D1164" s="127" t="s">
        <v>138</v>
      </c>
      <c r="E1164" s="128" t="s">
        <v>1172</v>
      </c>
      <c r="F1164" s="129" t="s">
        <v>1173</v>
      </c>
      <c r="G1164" s="130" t="s">
        <v>237</v>
      </c>
      <c r="H1164" s="131">
        <v>2</v>
      </c>
      <c r="I1164" s="132"/>
      <c r="J1164" s="133">
        <f>ROUND(I1164*H1164,2)</f>
        <v>0</v>
      </c>
      <c r="K1164" s="129" t="s">
        <v>19</v>
      </c>
      <c r="L1164" s="32"/>
      <c r="M1164" s="134" t="s">
        <v>19</v>
      </c>
      <c r="N1164" s="135" t="s">
        <v>47</v>
      </c>
      <c r="P1164" s="136">
        <f>O1164*H1164</f>
        <v>0</v>
      </c>
      <c r="Q1164" s="136">
        <v>0</v>
      </c>
      <c r="R1164" s="136">
        <f>Q1164*H1164</f>
        <v>0</v>
      </c>
      <c r="S1164" s="136">
        <v>0</v>
      </c>
      <c r="T1164" s="137">
        <f>S1164*H1164</f>
        <v>0</v>
      </c>
      <c r="AR1164" s="138" t="s">
        <v>197</v>
      </c>
      <c r="AT1164" s="138" t="s">
        <v>138</v>
      </c>
      <c r="AU1164" s="138" t="s">
        <v>85</v>
      </c>
      <c r="AY1164" s="17" t="s">
        <v>135</v>
      </c>
      <c r="BE1164" s="139">
        <f>IF(N1164="základní",J1164,0)</f>
        <v>0</v>
      </c>
      <c r="BF1164" s="139">
        <f>IF(N1164="snížená",J1164,0)</f>
        <v>0</v>
      </c>
      <c r="BG1164" s="139">
        <f>IF(N1164="zákl. přenesená",J1164,0)</f>
        <v>0</v>
      </c>
      <c r="BH1164" s="139">
        <f>IF(N1164="sníž. přenesená",J1164,0)</f>
        <v>0</v>
      </c>
      <c r="BI1164" s="139">
        <f>IF(N1164="nulová",J1164,0)</f>
        <v>0</v>
      </c>
      <c r="BJ1164" s="17" t="s">
        <v>83</v>
      </c>
      <c r="BK1164" s="139">
        <f>ROUND(I1164*H1164,2)</f>
        <v>0</v>
      </c>
      <c r="BL1164" s="17" t="s">
        <v>197</v>
      </c>
      <c r="BM1164" s="138" t="s">
        <v>1174</v>
      </c>
    </row>
    <row r="1165" spans="2:65" s="1" customFormat="1" ht="10">
      <c r="B1165" s="32"/>
      <c r="D1165" s="140" t="s">
        <v>144</v>
      </c>
      <c r="F1165" s="141" t="s">
        <v>1173</v>
      </c>
      <c r="I1165" s="142"/>
      <c r="L1165" s="32"/>
      <c r="M1165" s="143"/>
      <c r="T1165" s="53"/>
      <c r="AT1165" s="17" t="s">
        <v>144</v>
      </c>
      <c r="AU1165" s="17" t="s">
        <v>85</v>
      </c>
    </row>
    <row r="1166" spans="2:65" s="1" customFormat="1" ht="44.25" customHeight="1">
      <c r="B1166" s="32"/>
      <c r="C1166" s="127" t="s">
        <v>1175</v>
      </c>
      <c r="D1166" s="127" t="s">
        <v>138</v>
      </c>
      <c r="E1166" s="128" t="s">
        <v>1176</v>
      </c>
      <c r="F1166" s="129" t="s">
        <v>1177</v>
      </c>
      <c r="G1166" s="130" t="s">
        <v>237</v>
      </c>
      <c r="H1166" s="131">
        <v>2</v>
      </c>
      <c r="I1166" s="132"/>
      <c r="J1166" s="133">
        <f>ROUND(I1166*H1166,2)</f>
        <v>0</v>
      </c>
      <c r="K1166" s="129" t="s">
        <v>19</v>
      </c>
      <c r="L1166" s="32"/>
      <c r="M1166" s="134" t="s">
        <v>19</v>
      </c>
      <c r="N1166" s="135" t="s">
        <v>47</v>
      </c>
      <c r="P1166" s="136">
        <f>O1166*H1166</f>
        <v>0</v>
      </c>
      <c r="Q1166" s="136">
        <v>0</v>
      </c>
      <c r="R1166" s="136">
        <f>Q1166*H1166</f>
        <v>0</v>
      </c>
      <c r="S1166" s="136">
        <v>0</v>
      </c>
      <c r="T1166" s="137">
        <f>S1166*H1166</f>
        <v>0</v>
      </c>
      <c r="AR1166" s="138" t="s">
        <v>197</v>
      </c>
      <c r="AT1166" s="138" t="s">
        <v>138</v>
      </c>
      <c r="AU1166" s="138" t="s">
        <v>85</v>
      </c>
      <c r="AY1166" s="17" t="s">
        <v>135</v>
      </c>
      <c r="BE1166" s="139">
        <f>IF(N1166="základní",J1166,0)</f>
        <v>0</v>
      </c>
      <c r="BF1166" s="139">
        <f>IF(N1166="snížená",J1166,0)</f>
        <v>0</v>
      </c>
      <c r="BG1166" s="139">
        <f>IF(N1166="zákl. přenesená",J1166,0)</f>
        <v>0</v>
      </c>
      <c r="BH1166" s="139">
        <f>IF(N1166="sníž. přenesená",J1166,0)</f>
        <v>0</v>
      </c>
      <c r="BI1166" s="139">
        <f>IF(N1166="nulová",J1166,0)</f>
        <v>0</v>
      </c>
      <c r="BJ1166" s="17" t="s">
        <v>83</v>
      </c>
      <c r="BK1166" s="139">
        <f>ROUND(I1166*H1166,2)</f>
        <v>0</v>
      </c>
      <c r="BL1166" s="17" t="s">
        <v>197</v>
      </c>
      <c r="BM1166" s="138" t="s">
        <v>1178</v>
      </c>
    </row>
    <row r="1167" spans="2:65" s="1" customFormat="1" ht="27">
      <c r="B1167" s="32"/>
      <c r="D1167" s="140" t="s">
        <v>144</v>
      </c>
      <c r="F1167" s="141" t="s">
        <v>1177</v>
      </c>
      <c r="I1167" s="142"/>
      <c r="L1167" s="32"/>
      <c r="M1167" s="143"/>
      <c r="T1167" s="53"/>
      <c r="AT1167" s="17" t="s">
        <v>144</v>
      </c>
      <c r="AU1167" s="17" t="s">
        <v>85</v>
      </c>
    </row>
    <row r="1168" spans="2:65" s="1" customFormat="1" ht="49" customHeight="1">
      <c r="B1168" s="32"/>
      <c r="C1168" s="127" t="s">
        <v>844</v>
      </c>
      <c r="D1168" s="127" t="s">
        <v>138</v>
      </c>
      <c r="E1168" s="128" t="s">
        <v>1179</v>
      </c>
      <c r="F1168" s="129" t="s">
        <v>1180</v>
      </c>
      <c r="G1168" s="130" t="s">
        <v>389</v>
      </c>
      <c r="H1168" s="131">
        <v>1</v>
      </c>
      <c r="I1168" s="132"/>
      <c r="J1168" s="133">
        <f>ROUND(I1168*H1168,2)</f>
        <v>0</v>
      </c>
      <c r="K1168" s="129" t="s">
        <v>19</v>
      </c>
      <c r="L1168" s="32"/>
      <c r="M1168" s="134" t="s">
        <v>19</v>
      </c>
      <c r="N1168" s="135" t="s">
        <v>47</v>
      </c>
      <c r="P1168" s="136">
        <f>O1168*H1168</f>
        <v>0</v>
      </c>
      <c r="Q1168" s="136">
        <v>0</v>
      </c>
      <c r="R1168" s="136">
        <f>Q1168*H1168</f>
        <v>0</v>
      </c>
      <c r="S1168" s="136">
        <v>0</v>
      </c>
      <c r="T1168" s="137">
        <f>S1168*H1168</f>
        <v>0</v>
      </c>
      <c r="AR1168" s="138" t="s">
        <v>197</v>
      </c>
      <c r="AT1168" s="138" t="s">
        <v>138</v>
      </c>
      <c r="AU1168" s="138" t="s">
        <v>85</v>
      </c>
      <c r="AY1168" s="17" t="s">
        <v>135</v>
      </c>
      <c r="BE1168" s="139">
        <f>IF(N1168="základní",J1168,0)</f>
        <v>0</v>
      </c>
      <c r="BF1168" s="139">
        <f>IF(N1168="snížená",J1168,0)</f>
        <v>0</v>
      </c>
      <c r="BG1168" s="139">
        <f>IF(N1168="zákl. přenesená",J1168,0)</f>
        <v>0</v>
      </c>
      <c r="BH1168" s="139">
        <f>IF(N1168="sníž. přenesená",J1168,0)</f>
        <v>0</v>
      </c>
      <c r="BI1168" s="139">
        <f>IF(N1168="nulová",J1168,0)</f>
        <v>0</v>
      </c>
      <c r="BJ1168" s="17" t="s">
        <v>83</v>
      </c>
      <c r="BK1168" s="139">
        <f>ROUND(I1168*H1168,2)</f>
        <v>0</v>
      </c>
      <c r="BL1168" s="17" t="s">
        <v>197</v>
      </c>
      <c r="BM1168" s="138" t="s">
        <v>1181</v>
      </c>
    </row>
    <row r="1169" spans="2:65" s="1" customFormat="1" ht="27">
      <c r="B1169" s="32"/>
      <c r="D1169" s="140" t="s">
        <v>144</v>
      </c>
      <c r="F1169" s="141" t="s">
        <v>1180</v>
      </c>
      <c r="I1169" s="142"/>
      <c r="L1169" s="32"/>
      <c r="M1169" s="143"/>
      <c r="T1169" s="53"/>
      <c r="AT1169" s="17" t="s">
        <v>144</v>
      </c>
      <c r="AU1169" s="17" t="s">
        <v>85</v>
      </c>
    </row>
    <row r="1170" spans="2:65" s="1" customFormat="1" ht="33" customHeight="1">
      <c r="B1170" s="32"/>
      <c r="C1170" s="127" t="s">
        <v>1182</v>
      </c>
      <c r="D1170" s="127" t="s">
        <v>138</v>
      </c>
      <c r="E1170" s="128" t="s">
        <v>1183</v>
      </c>
      <c r="F1170" s="129" t="s">
        <v>1184</v>
      </c>
      <c r="G1170" s="130" t="s">
        <v>266</v>
      </c>
      <c r="H1170" s="131">
        <v>14.8</v>
      </c>
      <c r="I1170" s="132"/>
      <c r="J1170" s="133">
        <f>ROUND(I1170*H1170,2)</f>
        <v>0</v>
      </c>
      <c r="K1170" s="129" t="s">
        <v>142</v>
      </c>
      <c r="L1170" s="32"/>
      <c r="M1170" s="134" t="s">
        <v>19</v>
      </c>
      <c r="N1170" s="135" t="s">
        <v>47</v>
      </c>
      <c r="P1170" s="136">
        <f>O1170*H1170</f>
        <v>0</v>
      </c>
      <c r="Q1170" s="136">
        <v>0</v>
      </c>
      <c r="R1170" s="136">
        <f>Q1170*H1170</f>
        <v>0</v>
      </c>
      <c r="S1170" s="136">
        <v>0</v>
      </c>
      <c r="T1170" s="137">
        <f>S1170*H1170</f>
        <v>0</v>
      </c>
      <c r="AR1170" s="138" t="s">
        <v>197</v>
      </c>
      <c r="AT1170" s="138" t="s">
        <v>138</v>
      </c>
      <c r="AU1170" s="138" t="s">
        <v>85</v>
      </c>
      <c r="AY1170" s="17" t="s">
        <v>135</v>
      </c>
      <c r="BE1170" s="139">
        <f>IF(N1170="základní",J1170,0)</f>
        <v>0</v>
      </c>
      <c r="BF1170" s="139">
        <f>IF(N1170="snížená",J1170,0)</f>
        <v>0</v>
      </c>
      <c r="BG1170" s="139">
        <f>IF(N1170="zákl. přenesená",J1170,0)</f>
        <v>0</v>
      </c>
      <c r="BH1170" s="139">
        <f>IF(N1170="sníž. přenesená",J1170,0)</f>
        <v>0</v>
      </c>
      <c r="BI1170" s="139">
        <f>IF(N1170="nulová",J1170,0)</f>
        <v>0</v>
      </c>
      <c r="BJ1170" s="17" t="s">
        <v>83</v>
      </c>
      <c r="BK1170" s="139">
        <f>ROUND(I1170*H1170,2)</f>
        <v>0</v>
      </c>
      <c r="BL1170" s="17" t="s">
        <v>197</v>
      </c>
      <c r="BM1170" s="138" t="s">
        <v>1185</v>
      </c>
    </row>
    <row r="1171" spans="2:65" s="1" customFormat="1" ht="18">
      <c r="B1171" s="32"/>
      <c r="D1171" s="140" t="s">
        <v>144</v>
      </c>
      <c r="F1171" s="141" t="s">
        <v>1184</v>
      </c>
      <c r="I1171" s="142"/>
      <c r="L1171" s="32"/>
      <c r="M1171" s="143"/>
      <c r="T1171" s="53"/>
      <c r="AT1171" s="17" t="s">
        <v>144</v>
      </c>
      <c r="AU1171" s="17" t="s">
        <v>85</v>
      </c>
    </row>
    <row r="1172" spans="2:65" s="1" customFormat="1" ht="10">
      <c r="B1172" s="32"/>
      <c r="D1172" s="144" t="s">
        <v>145</v>
      </c>
      <c r="F1172" s="145" t="s">
        <v>1186</v>
      </c>
      <c r="I1172" s="142"/>
      <c r="L1172" s="32"/>
      <c r="M1172" s="143"/>
      <c r="T1172" s="53"/>
      <c r="AT1172" s="17" t="s">
        <v>145</v>
      </c>
      <c r="AU1172" s="17" t="s">
        <v>85</v>
      </c>
    </row>
    <row r="1173" spans="2:65" s="12" customFormat="1" ht="10">
      <c r="B1173" s="146"/>
      <c r="D1173" s="140" t="s">
        <v>147</v>
      </c>
      <c r="E1173" s="147" t="s">
        <v>19</v>
      </c>
      <c r="F1173" s="148" t="s">
        <v>1187</v>
      </c>
      <c r="H1173" s="147" t="s">
        <v>19</v>
      </c>
      <c r="I1173" s="149"/>
      <c r="L1173" s="146"/>
      <c r="M1173" s="150"/>
      <c r="T1173" s="151"/>
      <c r="AT1173" s="147" t="s">
        <v>147</v>
      </c>
      <c r="AU1173" s="147" t="s">
        <v>85</v>
      </c>
      <c r="AV1173" s="12" t="s">
        <v>83</v>
      </c>
      <c r="AW1173" s="12" t="s">
        <v>39</v>
      </c>
      <c r="AX1173" s="12" t="s">
        <v>12</v>
      </c>
      <c r="AY1173" s="147" t="s">
        <v>135</v>
      </c>
    </row>
    <row r="1174" spans="2:65" s="13" customFormat="1" ht="10">
      <c r="B1174" s="152"/>
      <c r="D1174" s="140" t="s">
        <v>147</v>
      </c>
      <c r="E1174" s="153" t="s">
        <v>19</v>
      </c>
      <c r="F1174" s="154" t="s">
        <v>1188</v>
      </c>
      <c r="H1174" s="155">
        <v>14.8</v>
      </c>
      <c r="I1174" s="156"/>
      <c r="L1174" s="152"/>
      <c r="M1174" s="157"/>
      <c r="T1174" s="158"/>
      <c r="AT1174" s="153" t="s">
        <v>147</v>
      </c>
      <c r="AU1174" s="153" t="s">
        <v>85</v>
      </c>
      <c r="AV1174" s="13" t="s">
        <v>85</v>
      </c>
      <c r="AW1174" s="13" t="s">
        <v>39</v>
      </c>
      <c r="AX1174" s="13" t="s">
        <v>12</v>
      </c>
      <c r="AY1174" s="153" t="s">
        <v>135</v>
      </c>
    </row>
    <row r="1175" spans="2:65" s="14" customFormat="1" ht="10">
      <c r="B1175" s="159"/>
      <c r="D1175" s="140" t="s">
        <v>147</v>
      </c>
      <c r="E1175" s="160" t="s">
        <v>19</v>
      </c>
      <c r="F1175" s="161" t="s">
        <v>154</v>
      </c>
      <c r="H1175" s="162">
        <v>14.8</v>
      </c>
      <c r="I1175" s="163"/>
      <c r="L1175" s="159"/>
      <c r="M1175" s="164"/>
      <c r="T1175" s="165"/>
      <c r="AT1175" s="160" t="s">
        <v>147</v>
      </c>
      <c r="AU1175" s="160" t="s">
        <v>85</v>
      </c>
      <c r="AV1175" s="14" t="s">
        <v>143</v>
      </c>
      <c r="AW1175" s="14" t="s">
        <v>39</v>
      </c>
      <c r="AX1175" s="14" t="s">
        <v>83</v>
      </c>
      <c r="AY1175" s="160" t="s">
        <v>135</v>
      </c>
    </row>
    <row r="1176" spans="2:65" s="1" customFormat="1" ht="24.15" customHeight="1">
      <c r="B1176" s="32"/>
      <c r="C1176" s="176" t="s">
        <v>847</v>
      </c>
      <c r="D1176" s="176" t="s">
        <v>714</v>
      </c>
      <c r="E1176" s="177" t="s">
        <v>1189</v>
      </c>
      <c r="F1176" s="178" t="s">
        <v>1190</v>
      </c>
      <c r="G1176" s="179" t="s">
        <v>266</v>
      </c>
      <c r="H1176" s="180">
        <v>14.8</v>
      </c>
      <c r="I1176" s="181"/>
      <c r="J1176" s="182">
        <f>ROUND(I1176*H1176,2)</f>
        <v>0</v>
      </c>
      <c r="K1176" s="178" t="s">
        <v>142</v>
      </c>
      <c r="L1176" s="183"/>
      <c r="M1176" s="184" t="s">
        <v>19</v>
      </c>
      <c r="N1176" s="185" t="s">
        <v>47</v>
      </c>
      <c r="P1176" s="136">
        <f>O1176*H1176</f>
        <v>0</v>
      </c>
      <c r="Q1176" s="136">
        <v>0</v>
      </c>
      <c r="R1176" s="136">
        <f>Q1176*H1176</f>
        <v>0</v>
      </c>
      <c r="S1176" s="136">
        <v>0</v>
      </c>
      <c r="T1176" s="137">
        <f>S1176*H1176</f>
        <v>0</v>
      </c>
      <c r="AR1176" s="138" t="s">
        <v>267</v>
      </c>
      <c r="AT1176" s="138" t="s">
        <v>714</v>
      </c>
      <c r="AU1176" s="138" t="s">
        <v>85</v>
      </c>
      <c r="AY1176" s="17" t="s">
        <v>135</v>
      </c>
      <c r="BE1176" s="139">
        <f>IF(N1176="základní",J1176,0)</f>
        <v>0</v>
      </c>
      <c r="BF1176" s="139">
        <f>IF(N1176="snížená",J1176,0)</f>
        <v>0</v>
      </c>
      <c r="BG1176" s="139">
        <f>IF(N1176="zákl. přenesená",J1176,0)</f>
        <v>0</v>
      </c>
      <c r="BH1176" s="139">
        <f>IF(N1176="sníž. přenesená",J1176,0)</f>
        <v>0</v>
      </c>
      <c r="BI1176" s="139">
        <f>IF(N1176="nulová",J1176,0)</f>
        <v>0</v>
      </c>
      <c r="BJ1176" s="17" t="s">
        <v>83</v>
      </c>
      <c r="BK1176" s="139">
        <f>ROUND(I1176*H1176,2)</f>
        <v>0</v>
      </c>
      <c r="BL1176" s="17" t="s">
        <v>197</v>
      </c>
      <c r="BM1176" s="138" t="s">
        <v>1191</v>
      </c>
    </row>
    <row r="1177" spans="2:65" s="1" customFormat="1" ht="10">
      <c r="B1177" s="32"/>
      <c r="D1177" s="140" t="s">
        <v>144</v>
      </c>
      <c r="F1177" s="141" t="s">
        <v>1190</v>
      </c>
      <c r="I1177" s="142"/>
      <c r="L1177" s="32"/>
      <c r="M1177" s="143"/>
      <c r="T1177" s="53"/>
      <c r="AT1177" s="17" t="s">
        <v>144</v>
      </c>
      <c r="AU1177" s="17" t="s">
        <v>85</v>
      </c>
    </row>
    <row r="1178" spans="2:65" s="1" customFormat="1" ht="49" customHeight="1">
      <c r="B1178" s="32"/>
      <c r="C1178" s="127" t="s">
        <v>1192</v>
      </c>
      <c r="D1178" s="127" t="s">
        <v>138</v>
      </c>
      <c r="E1178" s="128" t="s">
        <v>1193</v>
      </c>
      <c r="F1178" s="129" t="s">
        <v>1194</v>
      </c>
      <c r="G1178" s="130" t="s">
        <v>312</v>
      </c>
      <c r="H1178" s="131">
        <v>0.63149999999999995</v>
      </c>
      <c r="I1178" s="132"/>
      <c r="J1178" s="133">
        <f>ROUND(I1178*H1178,2)</f>
        <v>0</v>
      </c>
      <c r="K1178" s="129" t="s">
        <v>142</v>
      </c>
      <c r="L1178" s="32"/>
      <c r="M1178" s="134" t="s">
        <v>19</v>
      </c>
      <c r="N1178" s="135" t="s">
        <v>47</v>
      </c>
      <c r="P1178" s="136">
        <f>O1178*H1178</f>
        <v>0</v>
      </c>
      <c r="Q1178" s="136">
        <v>0</v>
      </c>
      <c r="R1178" s="136">
        <f>Q1178*H1178</f>
        <v>0</v>
      </c>
      <c r="S1178" s="136">
        <v>0</v>
      </c>
      <c r="T1178" s="137">
        <f>S1178*H1178</f>
        <v>0</v>
      </c>
      <c r="AR1178" s="138" t="s">
        <v>197</v>
      </c>
      <c r="AT1178" s="138" t="s">
        <v>138</v>
      </c>
      <c r="AU1178" s="138" t="s">
        <v>85</v>
      </c>
      <c r="AY1178" s="17" t="s">
        <v>135</v>
      </c>
      <c r="BE1178" s="139">
        <f>IF(N1178="základní",J1178,0)</f>
        <v>0</v>
      </c>
      <c r="BF1178" s="139">
        <f>IF(N1178="snížená",J1178,0)</f>
        <v>0</v>
      </c>
      <c r="BG1178" s="139">
        <f>IF(N1178="zákl. přenesená",J1178,0)</f>
        <v>0</v>
      </c>
      <c r="BH1178" s="139">
        <f>IF(N1178="sníž. přenesená",J1178,0)</f>
        <v>0</v>
      </c>
      <c r="BI1178" s="139">
        <f>IF(N1178="nulová",J1178,0)</f>
        <v>0</v>
      </c>
      <c r="BJ1178" s="17" t="s">
        <v>83</v>
      </c>
      <c r="BK1178" s="139">
        <f>ROUND(I1178*H1178,2)</f>
        <v>0</v>
      </c>
      <c r="BL1178" s="17" t="s">
        <v>197</v>
      </c>
      <c r="BM1178" s="138" t="s">
        <v>1195</v>
      </c>
    </row>
    <row r="1179" spans="2:65" s="1" customFormat="1" ht="27">
      <c r="B1179" s="32"/>
      <c r="D1179" s="140" t="s">
        <v>144</v>
      </c>
      <c r="F1179" s="141" t="s">
        <v>1194</v>
      </c>
      <c r="I1179" s="142"/>
      <c r="L1179" s="32"/>
      <c r="M1179" s="143"/>
      <c r="T1179" s="53"/>
      <c r="AT1179" s="17" t="s">
        <v>144</v>
      </c>
      <c r="AU1179" s="17" t="s">
        <v>85</v>
      </c>
    </row>
    <row r="1180" spans="2:65" s="1" customFormat="1" ht="10">
      <c r="B1180" s="32"/>
      <c r="D1180" s="144" t="s">
        <v>145</v>
      </c>
      <c r="F1180" s="145" t="s">
        <v>1196</v>
      </c>
      <c r="I1180" s="142"/>
      <c r="L1180" s="32"/>
      <c r="M1180" s="143"/>
      <c r="T1180" s="53"/>
      <c r="AT1180" s="17" t="s">
        <v>145</v>
      </c>
      <c r="AU1180" s="17" t="s">
        <v>85</v>
      </c>
    </row>
    <row r="1181" spans="2:65" s="1" customFormat="1" ht="49" customHeight="1">
      <c r="B1181" s="32"/>
      <c r="C1181" s="127" t="s">
        <v>851</v>
      </c>
      <c r="D1181" s="127" t="s">
        <v>138</v>
      </c>
      <c r="E1181" s="128" t="s">
        <v>1197</v>
      </c>
      <c r="F1181" s="129" t="s">
        <v>1198</v>
      </c>
      <c r="G1181" s="130" t="s">
        <v>312</v>
      </c>
      <c r="H1181" s="131">
        <v>0.63149999999999995</v>
      </c>
      <c r="I1181" s="132"/>
      <c r="J1181" s="133">
        <f>ROUND(I1181*H1181,2)</f>
        <v>0</v>
      </c>
      <c r="K1181" s="129" t="s">
        <v>824</v>
      </c>
      <c r="L1181" s="32"/>
      <c r="M1181" s="134" t="s">
        <v>19</v>
      </c>
      <c r="N1181" s="135" t="s">
        <v>47</v>
      </c>
      <c r="P1181" s="136">
        <f>O1181*H1181</f>
        <v>0</v>
      </c>
      <c r="Q1181" s="136">
        <v>0</v>
      </c>
      <c r="R1181" s="136">
        <f>Q1181*H1181</f>
        <v>0</v>
      </c>
      <c r="S1181" s="136">
        <v>0</v>
      </c>
      <c r="T1181" s="137">
        <f>S1181*H1181</f>
        <v>0</v>
      </c>
      <c r="AR1181" s="138" t="s">
        <v>197</v>
      </c>
      <c r="AT1181" s="138" t="s">
        <v>138</v>
      </c>
      <c r="AU1181" s="138" t="s">
        <v>85</v>
      </c>
      <c r="AY1181" s="17" t="s">
        <v>135</v>
      </c>
      <c r="BE1181" s="139">
        <f>IF(N1181="základní",J1181,0)</f>
        <v>0</v>
      </c>
      <c r="BF1181" s="139">
        <f>IF(N1181="snížená",J1181,0)</f>
        <v>0</v>
      </c>
      <c r="BG1181" s="139">
        <f>IF(N1181="zákl. přenesená",J1181,0)</f>
        <v>0</v>
      </c>
      <c r="BH1181" s="139">
        <f>IF(N1181="sníž. přenesená",J1181,0)</f>
        <v>0</v>
      </c>
      <c r="BI1181" s="139">
        <f>IF(N1181="nulová",J1181,0)</f>
        <v>0</v>
      </c>
      <c r="BJ1181" s="17" t="s">
        <v>83</v>
      </c>
      <c r="BK1181" s="139">
        <f>ROUND(I1181*H1181,2)</f>
        <v>0</v>
      </c>
      <c r="BL1181" s="17" t="s">
        <v>197</v>
      </c>
      <c r="BM1181" s="138" t="s">
        <v>1199</v>
      </c>
    </row>
    <row r="1182" spans="2:65" s="1" customFormat="1" ht="27">
      <c r="B1182" s="32"/>
      <c r="D1182" s="140" t="s">
        <v>144</v>
      </c>
      <c r="F1182" s="141" t="s">
        <v>1198</v>
      </c>
      <c r="I1182" s="142"/>
      <c r="L1182" s="32"/>
      <c r="M1182" s="143"/>
      <c r="T1182" s="53"/>
      <c r="AT1182" s="17" t="s">
        <v>144</v>
      </c>
      <c r="AU1182" s="17" t="s">
        <v>85</v>
      </c>
    </row>
    <row r="1183" spans="2:65" s="1" customFormat="1" ht="10">
      <c r="B1183" s="32"/>
      <c r="D1183" s="144" t="s">
        <v>145</v>
      </c>
      <c r="F1183" s="145" t="s">
        <v>1200</v>
      </c>
      <c r="I1183" s="142"/>
      <c r="L1183" s="32"/>
      <c r="M1183" s="143"/>
      <c r="T1183" s="53"/>
      <c r="AT1183" s="17" t="s">
        <v>145</v>
      </c>
      <c r="AU1183" s="17" t="s">
        <v>85</v>
      </c>
    </row>
    <row r="1184" spans="2:65" s="11" customFormat="1" ht="22.75" customHeight="1">
      <c r="B1184" s="115"/>
      <c r="D1184" s="116" t="s">
        <v>75</v>
      </c>
      <c r="E1184" s="125" t="s">
        <v>379</v>
      </c>
      <c r="F1184" s="125" t="s">
        <v>380</v>
      </c>
      <c r="I1184" s="118"/>
      <c r="J1184" s="126">
        <f>BK1184</f>
        <v>0</v>
      </c>
      <c r="L1184" s="115"/>
      <c r="M1184" s="120"/>
      <c r="P1184" s="121">
        <f>SUM(P1185:P1217)</f>
        <v>0</v>
      </c>
      <c r="R1184" s="121">
        <f>SUM(R1185:R1217)</f>
        <v>0</v>
      </c>
      <c r="T1184" s="122">
        <f>SUM(T1185:T1217)</f>
        <v>0</v>
      </c>
      <c r="AR1184" s="116" t="s">
        <v>85</v>
      </c>
      <c r="AT1184" s="123" t="s">
        <v>75</v>
      </c>
      <c r="AU1184" s="123" t="s">
        <v>83</v>
      </c>
      <c r="AY1184" s="116" t="s">
        <v>135</v>
      </c>
      <c r="BK1184" s="124">
        <f>SUM(BK1185:BK1217)</f>
        <v>0</v>
      </c>
    </row>
    <row r="1185" spans="2:65" s="1" customFormat="1" ht="33" customHeight="1">
      <c r="B1185" s="32"/>
      <c r="C1185" s="127" t="s">
        <v>1201</v>
      </c>
      <c r="D1185" s="127" t="s">
        <v>138</v>
      </c>
      <c r="E1185" s="128" t="s">
        <v>1202</v>
      </c>
      <c r="F1185" s="129" t="s">
        <v>1203</v>
      </c>
      <c r="G1185" s="130" t="s">
        <v>266</v>
      </c>
      <c r="H1185" s="131">
        <v>14.8</v>
      </c>
      <c r="I1185" s="132"/>
      <c r="J1185" s="133">
        <f>ROUND(I1185*H1185,2)</f>
        <v>0</v>
      </c>
      <c r="K1185" s="129" t="s">
        <v>142</v>
      </c>
      <c r="L1185" s="32"/>
      <c r="M1185" s="134" t="s">
        <v>19</v>
      </c>
      <c r="N1185" s="135" t="s">
        <v>47</v>
      </c>
      <c r="P1185" s="136">
        <f>O1185*H1185</f>
        <v>0</v>
      </c>
      <c r="Q1185" s="136">
        <v>0</v>
      </c>
      <c r="R1185" s="136">
        <f>Q1185*H1185</f>
        <v>0</v>
      </c>
      <c r="S1185" s="136">
        <v>0</v>
      </c>
      <c r="T1185" s="137">
        <f>S1185*H1185</f>
        <v>0</v>
      </c>
      <c r="AR1185" s="138" t="s">
        <v>197</v>
      </c>
      <c r="AT1185" s="138" t="s">
        <v>138</v>
      </c>
      <c r="AU1185" s="138" t="s">
        <v>85</v>
      </c>
      <c r="AY1185" s="17" t="s">
        <v>135</v>
      </c>
      <c r="BE1185" s="139">
        <f>IF(N1185="základní",J1185,0)</f>
        <v>0</v>
      </c>
      <c r="BF1185" s="139">
        <f>IF(N1185="snížená",J1185,0)</f>
        <v>0</v>
      </c>
      <c r="BG1185" s="139">
        <f>IF(N1185="zákl. přenesená",J1185,0)</f>
        <v>0</v>
      </c>
      <c r="BH1185" s="139">
        <f>IF(N1185="sníž. přenesená",J1185,0)</f>
        <v>0</v>
      </c>
      <c r="BI1185" s="139">
        <f>IF(N1185="nulová",J1185,0)</f>
        <v>0</v>
      </c>
      <c r="BJ1185" s="17" t="s">
        <v>83</v>
      </c>
      <c r="BK1185" s="139">
        <f>ROUND(I1185*H1185,2)</f>
        <v>0</v>
      </c>
      <c r="BL1185" s="17" t="s">
        <v>197</v>
      </c>
      <c r="BM1185" s="138" t="s">
        <v>1204</v>
      </c>
    </row>
    <row r="1186" spans="2:65" s="1" customFormat="1" ht="18">
      <c r="B1186" s="32"/>
      <c r="D1186" s="140" t="s">
        <v>144</v>
      </c>
      <c r="F1186" s="141" t="s">
        <v>1203</v>
      </c>
      <c r="I1186" s="142"/>
      <c r="L1186" s="32"/>
      <c r="M1186" s="143"/>
      <c r="T1186" s="53"/>
      <c r="AT1186" s="17" t="s">
        <v>144</v>
      </c>
      <c r="AU1186" s="17" t="s">
        <v>85</v>
      </c>
    </row>
    <row r="1187" spans="2:65" s="1" customFormat="1" ht="10">
      <c r="B1187" s="32"/>
      <c r="D1187" s="144" t="s">
        <v>145</v>
      </c>
      <c r="F1187" s="145" t="s">
        <v>1205</v>
      </c>
      <c r="I1187" s="142"/>
      <c r="L1187" s="32"/>
      <c r="M1187" s="143"/>
      <c r="T1187" s="53"/>
      <c r="AT1187" s="17" t="s">
        <v>145</v>
      </c>
      <c r="AU1187" s="17" t="s">
        <v>85</v>
      </c>
    </row>
    <row r="1188" spans="2:65" s="12" customFormat="1" ht="10">
      <c r="B1188" s="146"/>
      <c r="D1188" s="140" t="s">
        <v>147</v>
      </c>
      <c r="E1188" s="147" t="s">
        <v>19</v>
      </c>
      <c r="F1188" s="148" t="s">
        <v>1206</v>
      </c>
      <c r="H1188" s="147" t="s">
        <v>19</v>
      </c>
      <c r="I1188" s="149"/>
      <c r="L1188" s="146"/>
      <c r="M1188" s="150"/>
      <c r="T1188" s="151"/>
      <c r="AT1188" s="147" t="s">
        <v>147</v>
      </c>
      <c r="AU1188" s="147" t="s">
        <v>85</v>
      </c>
      <c r="AV1188" s="12" t="s">
        <v>83</v>
      </c>
      <c r="AW1188" s="12" t="s">
        <v>39</v>
      </c>
      <c r="AX1188" s="12" t="s">
        <v>12</v>
      </c>
      <c r="AY1188" s="147" t="s">
        <v>135</v>
      </c>
    </row>
    <row r="1189" spans="2:65" s="13" customFormat="1" ht="10">
      <c r="B1189" s="152"/>
      <c r="D1189" s="140" t="s">
        <v>147</v>
      </c>
      <c r="E1189" s="153" t="s">
        <v>19</v>
      </c>
      <c r="F1189" s="154" t="s">
        <v>1188</v>
      </c>
      <c r="H1189" s="155">
        <v>14.8</v>
      </c>
      <c r="I1189" s="156"/>
      <c r="L1189" s="152"/>
      <c r="M1189" s="157"/>
      <c r="T1189" s="158"/>
      <c r="AT1189" s="153" t="s">
        <v>147</v>
      </c>
      <c r="AU1189" s="153" t="s">
        <v>85</v>
      </c>
      <c r="AV1189" s="13" t="s">
        <v>85</v>
      </c>
      <c r="AW1189" s="13" t="s">
        <v>39</v>
      </c>
      <c r="AX1189" s="13" t="s">
        <v>12</v>
      </c>
      <c r="AY1189" s="153" t="s">
        <v>135</v>
      </c>
    </row>
    <row r="1190" spans="2:65" s="14" customFormat="1" ht="10">
      <c r="B1190" s="159"/>
      <c r="D1190" s="140" t="s">
        <v>147</v>
      </c>
      <c r="E1190" s="160" t="s">
        <v>19</v>
      </c>
      <c r="F1190" s="161" t="s">
        <v>154</v>
      </c>
      <c r="H1190" s="162">
        <v>14.8</v>
      </c>
      <c r="I1190" s="163"/>
      <c r="L1190" s="159"/>
      <c r="M1190" s="164"/>
      <c r="T1190" s="165"/>
      <c r="AT1190" s="160" t="s">
        <v>147</v>
      </c>
      <c r="AU1190" s="160" t="s">
        <v>85</v>
      </c>
      <c r="AV1190" s="14" t="s">
        <v>143</v>
      </c>
      <c r="AW1190" s="14" t="s">
        <v>39</v>
      </c>
      <c r="AX1190" s="14" t="s">
        <v>83</v>
      </c>
      <c r="AY1190" s="160" t="s">
        <v>135</v>
      </c>
    </row>
    <row r="1191" spans="2:65" s="1" customFormat="1" ht="16.5" customHeight="1">
      <c r="B1191" s="32"/>
      <c r="C1191" s="176" t="s">
        <v>854</v>
      </c>
      <c r="D1191" s="176" t="s">
        <v>714</v>
      </c>
      <c r="E1191" s="177" t="s">
        <v>1207</v>
      </c>
      <c r="F1191" s="178" t="s">
        <v>1208</v>
      </c>
      <c r="G1191" s="179" t="s">
        <v>266</v>
      </c>
      <c r="H1191" s="180">
        <v>14.8</v>
      </c>
      <c r="I1191" s="181"/>
      <c r="J1191" s="182">
        <f>ROUND(I1191*H1191,2)</f>
        <v>0</v>
      </c>
      <c r="K1191" s="178" t="s">
        <v>142</v>
      </c>
      <c r="L1191" s="183"/>
      <c r="M1191" s="184" t="s">
        <v>19</v>
      </c>
      <c r="N1191" s="185" t="s">
        <v>47</v>
      </c>
      <c r="P1191" s="136">
        <f>O1191*H1191</f>
        <v>0</v>
      </c>
      <c r="Q1191" s="136">
        <v>0</v>
      </c>
      <c r="R1191" s="136">
        <f>Q1191*H1191</f>
        <v>0</v>
      </c>
      <c r="S1191" s="136">
        <v>0</v>
      </c>
      <c r="T1191" s="137">
        <f>S1191*H1191</f>
        <v>0</v>
      </c>
      <c r="AR1191" s="138" t="s">
        <v>267</v>
      </c>
      <c r="AT1191" s="138" t="s">
        <v>714</v>
      </c>
      <c r="AU1191" s="138" t="s">
        <v>85</v>
      </c>
      <c r="AY1191" s="17" t="s">
        <v>135</v>
      </c>
      <c r="BE1191" s="139">
        <f>IF(N1191="základní",J1191,0)</f>
        <v>0</v>
      </c>
      <c r="BF1191" s="139">
        <f>IF(N1191="snížená",J1191,0)</f>
        <v>0</v>
      </c>
      <c r="BG1191" s="139">
        <f>IF(N1191="zákl. přenesená",J1191,0)</f>
        <v>0</v>
      </c>
      <c r="BH1191" s="139">
        <f>IF(N1191="sníž. přenesená",J1191,0)</f>
        <v>0</v>
      </c>
      <c r="BI1191" s="139">
        <f>IF(N1191="nulová",J1191,0)</f>
        <v>0</v>
      </c>
      <c r="BJ1191" s="17" t="s">
        <v>83</v>
      </c>
      <c r="BK1191" s="139">
        <f>ROUND(I1191*H1191,2)</f>
        <v>0</v>
      </c>
      <c r="BL1191" s="17" t="s">
        <v>197</v>
      </c>
      <c r="BM1191" s="138" t="s">
        <v>1209</v>
      </c>
    </row>
    <row r="1192" spans="2:65" s="1" customFormat="1" ht="10">
      <c r="B1192" s="32"/>
      <c r="D1192" s="140" t="s">
        <v>144</v>
      </c>
      <c r="F1192" s="141" t="s">
        <v>1208</v>
      </c>
      <c r="I1192" s="142"/>
      <c r="L1192" s="32"/>
      <c r="M1192" s="143"/>
      <c r="T1192" s="53"/>
      <c r="AT1192" s="17" t="s">
        <v>144</v>
      </c>
      <c r="AU1192" s="17" t="s">
        <v>85</v>
      </c>
    </row>
    <row r="1193" spans="2:65" s="1" customFormat="1" ht="24.15" customHeight="1">
      <c r="B1193" s="32"/>
      <c r="C1193" s="127" t="s">
        <v>1210</v>
      </c>
      <c r="D1193" s="127" t="s">
        <v>138</v>
      </c>
      <c r="E1193" s="128" t="s">
        <v>1211</v>
      </c>
      <c r="F1193" s="129" t="s">
        <v>1212</v>
      </c>
      <c r="G1193" s="130" t="s">
        <v>237</v>
      </c>
      <c r="H1193" s="131">
        <v>1</v>
      </c>
      <c r="I1193" s="132"/>
      <c r="J1193" s="133">
        <f>ROUND(I1193*H1193,2)</f>
        <v>0</v>
      </c>
      <c r="K1193" s="129" t="s">
        <v>142</v>
      </c>
      <c r="L1193" s="32"/>
      <c r="M1193" s="134" t="s">
        <v>19</v>
      </c>
      <c r="N1193" s="135" t="s">
        <v>47</v>
      </c>
      <c r="P1193" s="136">
        <f>O1193*H1193</f>
        <v>0</v>
      </c>
      <c r="Q1193" s="136">
        <v>0</v>
      </c>
      <c r="R1193" s="136">
        <f>Q1193*H1193</f>
        <v>0</v>
      </c>
      <c r="S1193" s="136">
        <v>0</v>
      </c>
      <c r="T1193" s="137">
        <f>S1193*H1193</f>
        <v>0</v>
      </c>
      <c r="AR1193" s="138" t="s">
        <v>197</v>
      </c>
      <c r="AT1193" s="138" t="s">
        <v>138</v>
      </c>
      <c r="AU1193" s="138" t="s">
        <v>85</v>
      </c>
      <c r="AY1193" s="17" t="s">
        <v>135</v>
      </c>
      <c r="BE1193" s="139">
        <f>IF(N1193="základní",J1193,0)</f>
        <v>0</v>
      </c>
      <c r="BF1193" s="139">
        <f>IF(N1193="snížená",J1193,0)</f>
        <v>0</v>
      </c>
      <c r="BG1193" s="139">
        <f>IF(N1193="zákl. přenesená",J1193,0)</f>
        <v>0</v>
      </c>
      <c r="BH1193" s="139">
        <f>IF(N1193="sníž. přenesená",J1193,0)</f>
        <v>0</v>
      </c>
      <c r="BI1193" s="139">
        <f>IF(N1193="nulová",J1193,0)</f>
        <v>0</v>
      </c>
      <c r="BJ1193" s="17" t="s">
        <v>83</v>
      </c>
      <c r="BK1193" s="139">
        <f>ROUND(I1193*H1193,2)</f>
        <v>0</v>
      </c>
      <c r="BL1193" s="17" t="s">
        <v>197</v>
      </c>
      <c r="BM1193" s="138" t="s">
        <v>1213</v>
      </c>
    </row>
    <row r="1194" spans="2:65" s="1" customFormat="1" ht="18">
      <c r="B1194" s="32"/>
      <c r="D1194" s="140" t="s">
        <v>144</v>
      </c>
      <c r="F1194" s="141" t="s">
        <v>1212</v>
      </c>
      <c r="I1194" s="142"/>
      <c r="L1194" s="32"/>
      <c r="M1194" s="143"/>
      <c r="T1194" s="53"/>
      <c r="AT1194" s="17" t="s">
        <v>144</v>
      </c>
      <c r="AU1194" s="17" t="s">
        <v>85</v>
      </c>
    </row>
    <row r="1195" spans="2:65" s="1" customFormat="1" ht="10">
      <c r="B1195" s="32"/>
      <c r="D1195" s="144" t="s">
        <v>145</v>
      </c>
      <c r="F1195" s="145" t="s">
        <v>1214</v>
      </c>
      <c r="I1195" s="142"/>
      <c r="L1195" s="32"/>
      <c r="M1195" s="143"/>
      <c r="T1195" s="53"/>
      <c r="AT1195" s="17" t="s">
        <v>145</v>
      </c>
      <c r="AU1195" s="17" t="s">
        <v>85</v>
      </c>
    </row>
    <row r="1196" spans="2:65" s="12" customFormat="1" ht="10">
      <c r="B1196" s="146"/>
      <c r="D1196" s="140" t="s">
        <v>147</v>
      </c>
      <c r="E1196" s="147" t="s">
        <v>19</v>
      </c>
      <c r="F1196" s="148" t="s">
        <v>1215</v>
      </c>
      <c r="H1196" s="147" t="s">
        <v>19</v>
      </c>
      <c r="I1196" s="149"/>
      <c r="L1196" s="146"/>
      <c r="M1196" s="150"/>
      <c r="T1196" s="151"/>
      <c r="AT1196" s="147" t="s">
        <v>147</v>
      </c>
      <c r="AU1196" s="147" t="s">
        <v>85</v>
      </c>
      <c r="AV1196" s="12" t="s">
        <v>83</v>
      </c>
      <c r="AW1196" s="12" t="s">
        <v>39</v>
      </c>
      <c r="AX1196" s="12" t="s">
        <v>12</v>
      </c>
      <c r="AY1196" s="147" t="s">
        <v>135</v>
      </c>
    </row>
    <row r="1197" spans="2:65" s="13" customFormat="1" ht="10">
      <c r="B1197" s="152"/>
      <c r="D1197" s="140" t="s">
        <v>147</v>
      </c>
      <c r="E1197" s="153" t="s">
        <v>19</v>
      </c>
      <c r="F1197" s="154" t="s">
        <v>83</v>
      </c>
      <c r="H1197" s="155">
        <v>1</v>
      </c>
      <c r="I1197" s="156"/>
      <c r="L1197" s="152"/>
      <c r="M1197" s="157"/>
      <c r="T1197" s="158"/>
      <c r="AT1197" s="153" t="s">
        <v>147</v>
      </c>
      <c r="AU1197" s="153" t="s">
        <v>85</v>
      </c>
      <c r="AV1197" s="13" t="s">
        <v>85</v>
      </c>
      <c r="AW1197" s="13" t="s">
        <v>39</v>
      </c>
      <c r="AX1197" s="13" t="s">
        <v>12</v>
      </c>
      <c r="AY1197" s="153" t="s">
        <v>135</v>
      </c>
    </row>
    <row r="1198" spans="2:65" s="14" customFormat="1" ht="10">
      <c r="B1198" s="159"/>
      <c r="D1198" s="140" t="s">
        <v>147</v>
      </c>
      <c r="E1198" s="160" t="s">
        <v>19</v>
      </c>
      <c r="F1198" s="161" t="s">
        <v>154</v>
      </c>
      <c r="H1198" s="162">
        <v>1</v>
      </c>
      <c r="I1198" s="163"/>
      <c r="L1198" s="159"/>
      <c r="M1198" s="164"/>
      <c r="T1198" s="165"/>
      <c r="AT1198" s="160" t="s">
        <v>147</v>
      </c>
      <c r="AU1198" s="160" t="s">
        <v>85</v>
      </c>
      <c r="AV1198" s="14" t="s">
        <v>143</v>
      </c>
      <c r="AW1198" s="14" t="s">
        <v>39</v>
      </c>
      <c r="AX1198" s="14" t="s">
        <v>83</v>
      </c>
      <c r="AY1198" s="160" t="s">
        <v>135</v>
      </c>
    </row>
    <row r="1199" spans="2:65" s="1" customFormat="1" ht="24.15" customHeight="1">
      <c r="B1199" s="32"/>
      <c r="C1199" s="176" t="s">
        <v>858</v>
      </c>
      <c r="D1199" s="176" t="s">
        <v>714</v>
      </c>
      <c r="E1199" s="177" t="s">
        <v>1216</v>
      </c>
      <c r="F1199" s="178" t="s">
        <v>1217</v>
      </c>
      <c r="G1199" s="179" t="s">
        <v>141</v>
      </c>
      <c r="H1199" s="180">
        <v>3.87</v>
      </c>
      <c r="I1199" s="181"/>
      <c r="J1199" s="182">
        <f>ROUND(I1199*H1199,2)</f>
        <v>0</v>
      </c>
      <c r="K1199" s="178" t="s">
        <v>19</v>
      </c>
      <c r="L1199" s="183"/>
      <c r="M1199" s="184" t="s">
        <v>19</v>
      </c>
      <c r="N1199" s="185" t="s">
        <v>47</v>
      </c>
      <c r="P1199" s="136">
        <f>O1199*H1199</f>
        <v>0</v>
      </c>
      <c r="Q1199" s="136">
        <v>0</v>
      </c>
      <c r="R1199" s="136">
        <f>Q1199*H1199</f>
        <v>0</v>
      </c>
      <c r="S1199" s="136">
        <v>0</v>
      </c>
      <c r="T1199" s="137">
        <f>S1199*H1199</f>
        <v>0</v>
      </c>
      <c r="AR1199" s="138" t="s">
        <v>267</v>
      </c>
      <c r="AT1199" s="138" t="s">
        <v>714</v>
      </c>
      <c r="AU1199" s="138" t="s">
        <v>85</v>
      </c>
      <c r="AY1199" s="17" t="s">
        <v>135</v>
      </c>
      <c r="BE1199" s="139">
        <f>IF(N1199="základní",J1199,0)</f>
        <v>0</v>
      </c>
      <c r="BF1199" s="139">
        <f>IF(N1199="snížená",J1199,0)</f>
        <v>0</v>
      </c>
      <c r="BG1199" s="139">
        <f>IF(N1199="zákl. přenesená",J1199,0)</f>
        <v>0</v>
      </c>
      <c r="BH1199" s="139">
        <f>IF(N1199="sníž. přenesená",J1199,0)</f>
        <v>0</v>
      </c>
      <c r="BI1199" s="139">
        <f>IF(N1199="nulová",J1199,0)</f>
        <v>0</v>
      </c>
      <c r="BJ1199" s="17" t="s">
        <v>83</v>
      </c>
      <c r="BK1199" s="139">
        <f>ROUND(I1199*H1199,2)</f>
        <v>0</v>
      </c>
      <c r="BL1199" s="17" t="s">
        <v>197</v>
      </c>
      <c r="BM1199" s="138" t="s">
        <v>1218</v>
      </c>
    </row>
    <row r="1200" spans="2:65" s="1" customFormat="1" ht="18">
      <c r="B1200" s="32"/>
      <c r="D1200" s="140" t="s">
        <v>144</v>
      </c>
      <c r="F1200" s="141" t="s">
        <v>1217</v>
      </c>
      <c r="I1200" s="142"/>
      <c r="L1200" s="32"/>
      <c r="M1200" s="143"/>
      <c r="T1200" s="53"/>
      <c r="AT1200" s="17" t="s">
        <v>144</v>
      </c>
      <c r="AU1200" s="17" t="s">
        <v>85</v>
      </c>
    </row>
    <row r="1201" spans="2:65" s="13" customFormat="1" ht="10">
      <c r="B1201" s="152"/>
      <c r="D1201" s="140" t="s">
        <v>147</v>
      </c>
      <c r="E1201" s="153" t="s">
        <v>19</v>
      </c>
      <c r="F1201" s="154" t="s">
        <v>1219</v>
      </c>
      <c r="H1201" s="155">
        <v>3.87</v>
      </c>
      <c r="I1201" s="156"/>
      <c r="L1201" s="152"/>
      <c r="M1201" s="157"/>
      <c r="T1201" s="158"/>
      <c r="AT1201" s="153" t="s">
        <v>147</v>
      </c>
      <c r="AU1201" s="153" t="s">
        <v>85</v>
      </c>
      <c r="AV1201" s="13" t="s">
        <v>85</v>
      </c>
      <c r="AW1201" s="13" t="s">
        <v>39</v>
      </c>
      <c r="AX1201" s="13" t="s">
        <v>12</v>
      </c>
      <c r="AY1201" s="153" t="s">
        <v>135</v>
      </c>
    </row>
    <row r="1202" spans="2:65" s="14" customFormat="1" ht="10">
      <c r="B1202" s="159"/>
      <c r="D1202" s="140" t="s">
        <v>147</v>
      </c>
      <c r="E1202" s="160" t="s">
        <v>19</v>
      </c>
      <c r="F1202" s="161" t="s">
        <v>154</v>
      </c>
      <c r="H1202" s="162">
        <v>3.87</v>
      </c>
      <c r="I1202" s="163"/>
      <c r="L1202" s="159"/>
      <c r="M1202" s="164"/>
      <c r="T1202" s="165"/>
      <c r="AT1202" s="160" t="s">
        <v>147</v>
      </c>
      <c r="AU1202" s="160" t="s">
        <v>85</v>
      </c>
      <c r="AV1202" s="14" t="s">
        <v>143</v>
      </c>
      <c r="AW1202" s="14" t="s">
        <v>39</v>
      </c>
      <c r="AX1202" s="14" t="s">
        <v>83</v>
      </c>
      <c r="AY1202" s="160" t="s">
        <v>135</v>
      </c>
    </row>
    <row r="1203" spans="2:65" s="1" customFormat="1" ht="24.15" customHeight="1">
      <c r="B1203" s="32"/>
      <c r="C1203" s="127" t="s">
        <v>1220</v>
      </c>
      <c r="D1203" s="127" t="s">
        <v>138</v>
      </c>
      <c r="E1203" s="128" t="s">
        <v>1221</v>
      </c>
      <c r="F1203" s="129" t="s">
        <v>1222</v>
      </c>
      <c r="G1203" s="130" t="s">
        <v>237</v>
      </c>
      <c r="H1203" s="131">
        <v>1</v>
      </c>
      <c r="I1203" s="132"/>
      <c r="J1203" s="133">
        <f>ROUND(I1203*H1203,2)</f>
        <v>0</v>
      </c>
      <c r="K1203" s="129" t="s">
        <v>142</v>
      </c>
      <c r="L1203" s="32"/>
      <c r="M1203" s="134" t="s">
        <v>19</v>
      </c>
      <c r="N1203" s="135" t="s">
        <v>47</v>
      </c>
      <c r="P1203" s="136">
        <f>O1203*H1203</f>
        <v>0</v>
      </c>
      <c r="Q1203" s="136">
        <v>0</v>
      </c>
      <c r="R1203" s="136">
        <f>Q1203*H1203</f>
        <v>0</v>
      </c>
      <c r="S1203" s="136">
        <v>0</v>
      </c>
      <c r="T1203" s="137">
        <f>S1203*H1203</f>
        <v>0</v>
      </c>
      <c r="AR1203" s="138" t="s">
        <v>197</v>
      </c>
      <c r="AT1203" s="138" t="s">
        <v>138</v>
      </c>
      <c r="AU1203" s="138" t="s">
        <v>85</v>
      </c>
      <c r="AY1203" s="17" t="s">
        <v>135</v>
      </c>
      <c r="BE1203" s="139">
        <f>IF(N1203="základní",J1203,0)</f>
        <v>0</v>
      </c>
      <c r="BF1203" s="139">
        <f>IF(N1203="snížená",J1203,0)</f>
        <v>0</v>
      </c>
      <c r="BG1203" s="139">
        <f>IF(N1203="zákl. přenesená",J1203,0)</f>
        <v>0</v>
      </c>
      <c r="BH1203" s="139">
        <f>IF(N1203="sníž. přenesená",J1203,0)</f>
        <v>0</v>
      </c>
      <c r="BI1203" s="139">
        <f>IF(N1203="nulová",J1203,0)</f>
        <v>0</v>
      </c>
      <c r="BJ1203" s="17" t="s">
        <v>83</v>
      </c>
      <c r="BK1203" s="139">
        <f>ROUND(I1203*H1203,2)</f>
        <v>0</v>
      </c>
      <c r="BL1203" s="17" t="s">
        <v>197</v>
      </c>
      <c r="BM1203" s="138" t="s">
        <v>1223</v>
      </c>
    </row>
    <row r="1204" spans="2:65" s="1" customFormat="1" ht="18">
      <c r="B1204" s="32"/>
      <c r="D1204" s="140" t="s">
        <v>144</v>
      </c>
      <c r="F1204" s="141" t="s">
        <v>1222</v>
      </c>
      <c r="I1204" s="142"/>
      <c r="L1204" s="32"/>
      <c r="M1204" s="143"/>
      <c r="T1204" s="53"/>
      <c r="AT1204" s="17" t="s">
        <v>144</v>
      </c>
      <c r="AU1204" s="17" t="s">
        <v>85</v>
      </c>
    </row>
    <row r="1205" spans="2:65" s="1" customFormat="1" ht="10">
      <c r="B1205" s="32"/>
      <c r="D1205" s="144" t="s">
        <v>145</v>
      </c>
      <c r="F1205" s="145" t="s">
        <v>1224</v>
      </c>
      <c r="I1205" s="142"/>
      <c r="L1205" s="32"/>
      <c r="M1205" s="143"/>
      <c r="T1205" s="53"/>
      <c r="AT1205" s="17" t="s">
        <v>145</v>
      </c>
      <c r="AU1205" s="17" t="s">
        <v>85</v>
      </c>
    </row>
    <row r="1206" spans="2:65" s="13" customFormat="1" ht="10">
      <c r="B1206" s="152"/>
      <c r="D1206" s="140" t="s">
        <v>147</v>
      </c>
      <c r="E1206" s="153" t="s">
        <v>19</v>
      </c>
      <c r="F1206" s="154" t="s">
        <v>83</v>
      </c>
      <c r="H1206" s="155">
        <v>1</v>
      </c>
      <c r="I1206" s="156"/>
      <c r="L1206" s="152"/>
      <c r="M1206" s="157"/>
      <c r="T1206" s="158"/>
      <c r="AT1206" s="153" t="s">
        <v>147</v>
      </c>
      <c r="AU1206" s="153" t="s">
        <v>85</v>
      </c>
      <c r="AV1206" s="13" t="s">
        <v>85</v>
      </c>
      <c r="AW1206" s="13" t="s">
        <v>39</v>
      </c>
      <c r="AX1206" s="13" t="s">
        <v>12</v>
      </c>
      <c r="AY1206" s="153" t="s">
        <v>135</v>
      </c>
    </row>
    <row r="1207" spans="2:65" s="14" customFormat="1" ht="10">
      <c r="B1207" s="159"/>
      <c r="D1207" s="140" t="s">
        <v>147</v>
      </c>
      <c r="E1207" s="160" t="s">
        <v>19</v>
      </c>
      <c r="F1207" s="161" t="s">
        <v>154</v>
      </c>
      <c r="H1207" s="162">
        <v>1</v>
      </c>
      <c r="I1207" s="163"/>
      <c r="L1207" s="159"/>
      <c r="M1207" s="164"/>
      <c r="T1207" s="165"/>
      <c r="AT1207" s="160" t="s">
        <v>147</v>
      </c>
      <c r="AU1207" s="160" t="s">
        <v>85</v>
      </c>
      <c r="AV1207" s="14" t="s">
        <v>143</v>
      </c>
      <c r="AW1207" s="14" t="s">
        <v>39</v>
      </c>
      <c r="AX1207" s="14" t="s">
        <v>83</v>
      </c>
      <c r="AY1207" s="160" t="s">
        <v>135</v>
      </c>
    </row>
    <row r="1208" spans="2:65" s="1" customFormat="1" ht="16.5" customHeight="1">
      <c r="B1208" s="32"/>
      <c r="C1208" s="176" t="s">
        <v>861</v>
      </c>
      <c r="D1208" s="176" t="s">
        <v>714</v>
      </c>
      <c r="E1208" s="177" t="s">
        <v>1116</v>
      </c>
      <c r="F1208" s="178" t="s">
        <v>1117</v>
      </c>
      <c r="G1208" s="179" t="s">
        <v>237</v>
      </c>
      <c r="H1208" s="180">
        <v>1</v>
      </c>
      <c r="I1208" s="181"/>
      <c r="J1208" s="182">
        <f>ROUND(I1208*H1208,2)</f>
        <v>0</v>
      </c>
      <c r="K1208" s="178" t="s">
        <v>142</v>
      </c>
      <c r="L1208" s="183"/>
      <c r="M1208" s="184" t="s">
        <v>19</v>
      </c>
      <c r="N1208" s="185" t="s">
        <v>47</v>
      </c>
      <c r="P1208" s="136">
        <f>O1208*H1208</f>
        <v>0</v>
      </c>
      <c r="Q1208" s="136">
        <v>0</v>
      </c>
      <c r="R1208" s="136">
        <f>Q1208*H1208</f>
        <v>0</v>
      </c>
      <c r="S1208" s="136">
        <v>0</v>
      </c>
      <c r="T1208" s="137">
        <f>S1208*H1208</f>
        <v>0</v>
      </c>
      <c r="AR1208" s="138" t="s">
        <v>267</v>
      </c>
      <c r="AT1208" s="138" t="s">
        <v>714</v>
      </c>
      <c r="AU1208" s="138" t="s">
        <v>85</v>
      </c>
      <c r="AY1208" s="17" t="s">
        <v>135</v>
      </c>
      <c r="BE1208" s="139">
        <f>IF(N1208="základní",J1208,0)</f>
        <v>0</v>
      </c>
      <c r="BF1208" s="139">
        <f>IF(N1208="snížená",J1208,0)</f>
        <v>0</v>
      </c>
      <c r="BG1208" s="139">
        <f>IF(N1208="zákl. přenesená",J1208,0)</f>
        <v>0</v>
      </c>
      <c r="BH1208" s="139">
        <f>IF(N1208="sníž. přenesená",J1208,0)</f>
        <v>0</v>
      </c>
      <c r="BI1208" s="139">
        <f>IF(N1208="nulová",J1208,0)</f>
        <v>0</v>
      </c>
      <c r="BJ1208" s="17" t="s">
        <v>83</v>
      </c>
      <c r="BK1208" s="139">
        <f>ROUND(I1208*H1208,2)</f>
        <v>0</v>
      </c>
      <c r="BL1208" s="17" t="s">
        <v>197</v>
      </c>
      <c r="BM1208" s="138" t="s">
        <v>1225</v>
      </c>
    </row>
    <row r="1209" spans="2:65" s="1" customFormat="1" ht="10">
      <c r="B1209" s="32"/>
      <c r="D1209" s="140" t="s">
        <v>144</v>
      </c>
      <c r="F1209" s="141" t="s">
        <v>1117</v>
      </c>
      <c r="I1209" s="142"/>
      <c r="L1209" s="32"/>
      <c r="M1209" s="143"/>
      <c r="T1209" s="53"/>
      <c r="AT1209" s="17" t="s">
        <v>144</v>
      </c>
      <c r="AU1209" s="17" t="s">
        <v>85</v>
      </c>
    </row>
    <row r="1210" spans="2:65" s="1" customFormat="1" ht="24.15" customHeight="1">
      <c r="B1210" s="32"/>
      <c r="C1210" s="127" t="s">
        <v>1226</v>
      </c>
      <c r="D1210" s="127" t="s">
        <v>138</v>
      </c>
      <c r="E1210" s="128" t="s">
        <v>1227</v>
      </c>
      <c r="F1210" s="129" t="s">
        <v>1228</v>
      </c>
      <c r="G1210" s="130" t="s">
        <v>237</v>
      </c>
      <c r="H1210" s="131">
        <v>11</v>
      </c>
      <c r="I1210" s="132"/>
      <c r="J1210" s="133">
        <f>ROUND(I1210*H1210,2)</f>
        <v>0</v>
      </c>
      <c r="K1210" s="129" t="s">
        <v>19</v>
      </c>
      <c r="L1210" s="32"/>
      <c r="M1210" s="134" t="s">
        <v>19</v>
      </c>
      <c r="N1210" s="135" t="s">
        <v>47</v>
      </c>
      <c r="P1210" s="136">
        <f>O1210*H1210</f>
        <v>0</v>
      </c>
      <c r="Q1210" s="136">
        <v>0</v>
      </c>
      <c r="R1210" s="136">
        <f>Q1210*H1210</f>
        <v>0</v>
      </c>
      <c r="S1210" s="136">
        <v>0</v>
      </c>
      <c r="T1210" s="137">
        <f>S1210*H1210</f>
        <v>0</v>
      </c>
      <c r="AR1210" s="138" t="s">
        <v>197</v>
      </c>
      <c r="AT1210" s="138" t="s">
        <v>138</v>
      </c>
      <c r="AU1210" s="138" t="s">
        <v>85</v>
      </c>
      <c r="AY1210" s="17" t="s">
        <v>135</v>
      </c>
      <c r="BE1210" s="139">
        <f>IF(N1210="základní",J1210,0)</f>
        <v>0</v>
      </c>
      <c r="BF1210" s="139">
        <f>IF(N1210="snížená",J1210,0)</f>
        <v>0</v>
      </c>
      <c r="BG1210" s="139">
        <f>IF(N1210="zákl. přenesená",J1210,0)</f>
        <v>0</v>
      </c>
      <c r="BH1210" s="139">
        <f>IF(N1210="sníž. přenesená",J1210,0)</f>
        <v>0</v>
      </c>
      <c r="BI1210" s="139">
        <f>IF(N1210="nulová",J1210,0)</f>
        <v>0</v>
      </c>
      <c r="BJ1210" s="17" t="s">
        <v>83</v>
      </c>
      <c r="BK1210" s="139">
        <f>ROUND(I1210*H1210,2)</f>
        <v>0</v>
      </c>
      <c r="BL1210" s="17" t="s">
        <v>197</v>
      </c>
      <c r="BM1210" s="138" t="s">
        <v>1229</v>
      </c>
    </row>
    <row r="1211" spans="2:65" s="1" customFormat="1" ht="10">
      <c r="B1211" s="32"/>
      <c r="D1211" s="140" t="s">
        <v>144</v>
      </c>
      <c r="F1211" s="141" t="s">
        <v>1228</v>
      </c>
      <c r="I1211" s="142"/>
      <c r="L1211" s="32"/>
      <c r="M1211" s="143"/>
      <c r="T1211" s="53"/>
      <c r="AT1211" s="17" t="s">
        <v>144</v>
      </c>
      <c r="AU1211" s="17" t="s">
        <v>85</v>
      </c>
    </row>
    <row r="1212" spans="2:65" s="1" customFormat="1" ht="49" customHeight="1">
      <c r="B1212" s="32"/>
      <c r="C1212" s="127" t="s">
        <v>866</v>
      </c>
      <c r="D1212" s="127" t="s">
        <v>138</v>
      </c>
      <c r="E1212" s="128" t="s">
        <v>1230</v>
      </c>
      <c r="F1212" s="129" t="s">
        <v>1231</v>
      </c>
      <c r="G1212" s="130" t="s">
        <v>312</v>
      </c>
      <c r="H1212" s="131">
        <v>0.18847</v>
      </c>
      <c r="I1212" s="132"/>
      <c r="J1212" s="133">
        <f>ROUND(I1212*H1212,2)</f>
        <v>0</v>
      </c>
      <c r="K1212" s="129" t="s">
        <v>142</v>
      </c>
      <c r="L1212" s="32"/>
      <c r="M1212" s="134" t="s">
        <v>19</v>
      </c>
      <c r="N1212" s="135" t="s">
        <v>47</v>
      </c>
      <c r="P1212" s="136">
        <f>O1212*H1212</f>
        <v>0</v>
      </c>
      <c r="Q1212" s="136">
        <v>0</v>
      </c>
      <c r="R1212" s="136">
        <f>Q1212*H1212</f>
        <v>0</v>
      </c>
      <c r="S1212" s="136">
        <v>0</v>
      </c>
      <c r="T1212" s="137">
        <f>S1212*H1212</f>
        <v>0</v>
      </c>
      <c r="AR1212" s="138" t="s">
        <v>197</v>
      </c>
      <c r="AT1212" s="138" t="s">
        <v>138</v>
      </c>
      <c r="AU1212" s="138" t="s">
        <v>85</v>
      </c>
      <c r="AY1212" s="17" t="s">
        <v>135</v>
      </c>
      <c r="BE1212" s="139">
        <f>IF(N1212="základní",J1212,0)</f>
        <v>0</v>
      </c>
      <c r="BF1212" s="139">
        <f>IF(N1212="snížená",J1212,0)</f>
        <v>0</v>
      </c>
      <c r="BG1212" s="139">
        <f>IF(N1212="zákl. přenesená",J1212,0)</f>
        <v>0</v>
      </c>
      <c r="BH1212" s="139">
        <f>IF(N1212="sníž. přenesená",J1212,0)</f>
        <v>0</v>
      </c>
      <c r="BI1212" s="139">
        <f>IF(N1212="nulová",J1212,0)</f>
        <v>0</v>
      </c>
      <c r="BJ1212" s="17" t="s">
        <v>83</v>
      </c>
      <c r="BK1212" s="139">
        <f>ROUND(I1212*H1212,2)</f>
        <v>0</v>
      </c>
      <c r="BL1212" s="17" t="s">
        <v>197</v>
      </c>
      <c r="BM1212" s="138" t="s">
        <v>1232</v>
      </c>
    </row>
    <row r="1213" spans="2:65" s="1" customFormat="1" ht="27">
      <c r="B1213" s="32"/>
      <c r="D1213" s="140" t="s">
        <v>144</v>
      </c>
      <c r="F1213" s="141" t="s">
        <v>1231</v>
      </c>
      <c r="I1213" s="142"/>
      <c r="L1213" s="32"/>
      <c r="M1213" s="143"/>
      <c r="T1213" s="53"/>
      <c r="AT1213" s="17" t="s">
        <v>144</v>
      </c>
      <c r="AU1213" s="17" t="s">
        <v>85</v>
      </c>
    </row>
    <row r="1214" spans="2:65" s="1" customFormat="1" ht="10">
      <c r="B1214" s="32"/>
      <c r="D1214" s="144" t="s">
        <v>145</v>
      </c>
      <c r="F1214" s="145" t="s">
        <v>1233</v>
      </c>
      <c r="I1214" s="142"/>
      <c r="L1214" s="32"/>
      <c r="M1214" s="143"/>
      <c r="T1214" s="53"/>
      <c r="AT1214" s="17" t="s">
        <v>145</v>
      </c>
      <c r="AU1214" s="17" t="s">
        <v>85</v>
      </c>
    </row>
    <row r="1215" spans="2:65" s="1" customFormat="1" ht="49" customHeight="1">
      <c r="B1215" s="32"/>
      <c r="C1215" s="127" t="s">
        <v>1234</v>
      </c>
      <c r="D1215" s="127" t="s">
        <v>138</v>
      </c>
      <c r="E1215" s="128" t="s">
        <v>1235</v>
      </c>
      <c r="F1215" s="129" t="s">
        <v>1236</v>
      </c>
      <c r="G1215" s="130" t="s">
        <v>312</v>
      </c>
      <c r="H1215" s="131">
        <v>0.18847</v>
      </c>
      <c r="I1215" s="132"/>
      <c r="J1215" s="133">
        <f>ROUND(I1215*H1215,2)</f>
        <v>0</v>
      </c>
      <c r="K1215" s="129" t="s">
        <v>824</v>
      </c>
      <c r="L1215" s="32"/>
      <c r="M1215" s="134" t="s">
        <v>19</v>
      </c>
      <c r="N1215" s="135" t="s">
        <v>47</v>
      </c>
      <c r="P1215" s="136">
        <f>O1215*H1215</f>
        <v>0</v>
      </c>
      <c r="Q1215" s="136">
        <v>0</v>
      </c>
      <c r="R1215" s="136">
        <f>Q1215*H1215</f>
        <v>0</v>
      </c>
      <c r="S1215" s="136">
        <v>0</v>
      </c>
      <c r="T1215" s="137">
        <f>S1215*H1215</f>
        <v>0</v>
      </c>
      <c r="AR1215" s="138" t="s">
        <v>197</v>
      </c>
      <c r="AT1215" s="138" t="s">
        <v>138</v>
      </c>
      <c r="AU1215" s="138" t="s">
        <v>85</v>
      </c>
      <c r="AY1215" s="17" t="s">
        <v>135</v>
      </c>
      <c r="BE1215" s="139">
        <f>IF(N1215="základní",J1215,0)</f>
        <v>0</v>
      </c>
      <c r="BF1215" s="139">
        <f>IF(N1215="snížená",J1215,0)</f>
        <v>0</v>
      </c>
      <c r="BG1215" s="139">
        <f>IF(N1215="zákl. přenesená",J1215,0)</f>
        <v>0</v>
      </c>
      <c r="BH1215" s="139">
        <f>IF(N1215="sníž. přenesená",J1215,0)</f>
        <v>0</v>
      </c>
      <c r="BI1215" s="139">
        <f>IF(N1215="nulová",J1215,0)</f>
        <v>0</v>
      </c>
      <c r="BJ1215" s="17" t="s">
        <v>83</v>
      </c>
      <c r="BK1215" s="139">
        <f>ROUND(I1215*H1215,2)</f>
        <v>0</v>
      </c>
      <c r="BL1215" s="17" t="s">
        <v>197</v>
      </c>
      <c r="BM1215" s="138" t="s">
        <v>1237</v>
      </c>
    </row>
    <row r="1216" spans="2:65" s="1" customFormat="1" ht="27">
      <c r="B1216" s="32"/>
      <c r="D1216" s="140" t="s">
        <v>144</v>
      </c>
      <c r="F1216" s="141" t="s">
        <v>1236</v>
      </c>
      <c r="I1216" s="142"/>
      <c r="L1216" s="32"/>
      <c r="M1216" s="143"/>
      <c r="T1216" s="53"/>
      <c r="AT1216" s="17" t="s">
        <v>144</v>
      </c>
      <c r="AU1216" s="17" t="s">
        <v>85</v>
      </c>
    </row>
    <row r="1217" spans="2:65" s="1" customFormat="1" ht="10">
      <c r="B1217" s="32"/>
      <c r="D1217" s="144" t="s">
        <v>145</v>
      </c>
      <c r="F1217" s="145" t="s">
        <v>1238</v>
      </c>
      <c r="I1217" s="142"/>
      <c r="L1217" s="32"/>
      <c r="M1217" s="143"/>
      <c r="T1217" s="53"/>
      <c r="AT1217" s="17" t="s">
        <v>145</v>
      </c>
      <c r="AU1217" s="17" t="s">
        <v>85</v>
      </c>
    </row>
    <row r="1218" spans="2:65" s="11" customFormat="1" ht="22.75" customHeight="1">
      <c r="B1218" s="115"/>
      <c r="D1218" s="116" t="s">
        <v>75</v>
      </c>
      <c r="E1218" s="125" t="s">
        <v>1239</v>
      </c>
      <c r="F1218" s="125" t="s">
        <v>1240</v>
      </c>
      <c r="I1218" s="118"/>
      <c r="J1218" s="126">
        <f>BK1218</f>
        <v>0</v>
      </c>
      <c r="L1218" s="115"/>
      <c r="M1218" s="120"/>
      <c r="P1218" s="121">
        <f>SUM(P1219:P1362)</f>
        <v>0</v>
      </c>
      <c r="R1218" s="121">
        <f>SUM(R1219:R1362)</f>
        <v>0</v>
      </c>
      <c r="T1218" s="122">
        <f>SUM(T1219:T1362)</f>
        <v>0</v>
      </c>
      <c r="AR1218" s="116" t="s">
        <v>85</v>
      </c>
      <c r="AT1218" s="123" t="s">
        <v>75</v>
      </c>
      <c r="AU1218" s="123" t="s">
        <v>83</v>
      </c>
      <c r="AY1218" s="116" t="s">
        <v>135</v>
      </c>
      <c r="BK1218" s="124">
        <f>SUM(BK1219:BK1362)</f>
        <v>0</v>
      </c>
    </row>
    <row r="1219" spans="2:65" s="1" customFormat="1" ht="24.15" customHeight="1">
      <c r="B1219" s="32"/>
      <c r="C1219" s="127" t="s">
        <v>870</v>
      </c>
      <c r="D1219" s="127" t="s">
        <v>138</v>
      </c>
      <c r="E1219" s="128" t="s">
        <v>1241</v>
      </c>
      <c r="F1219" s="129" t="s">
        <v>1242</v>
      </c>
      <c r="G1219" s="130" t="s">
        <v>141</v>
      </c>
      <c r="H1219" s="131">
        <v>94.4</v>
      </c>
      <c r="I1219" s="132"/>
      <c r="J1219" s="133">
        <f>ROUND(I1219*H1219,2)</f>
        <v>0</v>
      </c>
      <c r="K1219" s="129" t="s">
        <v>142</v>
      </c>
      <c r="L1219" s="32"/>
      <c r="M1219" s="134" t="s">
        <v>19</v>
      </c>
      <c r="N1219" s="135" t="s">
        <v>47</v>
      </c>
      <c r="P1219" s="136">
        <f>O1219*H1219</f>
        <v>0</v>
      </c>
      <c r="Q1219" s="136">
        <v>0</v>
      </c>
      <c r="R1219" s="136">
        <f>Q1219*H1219</f>
        <v>0</v>
      </c>
      <c r="S1219" s="136">
        <v>0</v>
      </c>
      <c r="T1219" s="137">
        <f>S1219*H1219</f>
        <v>0</v>
      </c>
      <c r="AR1219" s="138" t="s">
        <v>197</v>
      </c>
      <c r="AT1219" s="138" t="s">
        <v>138</v>
      </c>
      <c r="AU1219" s="138" t="s">
        <v>85</v>
      </c>
      <c r="AY1219" s="17" t="s">
        <v>135</v>
      </c>
      <c r="BE1219" s="139">
        <f>IF(N1219="základní",J1219,0)</f>
        <v>0</v>
      </c>
      <c r="BF1219" s="139">
        <f>IF(N1219="snížená",J1219,0)</f>
        <v>0</v>
      </c>
      <c r="BG1219" s="139">
        <f>IF(N1219="zákl. přenesená",J1219,0)</f>
        <v>0</v>
      </c>
      <c r="BH1219" s="139">
        <f>IF(N1219="sníž. přenesená",J1219,0)</f>
        <v>0</v>
      </c>
      <c r="BI1219" s="139">
        <f>IF(N1219="nulová",J1219,0)</f>
        <v>0</v>
      </c>
      <c r="BJ1219" s="17" t="s">
        <v>83</v>
      </c>
      <c r="BK1219" s="139">
        <f>ROUND(I1219*H1219,2)</f>
        <v>0</v>
      </c>
      <c r="BL1219" s="17" t="s">
        <v>197</v>
      </c>
      <c r="BM1219" s="138" t="s">
        <v>1243</v>
      </c>
    </row>
    <row r="1220" spans="2:65" s="1" customFormat="1" ht="10">
      <c r="B1220" s="32"/>
      <c r="D1220" s="140" t="s">
        <v>144</v>
      </c>
      <c r="F1220" s="141" t="s">
        <v>1242</v>
      </c>
      <c r="I1220" s="142"/>
      <c r="L1220" s="32"/>
      <c r="M1220" s="143"/>
      <c r="T1220" s="53"/>
      <c r="AT1220" s="17" t="s">
        <v>144</v>
      </c>
      <c r="AU1220" s="17" t="s">
        <v>85</v>
      </c>
    </row>
    <row r="1221" spans="2:65" s="1" customFormat="1" ht="10">
      <c r="B1221" s="32"/>
      <c r="D1221" s="144" t="s">
        <v>145</v>
      </c>
      <c r="F1221" s="145" t="s">
        <v>1244</v>
      </c>
      <c r="I1221" s="142"/>
      <c r="L1221" s="32"/>
      <c r="M1221" s="143"/>
      <c r="T1221" s="53"/>
      <c r="AT1221" s="17" t="s">
        <v>145</v>
      </c>
      <c r="AU1221" s="17" t="s">
        <v>85</v>
      </c>
    </row>
    <row r="1222" spans="2:65" s="13" customFormat="1" ht="10">
      <c r="B1222" s="152"/>
      <c r="D1222" s="140" t="s">
        <v>147</v>
      </c>
      <c r="E1222" s="153" t="s">
        <v>19</v>
      </c>
      <c r="F1222" s="154" t="s">
        <v>1017</v>
      </c>
      <c r="H1222" s="155">
        <v>34.28</v>
      </c>
      <c r="I1222" s="156"/>
      <c r="L1222" s="152"/>
      <c r="M1222" s="157"/>
      <c r="T1222" s="158"/>
      <c r="AT1222" s="153" t="s">
        <v>147</v>
      </c>
      <c r="AU1222" s="153" t="s">
        <v>85</v>
      </c>
      <c r="AV1222" s="13" t="s">
        <v>85</v>
      </c>
      <c r="AW1222" s="13" t="s">
        <v>39</v>
      </c>
      <c r="AX1222" s="13" t="s">
        <v>12</v>
      </c>
      <c r="AY1222" s="153" t="s">
        <v>135</v>
      </c>
    </row>
    <row r="1223" spans="2:65" s="13" customFormat="1" ht="10">
      <c r="B1223" s="152"/>
      <c r="D1223" s="140" t="s">
        <v>147</v>
      </c>
      <c r="E1223" s="153" t="s">
        <v>19</v>
      </c>
      <c r="F1223" s="154" t="s">
        <v>1245</v>
      </c>
      <c r="H1223" s="155">
        <v>13.16</v>
      </c>
      <c r="I1223" s="156"/>
      <c r="L1223" s="152"/>
      <c r="M1223" s="157"/>
      <c r="T1223" s="158"/>
      <c r="AT1223" s="153" t="s">
        <v>147</v>
      </c>
      <c r="AU1223" s="153" t="s">
        <v>85</v>
      </c>
      <c r="AV1223" s="13" t="s">
        <v>85</v>
      </c>
      <c r="AW1223" s="13" t="s">
        <v>39</v>
      </c>
      <c r="AX1223" s="13" t="s">
        <v>12</v>
      </c>
      <c r="AY1223" s="153" t="s">
        <v>135</v>
      </c>
    </row>
    <row r="1224" spans="2:65" s="13" customFormat="1" ht="10">
      <c r="B1224" s="152"/>
      <c r="D1224" s="140" t="s">
        <v>147</v>
      </c>
      <c r="E1224" s="153" t="s">
        <v>19</v>
      </c>
      <c r="F1224" s="154" t="s">
        <v>1246</v>
      </c>
      <c r="H1224" s="155">
        <v>15.13</v>
      </c>
      <c r="I1224" s="156"/>
      <c r="L1224" s="152"/>
      <c r="M1224" s="157"/>
      <c r="T1224" s="158"/>
      <c r="AT1224" s="153" t="s">
        <v>147</v>
      </c>
      <c r="AU1224" s="153" t="s">
        <v>85</v>
      </c>
      <c r="AV1224" s="13" t="s">
        <v>85</v>
      </c>
      <c r="AW1224" s="13" t="s">
        <v>39</v>
      </c>
      <c r="AX1224" s="13" t="s">
        <v>12</v>
      </c>
      <c r="AY1224" s="153" t="s">
        <v>135</v>
      </c>
    </row>
    <row r="1225" spans="2:65" s="13" customFormat="1" ht="10">
      <c r="B1225" s="152"/>
      <c r="D1225" s="140" t="s">
        <v>147</v>
      </c>
      <c r="E1225" s="153" t="s">
        <v>19</v>
      </c>
      <c r="F1225" s="154" t="s">
        <v>1247</v>
      </c>
      <c r="H1225" s="155">
        <v>1.23</v>
      </c>
      <c r="I1225" s="156"/>
      <c r="L1225" s="152"/>
      <c r="M1225" s="157"/>
      <c r="T1225" s="158"/>
      <c r="AT1225" s="153" t="s">
        <v>147</v>
      </c>
      <c r="AU1225" s="153" t="s">
        <v>85</v>
      </c>
      <c r="AV1225" s="13" t="s">
        <v>85</v>
      </c>
      <c r="AW1225" s="13" t="s">
        <v>39</v>
      </c>
      <c r="AX1225" s="13" t="s">
        <v>12</v>
      </c>
      <c r="AY1225" s="153" t="s">
        <v>135</v>
      </c>
    </row>
    <row r="1226" spans="2:65" s="13" customFormat="1" ht="10">
      <c r="B1226" s="152"/>
      <c r="D1226" s="140" t="s">
        <v>147</v>
      </c>
      <c r="E1226" s="153" t="s">
        <v>19</v>
      </c>
      <c r="F1226" s="154" t="s">
        <v>1021</v>
      </c>
      <c r="H1226" s="155">
        <v>8.4</v>
      </c>
      <c r="I1226" s="156"/>
      <c r="L1226" s="152"/>
      <c r="M1226" s="157"/>
      <c r="T1226" s="158"/>
      <c r="AT1226" s="153" t="s">
        <v>147</v>
      </c>
      <c r="AU1226" s="153" t="s">
        <v>85</v>
      </c>
      <c r="AV1226" s="13" t="s">
        <v>85</v>
      </c>
      <c r="AW1226" s="13" t="s">
        <v>39</v>
      </c>
      <c r="AX1226" s="13" t="s">
        <v>12</v>
      </c>
      <c r="AY1226" s="153" t="s">
        <v>135</v>
      </c>
    </row>
    <row r="1227" spans="2:65" s="13" customFormat="1" ht="10">
      <c r="B1227" s="152"/>
      <c r="D1227" s="140" t="s">
        <v>147</v>
      </c>
      <c r="E1227" s="153" t="s">
        <v>19</v>
      </c>
      <c r="F1227" s="154" t="s">
        <v>1023</v>
      </c>
      <c r="H1227" s="155">
        <v>10.71</v>
      </c>
      <c r="I1227" s="156"/>
      <c r="L1227" s="152"/>
      <c r="M1227" s="157"/>
      <c r="T1227" s="158"/>
      <c r="AT1227" s="153" t="s">
        <v>147</v>
      </c>
      <c r="AU1227" s="153" t="s">
        <v>85</v>
      </c>
      <c r="AV1227" s="13" t="s">
        <v>85</v>
      </c>
      <c r="AW1227" s="13" t="s">
        <v>39</v>
      </c>
      <c r="AX1227" s="13" t="s">
        <v>12</v>
      </c>
      <c r="AY1227" s="153" t="s">
        <v>135</v>
      </c>
    </row>
    <row r="1228" spans="2:65" s="13" customFormat="1" ht="10">
      <c r="B1228" s="152"/>
      <c r="D1228" s="140" t="s">
        <v>147</v>
      </c>
      <c r="E1228" s="153" t="s">
        <v>19</v>
      </c>
      <c r="F1228" s="154" t="s">
        <v>1022</v>
      </c>
      <c r="H1228" s="155">
        <v>6.49</v>
      </c>
      <c r="I1228" s="156"/>
      <c r="L1228" s="152"/>
      <c r="M1228" s="157"/>
      <c r="T1228" s="158"/>
      <c r="AT1228" s="153" t="s">
        <v>147</v>
      </c>
      <c r="AU1228" s="153" t="s">
        <v>85</v>
      </c>
      <c r="AV1228" s="13" t="s">
        <v>85</v>
      </c>
      <c r="AW1228" s="13" t="s">
        <v>39</v>
      </c>
      <c r="AX1228" s="13" t="s">
        <v>12</v>
      </c>
      <c r="AY1228" s="153" t="s">
        <v>135</v>
      </c>
    </row>
    <row r="1229" spans="2:65" s="13" customFormat="1" ht="10">
      <c r="B1229" s="152"/>
      <c r="D1229" s="140" t="s">
        <v>147</v>
      </c>
      <c r="E1229" s="153" t="s">
        <v>19</v>
      </c>
      <c r="F1229" s="154" t="s">
        <v>1248</v>
      </c>
      <c r="H1229" s="155">
        <v>5</v>
      </c>
      <c r="I1229" s="156"/>
      <c r="L1229" s="152"/>
      <c r="M1229" s="157"/>
      <c r="T1229" s="158"/>
      <c r="AT1229" s="153" t="s">
        <v>147</v>
      </c>
      <c r="AU1229" s="153" t="s">
        <v>85</v>
      </c>
      <c r="AV1229" s="13" t="s">
        <v>85</v>
      </c>
      <c r="AW1229" s="13" t="s">
        <v>39</v>
      </c>
      <c r="AX1229" s="13" t="s">
        <v>12</v>
      </c>
      <c r="AY1229" s="153" t="s">
        <v>135</v>
      </c>
    </row>
    <row r="1230" spans="2:65" s="14" customFormat="1" ht="10">
      <c r="B1230" s="159"/>
      <c r="D1230" s="140" t="s">
        <v>147</v>
      </c>
      <c r="E1230" s="160" t="s">
        <v>19</v>
      </c>
      <c r="F1230" s="161" t="s">
        <v>154</v>
      </c>
      <c r="H1230" s="162">
        <v>94.399999999999991</v>
      </c>
      <c r="I1230" s="163"/>
      <c r="L1230" s="159"/>
      <c r="M1230" s="164"/>
      <c r="T1230" s="165"/>
      <c r="AT1230" s="160" t="s">
        <v>147</v>
      </c>
      <c r="AU1230" s="160" t="s">
        <v>85</v>
      </c>
      <c r="AV1230" s="14" t="s">
        <v>143</v>
      </c>
      <c r="AW1230" s="14" t="s">
        <v>39</v>
      </c>
      <c r="AX1230" s="14" t="s">
        <v>83</v>
      </c>
      <c r="AY1230" s="160" t="s">
        <v>135</v>
      </c>
    </row>
    <row r="1231" spans="2:65" s="1" customFormat="1" ht="16.5" customHeight="1">
      <c r="B1231" s="32"/>
      <c r="C1231" s="127" t="s">
        <v>1249</v>
      </c>
      <c r="D1231" s="127" t="s">
        <v>138</v>
      </c>
      <c r="E1231" s="128" t="s">
        <v>1250</v>
      </c>
      <c r="F1231" s="129" t="s">
        <v>1251</v>
      </c>
      <c r="G1231" s="130" t="s">
        <v>141</v>
      </c>
      <c r="H1231" s="131">
        <v>94.4</v>
      </c>
      <c r="I1231" s="132"/>
      <c r="J1231" s="133">
        <f>ROUND(I1231*H1231,2)</f>
        <v>0</v>
      </c>
      <c r="K1231" s="129" t="s">
        <v>19</v>
      </c>
      <c r="L1231" s="32"/>
      <c r="M1231" s="134" t="s">
        <v>19</v>
      </c>
      <c r="N1231" s="135" t="s">
        <v>47</v>
      </c>
      <c r="P1231" s="136">
        <f>O1231*H1231</f>
        <v>0</v>
      </c>
      <c r="Q1231" s="136">
        <v>0</v>
      </c>
      <c r="R1231" s="136">
        <f>Q1231*H1231</f>
        <v>0</v>
      </c>
      <c r="S1231" s="136">
        <v>0</v>
      </c>
      <c r="T1231" s="137">
        <f>S1231*H1231</f>
        <v>0</v>
      </c>
      <c r="AR1231" s="138" t="s">
        <v>197</v>
      </c>
      <c r="AT1231" s="138" t="s">
        <v>138</v>
      </c>
      <c r="AU1231" s="138" t="s">
        <v>85</v>
      </c>
      <c r="AY1231" s="17" t="s">
        <v>135</v>
      </c>
      <c r="BE1231" s="139">
        <f>IF(N1231="základní",J1231,0)</f>
        <v>0</v>
      </c>
      <c r="BF1231" s="139">
        <f>IF(N1231="snížená",J1231,0)</f>
        <v>0</v>
      </c>
      <c r="BG1231" s="139">
        <f>IF(N1231="zákl. přenesená",J1231,0)</f>
        <v>0</v>
      </c>
      <c r="BH1231" s="139">
        <f>IF(N1231="sníž. přenesená",J1231,0)</f>
        <v>0</v>
      </c>
      <c r="BI1231" s="139">
        <f>IF(N1231="nulová",J1231,0)</f>
        <v>0</v>
      </c>
      <c r="BJ1231" s="17" t="s">
        <v>83</v>
      </c>
      <c r="BK1231" s="139">
        <f>ROUND(I1231*H1231,2)</f>
        <v>0</v>
      </c>
      <c r="BL1231" s="17" t="s">
        <v>197</v>
      </c>
      <c r="BM1231" s="138" t="s">
        <v>1252</v>
      </c>
    </row>
    <row r="1232" spans="2:65" s="1" customFormat="1" ht="10">
      <c r="B1232" s="32"/>
      <c r="D1232" s="140" t="s">
        <v>144</v>
      </c>
      <c r="F1232" s="141" t="s">
        <v>1251</v>
      </c>
      <c r="I1232" s="142"/>
      <c r="L1232" s="32"/>
      <c r="M1232" s="143"/>
      <c r="T1232" s="53"/>
      <c r="AT1232" s="17" t="s">
        <v>144</v>
      </c>
      <c r="AU1232" s="17" t="s">
        <v>85</v>
      </c>
    </row>
    <row r="1233" spans="2:65" s="13" customFormat="1" ht="10">
      <c r="B1233" s="152"/>
      <c r="D1233" s="140" t="s">
        <v>147</v>
      </c>
      <c r="E1233" s="153" t="s">
        <v>19</v>
      </c>
      <c r="F1233" s="154" t="s">
        <v>1253</v>
      </c>
      <c r="H1233" s="155">
        <v>94.4</v>
      </c>
      <c r="I1233" s="156"/>
      <c r="L1233" s="152"/>
      <c r="M1233" s="157"/>
      <c r="T1233" s="158"/>
      <c r="AT1233" s="153" t="s">
        <v>147</v>
      </c>
      <c r="AU1233" s="153" t="s">
        <v>85</v>
      </c>
      <c r="AV1233" s="13" t="s">
        <v>85</v>
      </c>
      <c r="AW1233" s="13" t="s">
        <v>39</v>
      </c>
      <c r="AX1233" s="13" t="s">
        <v>12</v>
      </c>
      <c r="AY1233" s="153" t="s">
        <v>135</v>
      </c>
    </row>
    <row r="1234" spans="2:65" s="14" customFormat="1" ht="10">
      <c r="B1234" s="159"/>
      <c r="D1234" s="140" t="s">
        <v>147</v>
      </c>
      <c r="E1234" s="160" t="s">
        <v>19</v>
      </c>
      <c r="F1234" s="161" t="s">
        <v>154</v>
      </c>
      <c r="H1234" s="162">
        <v>94.4</v>
      </c>
      <c r="I1234" s="163"/>
      <c r="L1234" s="159"/>
      <c r="M1234" s="164"/>
      <c r="T1234" s="165"/>
      <c r="AT1234" s="160" t="s">
        <v>147</v>
      </c>
      <c r="AU1234" s="160" t="s">
        <v>85</v>
      </c>
      <c r="AV1234" s="14" t="s">
        <v>143</v>
      </c>
      <c r="AW1234" s="14" t="s">
        <v>39</v>
      </c>
      <c r="AX1234" s="14" t="s">
        <v>83</v>
      </c>
      <c r="AY1234" s="160" t="s">
        <v>135</v>
      </c>
    </row>
    <row r="1235" spans="2:65" s="1" customFormat="1" ht="24.15" customHeight="1">
      <c r="B1235" s="32"/>
      <c r="C1235" s="127" t="s">
        <v>895</v>
      </c>
      <c r="D1235" s="127" t="s">
        <v>138</v>
      </c>
      <c r="E1235" s="128" t="s">
        <v>1254</v>
      </c>
      <c r="F1235" s="129" t="s">
        <v>1255</v>
      </c>
      <c r="G1235" s="130" t="s">
        <v>141</v>
      </c>
      <c r="H1235" s="131">
        <v>94.4</v>
      </c>
      <c r="I1235" s="132"/>
      <c r="J1235" s="133">
        <f>ROUND(I1235*H1235,2)</f>
        <v>0</v>
      </c>
      <c r="K1235" s="129" t="s">
        <v>142</v>
      </c>
      <c r="L1235" s="32"/>
      <c r="M1235" s="134" t="s">
        <v>19</v>
      </c>
      <c r="N1235" s="135" t="s">
        <v>47</v>
      </c>
      <c r="P1235" s="136">
        <f>O1235*H1235</f>
        <v>0</v>
      </c>
      <c r="Q1235" s="136">
        <v>0</v>
      </c>
      <c r="R1235" s="136">
        <f>Q1235*H1235</f>
        <v>0</v>
      </c>
      <c r="S1235" s="136">
        <v>0</v>
      </c>
      <c r="T1235" s="137">
        <f>S1235*H1235</f>
        <v>0</v>
      </c>
      <c r="AR1235" s="138" t="s">
        <v>197</v>
      </c>
      <c r="AT1235" s="138" t="s">
        <v>138</v>
      </c>
      <c r="AU1235" s="138" t="s">
        <v>85</v>
      </c>
      <c r="AY1235" s="17" t="s">
        <v>135</v>
      </c>
      <c r="BE1235" s="139">
        <f>IF(N1235="základní",J1235,0)</f>
        <v>0</v>
      </c>
      <c r="BF1235" s="139">
        <f>IF(N1235="snížená",J1235,0)</f>
        <v>0</v>
      </c>
      <c r="BG1235" s="139">
        <f>IF(N1235="zákl. přenesená",J1235,0)</f>
        <v>0</v>
      </c>
      <c r="BH1235" s="139">
        <f>IF(N1235="sníž. přenesená",J1235,0)</f>
        <v>0</v>
      </c>
      <c r="BI1235" s="139">
        <f>IF(N1235="nulová",J1235,0)</f>
        <v>0</v>
      </c>
      <c r="BJ1235" s="17" t="s">
        <v>83</v>
      </c>
      <c r="BK1235" s="139">
        <f>ROUND(I1235*H1235,2)</f>
        <v>0</v>
      </c>
      <c r="BL1235" s="17" t="s">
        <v>197</v>
      </c>
      <c r="BM1235" s="138" t="s">
        <v>1256</v>
      </c>
    </row>
    <row r="1236" spans="2:65" s="1" customFormat="1" ht="18">
      <c r="B1236" s="32"/>
      <c r="D1236" s="140" t="s">
        <v>144</v>
      </c>
      <c r="F1236" s="141" t="s">
        <v>1255</v>
      </c>
      <c r="I1236" s="142"/>
      <c r="L1236" s="32"/>
      <c r="M1236" s="143"/>
      <c r="T1236" s="53"/>
      <c r="AT1236" s="17" t="s">
        <v>144</v>
      </c>
      <c r="AU1236" s="17" t="s">
        <v>85</v>
      </c>
    </row>
    <row r="1237" spans="2:65" s="1" customFormat="1" ht="10">
      <c r="B1237" s="32"/>
      <c r="D1237" s="144" t="s">
        <v>145</v>
      </c>
      <c r="F1237" s="145" t="s">
        <v>1257</v>
      </c>
      <c r="I1237" s="142"/>
      <c r="L1237" s="32"/>
      <c r="M1237" s="143"/>
      <c r="T1237" s="53"/>
      <c r="AT1237" s="17" t="s">
        <v>145</v>
      </c>
      <c r="AU1237" s="17" t="s">
        <v>85</v>
      </c>
    </row>
    <row r="1238" spans="2:65" s="13" customFormat="1" ht="10">
      <c r="B1238" s="152"/>
      <c r="D1238" s="140" t="s">
        <v>147</v>
      </c>
      <c r="E1238" s="153" t="s">
        <v>19</v>
      </c>
      <c r="F1238" s="154" t="s">
        <v>1017</v>
      </c>
      <c r="H1238" s="155">
        <v>34.28</v>
      </c>
      <c r="I1238" s="156"/>
      <c r="L1238" s="152"/>
      <c r="M1238" s="157"/>
      <c r="T1238" s="158"/>
      <c r="AT1238" s="153" t="s">
        <v>147</v>
      </c>
      <c r="AU1238" s="153" t="s">
        <v>85</v>
      </c>
      <c r="AV1238" s="13" t="s">
        <v>85</v>
      </c>
      <c r="AW1238" s="13" t="s">
        <v>39</v>
      </c>
      <c r="AX1238" s="13" t="s">
        <v>12</v>
      </c>
      <c r="AY1238" s="153" t="s">
        <v>135</v>
      </c>
    </row>
    <row r="1239" spans="2:65" s="13" customFormat="1" ht="10">
      <c r="B1239" s="152"/>
      <c r="D1239" s="140" t="s">
        <v>147</v>
      </c>
      <c r="E1239" s="153" t="s">
        <v>19</v>
      </c>
      <c r="F1239" s="154" t="s">
        <v>1245</v>
      </c>
      <c r="H1239" s="155">
        <v>13.16</v>
      </c>
      <c r="I1239" s="156"/>
      <c r="L1239" s="152"/>
      <c r="M1239" s="157"/>
      <c r="T1239" s="158"/>
      <c r="AT1239" s="153" t="s">
        <v>147</v>
      </c>
      <c r="AU1239" s="153" t="s">
        <v>85</v>
      </c>
      <c r="AV1239" s="13" t="s">
        <v>85</v>
      </c>
      <c r="AW1239" s="13" t="s">
        <v>39</v>
      </c>
      <c r="AX1239" s="13" t="s">
        <v>12</v>
      </c>
      <c r="AY1239" s="153" t="s">
        <v>135</v>
      </c>
    </row>
    <row r="1240" spans="2:65" s="13" customFormat="1" ht="10">
      <c r="B1240" s="152"/>
      <c r="D1240" s="140" t="s">
        <v>147</v>
      </c>
      <c r="E1240" s="153" t="s">
        <v>19</v>
      </c>
      <c r="F1240" s="154" t="s">
        <v>1246</v>
      </c>
      <c r="H1240" s="155">
        <v>15.13</v>
      </c>
      <c r="I1240" s="156"/>
      <c r="L1240" s="152"/>
      <c r="M1240" s="157"/>
      <c r="T1240" s="158"/>
      <c r="AT1240" s="153" t="s">
        <v>147</v>
      </c>
      <c r="AU1240" s="153" t="s">
        <v>85</v>
      </c>
      <c r="AV1240" s="13" t="s">
        <v>85</v>
      </c>
      <c r="AW1240" s="13" t="s">
        <v>39</v>
      </c>
      <c r="AX1240" s="13" t="s">
        <v>12</v>
      </c>
      <c r="AY1240" s="153" t="s">
        <v>135</v>
      </c>
    </row>
    <row r="1241" spans="2:65" s="13" customFormat="1" ht="10">
      <c r="B1241" s="152"/>
      <c r="D1241" s="140" t="s">
        <v>147</v>
      </c>
      <c r="E1241" s="153" t="s">
        <v>19</v>
      </c>
      <c r="F1241" s="154" t="s">
        <v>1247</v>
      </c>
      <c r="H1241" s="155">
        <v>1.23</v>
      </c>
      <c r="I1241" s="156"/>
      <c r="L1241" s="152"/>
      <c r="M1241" s="157"/>
      <c r="T1241" s="158"/>
      <c r="AT1241" s="153" t="s">
        <v>147</v>
      </c>
      <c r="AU1241" s="153" t="s">
        <v>85</v>
      </c>
      <c r="AV1241" s="13" t="s">
        <v>85</v>
      </c>
      <c r="AW1241" s="13" t="s">
        <v>39</v>
      </c>
      <c r="AX1241" s="13" t="s">
        <v>12</v>
      </c>
      <c r="AY1241" s="153" t="s">
        <v>135</v>
      </c>
    </row>
    <row r="1242" spans="2:65" s="13" customFormat="1" ht="10">
      <c r="B1242" s="152"/>
      <c r="D1242" s="140" t="s">
        <v>147</v>
      </c>
      <c r="E1242" s="153" t="s">
        <v>19</v>
      </c>
      <c r="F1242" s="154" t="s">
        <v>1021</v>
      </c>
      <c r="H1242" s="155">
        <v>8.4</v>
      </c>
      <c r="I1242" s="156"/>
      <c r="L1242" s="152"/>
      <c r="M1242" s="157"/>
      <c r="T1242" s="158"/>
      <c r="AT1242" s="153" t="s">
        <v>147</v>
      </c>
      <c r="AU1242" s="153" t="s">
        <v>85</v>
      </c>
      <c r="AV1242" s="13" t="s">
        <v>85</v>
      </c>
      <c r="AW1242" s="13" t="s">
        <v>39</v>
      </c>
      <c r="AX1242" s="13" t="s">
        <v>12</v>
      </c>
      <c r="AY1242" s="153" t="s">
        <v>135</v>
      </c>
    </row>
    <row r="1243" spans="2:65" s="13" customFormat="1" ht="10">
      <c r="B1243" s="152"/>
      <c r="D1243" s="140" t="s">
        <v>147</v>
      </c>
      <c r="E1243" s="153" t="s">
        <v>19</v>
      </c>
      <c r="F1243" s="154" t="s">
        <v>1023</v>
      </c>
      <c r="H1243" s="155">
        <v>10.71</v>
      </c>
      <c r="I1243" s="156"/>
      <c r="L1243" s="152"/>
      <c r="M1243" s="157"/>
      <c r="T1243" s="158"/>
      <c r="AT1243" s="153" t="s">
        <v>147</v>
      </c>
      <c r="AU1243" s="153" t="s">
        <v>85</v>
      </c>
      <c r="AV1243" s="13" t="s">
        <v>85</v>
      </c>
      <c r="AW1243" s="13" t="s">
        <v>39</v>
      </c>
      <c r="AX1243" s="13" t="s">
        <v>12</v>
      </c>
      <c r="AY1243" s="153" t="s">
        <v>135</v>
      </c>
    </row>
    <row r="1244" spans="2:65" s="13" customFormat="1" ht="10">
      <c r="B1244" s="152"/>
      <c r="D1244" s="140" t="s">
        <v>147</v>
      </c>
      <c r="E1244" s="153" t="s">
        <v>19</v>
      </c>
      <c r="F1244" s="154" t="s">
        <v>1022</v>
      </c>
      <c r="H1244" s="155">
        <v>6.49</v>
      </c>
      <c r="I1244" s="156"/>
      <c r="L1244" s="152"/>
      <c r="M1244" s="157"/>
      <c r="T1244" s="158"/>
      <c r="AT1244" s="153" t="s">
        <v>147</v>
      </c>
      <c r="AU1244" s="153" t="s">
        <v>85</v>
      </c>
      <c r="AV1244" s="13" t="s">
        <v>85</v>
      </c>
      <c r="AW1244" s="13" t="s">
        <v>39</v>
      </c>
      <c r="AX1244" s="13" t="s">
        <v>12</v>
      </c>
      <c r="AY1244" s="153" t="s">
        <v>135</v>
      </c>
    </row>
    <row r="1245" spans="2:65" s="13" customFormat="1" ht="10">
      <c r="B1245" s="152"/>
      <c r="D1245" s="140" t="s">
        <v>147</v>
      </c>
      <c r="E1245" s="153" t="s">
        <v>19</v>
      </c>
      <c r="F1245" s="154" t="s">
        <v>1248</v>
      </c>
      <c r="H1245" s="155">
        <v>5</v>
      </c>
      <c r="I1245" s="156"/>
      <c r="L1245" s="152"/>
      <c r="M1245" s="157"/>
      <c r="T1245" s="158"/>
      <c r="AT1245" s="153" t="s">
        <v>147</v>
      </c>
      <c r="AU1245" s="153" t="s">
        <v>85</v>
      </c>
      <c r="AV1245" s="13" t="s">
        <v>85</v>
      </c>
      <c r="AW1245" s="13" t="s">
        <v>39</v>
      </c>
      <c r="AX1245" s="13" t="s">
        <v>12</v>
      </c>
      <c r="AY1245" s="153" t="s">
        <v>135</v>
      </c>
    </row>
    <row r="1246" spans="2:65" s="14" customFormat="1" ht="10">
      <c r="B1246" s="159"/>
      <c r="D1246" s="140" t="s">
        <v>147</v>
      </c>
      <c r="E1246" s="160" t="s">
        <v>19</v>
      </c>
      <c r="F1246" s="161" t="s">
        <v>154</v>
      </c>
      <c r="H1246" s="162">
        <v>94.399999999999991</v>
      </c>
      <c r="I1246" s="163"/>
      <c r="L1246" s="159"/>
      <c r="M1246" s="164"/>
      <c r="T1246" s="165"/>
      <c r="AT1246" s="160" t="s">
        <v>147</v>
      </c>
      <c r="AU1246" s="160" t="s">
        <v>85</v>
      </c>
      <c r="AV1246" s="14" t="s">
        <v>143</v>
      </c>
      <c r="AW1246" s="14" t="s">
        <v>39</v>
      </c>
      <c r="AX1246" s="14" t="s">
        <v>83</v>
      </c>
      <c r="AY1246" s="160" t="s">
        <v>135</v>
      </c>
    </row>
    <row r="1247" spans="2:65" s="1" customFormat="1" ht="37.75" customHeight="1">
      <c r="B1247" s="32"/>
      <c r="C1247" s="127" t="s">
        <v>1258</v>
      </c>
      <c r="D1247" s="127" t="s">
        <v>138</v>
      </c>
      <c r="E1247" s="128" t="s">
        <v>1259</v>
      </c>
      <c r="F1247" s="129" t="s">
        <v>1260</v>
      </c>
      <c r="G1247" s="130" t="s">
        <v>141</v>
      </c>
      <c r="H1247" s="131">
        <v>94.4</v>
      </c>
      <c r="I1247" s="132"/>
      <c r="J1247" s="133">
        <f>ROUND(I1247*H1247,2)</f>
        <v>0</v>
      </c>
      <c r="K1247" s="129" t="s">
        <v>142</v>
      </c>
      <c r="L1247" s="32"/>
      <c r="M1247" s="134" t="s">
        <v>19</v>
      </c>
      <c r="N1247" s="135" t="s">
        <v>47</v>
      </c>
      <c r="P1247" s="136">
        <f>O1247*H1247</f>
        <v>0</v>
      </c>
      <c r="Q1247" s="136">
        <v>0</v>
      </c>
      <c r="R1247" s="136">
        <f>Q1247*H1247</f>
        <v>0</v>
      </c>
      <c r="S1247" s="136">
        <v>0</v>
      </c>
      <c r="T1247" s="137">
        <f>S1247*H1247</f>
        <v>0</v>
      </c>
      <c r="AR1247" s="138" t="s">
        <v>197</v>
      </c>
      <c r="AT1247" s="138" t="s">
        <v>138</v>
      </c>
      <c r="AU1247" s="138" t="s">
        <v>85</v>
      </c>
      <c r="AY1247" s="17" t="s">
        <v>135</v>
      </c>
      <c r="BE1247" s="139">
        <f>IF(N1247="základní",J1247,0)</f>
        <v>0</v>
      </c>
      <c r="BF1247" s="139">
        <f>IF(N1247="snížená",J1247,0)</f>
        <v>0</v>
      </c>
      <c r="BG1247" s="139">
        <f>IF(N1247="zákl. přenesená",J1247,0)</f>
        <v>0</v>
      </c>
      <c r="BH1247" s="139">
        <f>IF(N1247="sníž. přenesená",J1247,0)</f>
        <v>0</v>
      </c>
      <c r="BI1247" s="139">
        <f>IF(N1247="nulová",J1247,0)</f>
        <v>0</v>
      </c>
      <c r="BJ1247" s="17" t="s">
        <v>83</v>
      </c>
      <c r="BK1247" s="139">
        <f>ROUND(I1247*H1247,2)</f>
        <v>0</v>
      </c>
      <c r="BL1247" s="17" t="s">
        <v>197</v>
      </c>
      <c r="BM1247" s="138" t="s">
        <v>1261</v>
      </c>
    </row>
    <row r="1248" spans="2:65" s="1" customFormat="1" ht="18">
      <c r="B1248" s="32"/>
      <c r="D1248" s="140" t="s">
        <v>144</v>
      </c>
      <c r="F1248" s="141" t="s">
        <v>1260</v>
      </c>
      <c r="I1248" s="142"/>
      <c r="L1248" s="32"/>
      <c r="M1248" s="143"/>
      <c r="T1248" s="53"/>
      <c r="AT1248" s="17" t="s">
        <v>144</v>
      </c>
      <c r="AU1248" s="17" t="s">
        <v>85</v>
      </c>
    </row>
    <row r="1249" spans="2:65" s="1" customFormat="1" ht="10">
      <c r="B1249" s="32"/>
      <c r="D1249" s="144" t="s">
        <v>145</v>
      </c>
      <c r="F1249" s="145" t="s">
        <v>1262</v>
      </c>
      <c r="I1249" s="142"/>
      <c r="L1249" s="32"/>
      <c r="M1249" s="143"/>
      <c r="T1249" s="53"/>
      <c r="AT1249" s="17" t="s">
        <v>145</v>
      </c>
      <c r="AU1249" s="17" t="s">
        <v>85</v>
      </c>
    </row>
    <row r="1250" spans="2:65" s="13" customFormat="1" ht="10">
      <c r="B1250" s="152"/>
      <c r="D1250" s="140" t="s">
        <v>147</v>
      </c>
      <c r="E1250" s="153" t="s">
        <v>19</v>
      </c>
      <c r="F1250" s="154" t="s">
        <v>1017</v>
      </c>
      <c r="H1250" s="155">
        <v>34.28</v>
      </c>
      <c r="I1250" s="156"/>
      <c r="L1250" s="152"/>
      <c r="M1250" s="157"/>
      <c r="T1250" s="158"/>
      <c r="AT1250" s="153" t="s">
        <v>147</v>
      </c>
      <c r="AU1250" s="153" t="s">
        <v>85</v>
      </c>
      <c r="AV1250" s="13" t="s">
        <v>85</v>
      </c>
      <c r="AW1250" s="13" t="s">
        <v>39</v>
      </c>
      <c r="AX1250" s="13" t="s">
        <v>12</v>
      </c>
      <c r="AY1250" s="153" t="s">
        <v>135</v>
      </c>
    </row>
    <row r="1251" spans="2:65" s="13" customFormat="1" ht="10">
      <c r="B1251" s="152"/>
      <c r="D1251" s="140" t="s">
        <v>147</v>
      </c>
      <c r="E1251" s="153" t="s">
        <v>19</v>
      </c>
      <c r="F1251" s="154" t="s">
        <v>1245</v>
      </c>
      <c r="H1251" s="155">
        <v>13.16</v>
      </c>
      <c r="I1251" s="156"/>
      <c r="L1251" s="152"/>
      <c r="M1251" s="157"/>
      <c r="T1251" s="158"/>
      <c r="AT1251" s="153" t="s">
        <v>147</v>
      </c>
      <c r="AU1251" s="153" t="s">
        <v>85</v>
      </c>
      <c r="AV1251" s="13" t="s">
        <v>85</v>
      </c>
      <c r="AW1251" s="13" t="s">
        <v>39</v>
      </c>
      <c r="AX1251" s="13" t="s">
        <v>12</v>
      </c>
      <c r="AY1251" s="153" t="s">
        <v>135</v>
      </c>
    </row>
    <row r="1252" spans="2:65" s="13" customFormat="1" ht="10">
      <c r="B1252" s="152"/>
      <c r="D1252" s="140" t="s">
        <v>147</v>
      </c>
      <c r="E1252" s="153" t="s">
        <v>19</v>
      </c>
      <c r="F1252" s="154" t="s">
        <v>1246</v>
      </c>
      <c r="H1252" s="155">
        <v>15.13</v>
      </c>
      <c r="I1252" s="156"/>
      <c r="L1252" s="152"/>
      <c r="M1252" s="157"/>
      <c r="T1252" s="158"/>
      <c r="AT1252" s="153" t="s">
        <v>147</v>
      </c>
      <c r="AU1252" s="153" t="s">
        <v>85</v>
      </c>
      <c r="AV1252" s="13" t="s">
        <v>85</v>
      </c>
      <c r="AW1252" s="13" t="s">
        <v>39</v>
      </c>
      <c r="AX1252" s="13" t="s">
        <v>12</v>
      </c>
      <c r="AY1252" s="153" t="s">
        <v>135</v>
      </c>
    </row>
    <row r="1253" spans="2:65" s="13" customFormat="1" ht="10">
      <c r="B1253" s="152"/>
      <c r="D1253" s="140" t="s">
        <v>147</v>
      </c>
      <c r="E1253" s="153" t="s">
        <v>19</v>
      </c>
      <c r="F1253" s="154" t="s">
        <v>1247</v>
      </c>
      <c r="H1253" s="155">
        <v>1.23</v>
      </c>
      <c r="I1253" s="156"/>
      <c r="L1253" s="152"/>
      <c r="M1253" s="157"/>
      <c r="T1253" s="158"/>
      <c r="AT1253" s="153" t="s">
        <v>147</v>
      </c>
      <c r="AU1253" s="153" t="s">
        <v>85</v>
      </c>
      <c r="AV1253" s="13" t="s">
        <v>85</v>
      </c>
      <c r="AW1253" s="13" t="s">
        <v>39</v>
      </c>
      <c r="AX1253" s="13" t="s">
        <v>12</v>
      </c>
      <c r="AY1253" s="153" t="s">
        <v>135</v>
      </c>
    </row>
    <row r="1254" spans="2:65" s="13" customFormat="1" ht="10">
      <c r="B1254" s="152"/>
      <c r="D1254" s="140" t="s">
        <v>147</v>
      </c>
      <c r="E1254" s="153" t="s">
        <v>19</v>
      </c>
      <c r="F1254" s="154" t="s">
        <v>1021</v>
      </c>
      <c r="H1254" s="155">
        <v>8.4</v>
      </c>
      <c r="I1254" s="156"/>
      <c r="L1254" s="152"/>
      <c r="M1254" s="157"/>
      <c r="T1254" s="158"/>
      <c r="AT1254" s="153" t="s">
        <v>147</v>
      </c>
      <c r="AU1254" s="153" t="s">
        <v>85</v>
      </c>
      <c r="AV1254" s="13" t="s">
        <v>85</v>
      </c>
      <c r="AW1254" s="13" t="s">
        <v>39</v>
      </c>
      <c r="AX1254" s="13" t="s">
        <v>12</v>
      </c>
      <c r="AY1254" s="153" t="s">
        <v>135</v>
      </c>
    </row>
    <row r="1255" spans="2:65" s="13" customFormat="1" ht="10">
      <c r="B1255" s="152"/>
      <c r="D1255" s="140" t="s">
        <v>147</v>
      </c>
      <c r="E1255" s="153" t="s">
        <v>19</v>
      </c>
      <c r="F1255" s="154" t="s">
        <v>1023</v>
      </c>
      <c r="H1255" s="155">
        <v>10.71</v>
      </c>
      <c r="I1255" s="156"/>
      <c r="L1255" s="152"/>
      <c r="M1255" s="157"/>
      <c r="T1255" s="158"/>
      <c r="AT1255" s="153" t="s">
        <v>147</v>
      </c>
      <c r="AU1255" s="153" t="s">
        <v>85</v>
      </c>
      <c r="AV1255" s="13" t="s">
        <v>85</v>
      </c>
      <c r="AW1255" s="13" t="s">
        <v>39</v>
      </c>
      <c r="AX1255" s="13" t="s">
        <v>12</v>
      </c>
      <c r="AY1255" s="153" t="s">
        <v>135</v>
      </c>
    </row>
    <row r="1256" spans="2:65" s="13" customFormat="1" ht="10">
      <c r="B1256" s="152"/>
      <c r="D1256" s="140" t="s">
        <v>147</v>
      </c>
      <c r="E1256" s="153" t="s">
        <v>19</v>
      </c>
      <c r="F1256" s="154" t="s">
        <v>1022</v>
      </c>
      <c r="H1256" s="155">
        <v>6.49</v>
      </c>
      <c r="I1256" s="156"/>
      <c r="L1256" s="152"/>
      <c r="M1256" s="157"/>
      <c r="T1256" s="158"/>
      <c r="AT1256" s="153" t="s">
        <v>147</v>
      </c>
      <c r="AU1256" s="153" t="s">
        <v>85</v>
      </c>
      <c r="AV1256" s="13" t="s">
        <v>85</v>
      </c>
      <c r="AW1256" s="13" t="s">
        <v>39</v>
      </c>
      <c r="AX1256" s="13" t="s">
        <v>12</v>
      </c>
      <c r="AY1256" s="153" t="s">
        <v>135</v>
      </c>
    </row>
    <row r="1257" spans="2:65" s="13" customFormat="1" ht="10">
      <c r="B1257" s="152"/>
      <c r="D1257" s="140" t="s">
        <v>147</v>
      </c>
      <c r="E1257" s="153" t="s">
        <v>19</v>
      </c>
      <c r="F1257" s="154" t="s">
        <v>1248</v>
      </c>
      <c r="H1257" s="155">
        <v>5</v>
      </c>
      <c r="I1257" s="156"/>
      <c r="L1257" s="152"/>
      <c r="M1257" s="157"/>
      <c r="T1257" s="158"/>
      <c r="AT1257" s="153" t="s">
        <v>147</v>
      </c>
      <c r="AU1257" s="153" t="s">
        <v>85</v>
      </c>
      <c r="AV1257" s="13" t="s">
        <v>85</v>
      </c>
      <c r="AW1257" s="13" t="s">
        <v>39</v>
      </c>
      <c r="AX1257" s="13" t="s">
        <v>12</v>
      </c>
      <c r="AY1257" s="153" t="s">
        <v>135</v>
      </c>
    </row>
    <row r="1258" spans="2:65" s="14" customFormat="1" ht="10">
      <c r="B1258" s="159"/>
      <c r="D1258" s="140" t="s">
        <v>147</v>
      </c>
      <c r="E1258" s="160" t="s">
        <v>19</v>
      </c>
      <c r="F1258" s="161" t="s">
        <v>154</v>
      </c>
      <c r="H1258" s="162">
        <v>94.399999999999991</v>
      </c>
      <c r="I1258" s="163"/>
      <c r="L1258" s="159"/>
      <c r="M1258" s="164"/>
      <c r="T1258" s="165"/>
      <c r="AT1258" s="160" t="s">
        <v>147</v>
      </c>
      <c r="AU1258" s="160" t="s">
        <v>85</v>
      </c>
      <c r="AV1258" s="14" t="s">
        <v>143</v>
      </c>
      <c r="AW1258" s="14" t="s">
        <v>39</v>
      </c>
      <c r="AX1258" s="14" t="s">
        <v>83</v>
      </c>
      <c r="AY1258" s="160" t="s">
        <v>135</v>
      </c>
    </row>
    <row r="1259" spans="2:65" s="1" customFormat="1" ht="37.75" customHeight="1">
      <c r="B1259" s="32"/>
      <c r="C1259" s="127" t="s">
        <v>907</v>
      </c>
      <c r="D1259" s="127" t="s">
        <v>138</v>
      </c>
      <c r="E1259" s="128" t="s">
        <v>1263</v>
      </c>
      <c r="F1259" s="129" t="s">
        <v>1264</v>
      </c>
      <c r="G1259" s="130" t="s">
        <v>266</v>
      </c>
      <c r="H1259" s="131">
        <v>85.54</v>
      </c>
      <c r="I1259" s="132"/>
      <c r="J1259" s="133">
        <f>ROUND(I1259*H1259,2)</f>
        <v>0</v>
      </c>
      <c r="K1259" s="129" t="s">
        <v>142</v>
      </c>
      <c r="L1259" s="32"/>
      <c r="M1259" s="134" t="s">
        <v>19</v>
      </c>
      <c r="N1259" s="135" t="s">
        <v>47</v>
      </c>
      <c r="P1259" s="136">
        <f>O1259*H1259</f>
        <v>0</v>
      </c>
      <c r="Q1259" s="136">
        <v>0</v>
      </c>
      <c r="R1259" s="136">
        <f>Q1259*H1259</f>
        <v>0</v>
      </c>
      <c r="S1259" s="136">
        <v>0</v>
      </c>
      <c r="T1259" s="137">
        <f>S1259*H1259</f>
        <v>0</v>
      </c>
      <c r="AR1259" s="138" t="s">
        <v>197</v>
      </c>
      <c r="AT1259" s="138" t="s">
        <v>138</v>
      </c>
      <c r="AU1259" s="138" t="s">
        <v>85</v>
      </c>
      <c r="AY1259" s="17" t="s">
        <v>135</v>
      </c>
      <c r="BE1259" s="139">
        <f>IF(N1259="základní",J1259,0)</f>
        <v>0</v>
      </c>
      <c r="BF1259" s="139">
        <f>IF(N1259="snížená",J1259,0)</f>
        <v>0</v>
      </c>
      <c r="BG1259" s="139">
        <f>IF(N1259="zákl. přenesená",J1259,0)</f>
        <v>0</v>
      </c>
      <c r="BH1259" s="139">
        <f>IF(N1259="sníž. přenesená",J1259,0)</f>
        <v>0</v>
      </c>
      <c r="BI1259" s="139">
        <f>IF(N1259="nulová",J1259,0)</f>
        <v>0</v>
      </c>
      <c r="BJ1259" s="17" t="s">
        <v>83</v>
      </c>
      <c r="BK1259" s="139">
        <f>ROUND(I1259*H1259,2)</f>
        <v>0</v>
      </c>
      <c r="BL1259" s="17" t="s">
        <v>197</v>
      </c>
      <c r="BM1259" s="138" t="s">
        <v>1265</v>
      </c>
    </row>
    <row r="1260" spans="2:65" s="1" customFormat="1" ht="18">
      <c r="B1260" s="32"/>
      <c r="D1260" s="140" t="s">
        <v>144</v>
      </c>
      <c r="F1260" s="141" t="s">
        <v>1264</v>
      </c>
      <c r="I1260" s="142"/>
      <c r="L1260" s="32"/>
      <c r="M1260" s="143"/>
      <c r="T1260" s="53"/>
      <c r="AT1260" s="17" t="s">
        <v>144</v>
      </c>
      <c r="AU1260" s="17" t="s">
        <v>85</v>
      </c>
    </row>
    <row r="1261" spans="2:65" s="1" customFormat="1" ht="10">
      <c r="B1261" s="32"/>
      <c r="D1261" s="144" t="s">
        <v>145</v>
      </c>
      <c r="F1261" s="145" t="s">
        <v>1266</v>
      </c>
      <c r="I1261" s="142"/>
      <c r="L1261" s="32"/>
      <c r="M1261" s="143"/>
      <c r="T1261" s="53"/>
      <c r="AT1261" s="17" t="s">
        <v>145</v>
      </c>
      <c r="AU1261" s="17" t="s">
        <v>85</v>
      </c>
    </row>
    <row r="1262" spans="2:65" s="12" customFormat="1" ht="10">
      <c r="B1262" s="146"/>
      <c r="D1262" s="140" t="s">
        <v>147</v>
      </c>
      <c r="E1262" s="147" t="s">
        <v>19</v>
      </c>
      <c r="F1262" s="148" t="s">
        <v>606</v>
      </c>
      <c r="H1262" s="147" t="s">
        <v>19</v>
      </c>
      <c r="I1262" s="149"/>
      <c r="L1262" s="146"/>
      <c r="M1262" s="150"/>
      <c r="T1262" s="151"/>
      <c r="AT1262" s="147" t="s">
        <v>147</v>
      </c>
      <c r="AU1262" s="147" t="s">
        <v>85</v>
      </c>
      <c r="AV1262" s="12" t="s">
        <v>83</v>
      </c>
      <c r="AW1262" s="12" t="s">
        <v>39</v>
      </c>
      <c r="AX1262" s="12" t="s">
        <v>12</v>
      </c>
      <c r="AY1262" s="147" t="s">
        <v>135</v>
      </c>
    </row>
    <row r="1263" spans="2:65" s="13" customFormat="1" ht="30">
      <c r="B1263" s="152"/>
      <c r="D1263" s="140" t="s">
        <v>147</v>
      </c>
      <c r="E1263" s="153" t="s">
        <v>19</v>
      </c>
      <c r="F1263" s="154" t="s">
        <v>1267</v>
      </c>
      <c r="H1263" s="155">
        <v>48.858000000000004</v>
      </c>
      <c r="I1263" s="156"/>
      <c r="L1263" s="152"/>
      <c r="M1263" s="157"/>
      <c r="T1263" s="158"/>
      <c r="AT1263" s="153" t="s">
        <v>147</v>
      </c>
      <c r="AU1263" s="153" t="s">
        <v>85</v>
      </c>
      <c r="AV1263" s="13" t="s">
        <v>85</v>
      </c>
      <c r="AW1263" s="13" t="s">
        <v>39</v>
      </c>
      <c r="AX1263" s="13" t="s">
        <v>12</v>
      </c>
      <c r="AY1263" s="153" t="s">
        <v>135</v>
      </c>
    </row>
    <row r="1264" spans="2:65" s="12" customFormat="1" ht="10">
      <c r="B1264" s="146"/>
      <c r="D1264" s="140" t="s">
        <v>147</v>
      </c>
      <c r="E1264" s="147" t="s">
        <v>19</v>
      </c>
      <c r="F1264" s="148" t="s">
        <v>604</v>
      </c>
      <c r="H1264" s="147" t="s">
        <v>19</v>
      </c>
      <c r="I1264" s="149"/>
      <c r="L1264" s="146"/>
      <c r="M1264" s="150"/>
      <c r="T1264" s="151"/>
      <c r="AT1264" s="147" t="s">
        <v>147</v>
      </c>
      <c r="AU1264" s="147" t="s">
        <v>85</v>
      </c>
      <c r="AV1264" s="12" t="s">
        <v>83</v>
      </c>
      <c r="AW1264" s="12" t="s">
        <v>39</v>
      </c>
      <c r="AX1264" s="12" t="s">
        <v>12</v>
      </c>
      <c r="AY1264" s="147" t="s">
        <v>135</v>
      </c>
    </row>
    <row r="1265" spans="2:65" s="13" customFormat="1" ht="10">
      <c r="B1265" s="152"/>
      <c r="D1265" s="140" t="s">
        <v>147</v>
      </c>
      <c r="E1265" s="153" t="s">
        <v>19</v>
      </c>
      <c r="F1265" s="154" t="s">
        <v>1268</v>
      </c>
      <c r="H1265" s="155">
        <v>11.252000000000001</v>
      </c>
      <c r="I1265" s="156"/>
      <c r="L1265" s="152"/>
      <c r="M1265" s="157"/>
      <c r="T1265" s="158"/>
      <c r="AT1265" s="153" t="s">
        <v>147</v>
      </c>
      <c r="AU1265" s="153" t="s">
        <v>85</v>
      </c>
      <c r="AV1265" s="13" t="s">
        <v>85</v>
      </c>
      <c r="AW1265" s="13" t="s">
        <v>39</v>
      </c>
      <c r="AX1265" s="13" t="s">
        <v>12</v>
      </c>
      <c r="AY1265" s="153" t="s">
        <v>135</v>
      </c>
    </row>
    <row r="1266" spans="2:65" s="12" customFormat="1" ht="10">
      <c r="B1266" s="146"/>
      <c r="D1266" s="140" t="s">
        <v>147</v>
      </c>
      <c r="E1266" s="147" t="s">
        <v>19</v>
      </c>
      <c r="F1266" s="148" t="s">
        <v>616</v>
      </c>
      <c r="H1266" s="147" t="s">
        <v>19</v>
      </c>
      <c r="I1266" s="149"/>
      <c r="L1266" s="146"/>
      <c r="M1266" s="150"/>
      <c r="T1266" s="151"/>
      <c r="AT1266" s="147" t="s">
        <v>147</v>
      </c>
      <c r="AU1266" s="147" t="s">
        <v>85</v>
      </c>
      <c r="AV1266" s="12" t="s">
        <v>83</v>
      </c>
      <c r="AW1266" s="12" t="s">
        <v>39</v>
      </c>
      <c r="AX1266" s="12" t="s">
        <v>12</v>
      </c>
      <c r="AY1266" s="147" t="s">
        <v>135</v>
      </c>
    </row>
    <row r="1267" spans="2:65" s="13" customFormat="1" ht="10">
      <c r="B1267" s="152"/>
      <c r="D1267" s="140" t="s">
        <v>147</v>
      </c>
      <c r="E1267" s="153" t="s">
        <v>19</v>
      </c>
      <c r="F1267" s="154" t="s">
        <v>1269</v>
      </c>
      <c r="H1267" s="155">
        <v>14.181000000000001</v>
      </c>
      <c r="I1267" s="156"/>
      <c r="L1267" s="152"/>
      <c r="M1267" s="157"/>
      <c r="T1267" s="158"/>
      <c r="AT1267" s="153" t="s">
        <v>147</v>
      </c>
      <c r="AU1267" s="153" t="s">
        <v>85</v>
      </c>
      <c r="AV1267" s="13" t="s">
        <v>85</v>
      </c>
      <c r="AW1267" s="13" t="s">
        <v>39</v>
      </c>
      <c r="AX1267" s="13" t="s">
        <v>12</v>
      </c>
      <c r="AY1267" s="153" t="s">
        <v>135</v>
      </c>
    </row>
    <row r="1268" spans="2:65" s="12" customFormat="1" ht="10">
      <c r="B1268" s="146"/>
      <c r="D1268" s="140" t="s">
        <v>147</v>
      </c>
      <c r="E1268" s="147" t="s">
        <v>19</v>
      </c>
      <c r="F1268" s="148" t="s">
        <v>623</v>
      </c>
      <c r="H1268" s="147" t="s">
        <v>19</v>
      </c>
      <c r="I1268" s="149"/>
      <c r="L1268" s="146"/>
      <c r="M1268" s="150"/>
      <c r="T1268" s="151"/>
      <c r="AT1268" s="147" t="s">
        <v>147</v>
      </c>
      <c r="AU1268" s="147" t="s">
        <v>85</v>
      </c>
      <c r="AV1268" s="12" t="s">
        <v>83</v>
      </c>
      <c r="AW1268" s="12" t="s">
        <v>39</v>
      </c>
      <c r="AX1268" s="12" t="s">
        <v>12</v>
      </c>
      <c r="AY1268" s="147" t="s">
        <v>135</v>
      </c>
    </row>
    <row r="1269" spans="2:65" s="13" customFormat="1" ht="10">
      <c r="B1269" s="152"/>
      <c r="D1269" s="140" t="s">
        <v>147</v>
      </c>
      <c r="E1269" s="153" t="s">
        <v>19</v>
      </c>
      <c r="F1269" s="154" t="s">
        <v>1270</v>
      </c>
      <c r="H1269" s="155">
        <v>11.248999999999999</v>
      </c>
      <c r="I1269" s="156"/>
      <c r="L1269" s="152"/>
      <c r="M1269" s="157"/>
      <c r="T1269" s="158"/>
      <c r="AT1269" s="153" t="s">
        <v>147</v>
      </c>
      <c r="AU1269" s="153" t="s">
        <v>85</v>
      </c>
      <c r="AV1269" s="13" t="s">
        <v>85</v>
      </c>
      <c r="AW1269" s="13" t="s">
        <v>39</v>
      </c>
      <c r="AX1269" s="13" t="s">
        <v>12</v>
      </c>
      <c r="AY1269" s="153" t="s">
        <v>135</v>
      </c>
    </row>
    <row r="1270" spans="2:65" s="14" customFormat="1" ht="10">
      <c r="B1270" s="159"/>
      <c r="D1270" s="140" t="s">
        <v>147</v>
      </c>
      <c r="E1270" s="160" t="s">
        <v>19</v>
      </c>
      <c r="F1270" s="161" t="s">
        <v>154</v>
      </c>
      <c r="H1270" s="162">
        <v>85.54</v>
      </c>
      <c r="I1270" s="163"/>
      <c r="L1270" s="159"/>
      <c r="M1270" s="164"/>
      <c r="T1270" s="165"/>
      <c r="AT1270" s="160" t="s">
        <v>147</v>
      </c>
      <c r="AU1270" s="160" t="s">
        <v>85</v>
      </c>
      <c r="AV1270" s="14" t="s">
        <v>143</v>
      </c>
      <c r="AW1270" s="14" t="s">
        <v>39</v>
      </c>
      <c r="AX1270" s="14" t="s">
        <v>83</v>
      </c>
      <c r="AY1270" s="160" t="s">
        <v>135</v>
      </c>
    </row>
    <row r="1271" spans="2:65" s="1" customFormat="1" ht="24.15" customHeight="1">
      <c r="B1271" s="32"/>
      <c r="C1271" s="176" t="s">
        <v>1271</v>
      </c>
      <c r="D1271" s="176" t="s">
        <v>714</v>
      </c>
      <c r="E1271" s="177" t="s">
        <v>1272</v>
      </c>
      <c r="F1271" s="178" t="s">
        <v>1273</v>
      </c>
      <c r="G1271" s="179" t="s">
        <v>266</v>
      </c>
      <c r="H1271" s="180">
        <v>94.093999999999994</v>
      </c>
      <c r="I1271" s="181"/>
      <c r="J1271" s="182">
        <f>ROUND(I1271*H1271,2)</f>
        <v>0</v>
      </c>
      <c r="K1271" s="178" t="s">
        <v>142</v>
      </c>
      <c r="L1271" s="183"/>
      <c r="M1271" s="184" t="s">
        <v>19</v>
      </c>
      <c r="N1271" s="185" t="s">
        <v>47</v>
      </c>
      <c r="P1271" s="136">
        <f>O1271*H1271</f>
        <v>0</v>
      </c>
      <c r="Q1271" s="136">
        <v>0</v>
      </c>
      <c r="R1271" s="136">
        <f>Q1271*H1271</f>
        <v>0</v>
      </c>
      <c r="S1271" s="136">
        <v>0</v>
      </c>
      <c r="T1271" s="137">
        <f>S1271*H1271</f>
        <v>0</v>
      </c>
      <c r="AR1271" s="138" t="s">
        <v>267</v>
      </c>
      <c r="AT1271" s="138" t="s">
        <v>714</v>
      </c>
      <c r="AU1271" s="138" t="s">
        <v>85</v>
      </c>
      <c r="AY1271" s="17" t="s">
        <v>135</v>
      </c>
      <c r="BE1271" s="139">
        <f>IF(N1271="základní",J1271,0)</f>
        <v>0</v>
      </c>
      <c r="BF1271" s="139">
        <f>IF(N1271="snížená",J1271,0)</f>
        <v>0</v>
      </c>
      <c r="BG1271" s="139">
        <f>IF(N1271="zákl. přenesená",J1271,0)</f>
        <v>0</v>
      </c>
      <c r="BH1271" s="139">
        <f>IF(N1271="sníž. přenesená",J1271,0)</f>
        <v>0</v>
      </c>
      <c r="BI1271" s="139">
        <f>IF(N1271="nulová",J1271,0)</f>
        <v>0</v>
      </c>
      <c r="BJ1271" s="17" t="s">
        <v>83</v>
      </c>
      <c r="BK1271" s="139">
        <f>ROUND(I1271*H1271,2)</f>
        <v>0</v>
      </c>
      <c r="BL1271" s="17" t="s">
        <v>197</v>
      </c>
      <c r="BM1271" s="138" t="s">
        <v>1274</v>
      </c>
    </row>
    <row r="1272" spans="2:65" s="1" customFormat="1" ht="18">
      <c r="B1272" s="32"/>
      <c r="D1272" s="140" t="s">
        <v>144</v>
      </c>
      <c r="F1272" s="141" t="s">
        <v>1273</v>
      </c>
      <c r="I1272" s="142"/>
      <c r="L1272" s="32"/>
      <c r="M1272" s="143"/>
      <c r="T1272" s="53"/>
      <c r="AT1272" s="17" t="s">
        <v>144</v>
      </c>
      <c r="AU1272" s="17" t="s">
        <v>85</v>
      </c>
    </row>
    <row r="1273" spans="2:65" s="13" customFormat="1" ht="10">
      <c r="B1273" s="152"/>
      <c r="D1273" s="140" t="s">
        <v>147</v>
      </c>
      <c r="E1273" s="153" t="s">
        <v>19</v>
      </c>
      <c r="F1273" s="154" t="s">
        <v>1275</v>
      </c>
      <c r="H1273" s="155">
        <v>94.094000000000008</v>
      </c>
      <c r="I1273" s="156"/>
      <c r="L1273" s="152"/>
      <c r="M1273" s="157"/>
      <c r="T1273" s="158"/>
      <c r="AT1273" s="153" t="s">
        <v>147</v>
      </c>
      <c r="AU1273" s="153" t="s">
        <v>85</v>
      </c>
      <c r="AV1273" s="13" t="s">
        <v>85</v>
      </c>
      <c r="AW1273" s="13" t="s">
        <v>39</v>
      </c>
      <c r="AX1273" s="13" t="s">
        <v>12</v>
      </c>
      <c r="AY1273" s="153" t="s">
        <v>135</v>
      </c>
    </row>
    <row r="1274" spans="2:65" s="14" customFormat="1" ht="10">
      <c r="B1274" s="159"/>
      <c r="D1274" s="140" t="s">
        <v>147</v>
      </c>
      <c r="E1274" s="160" t="s">
        <v>19</v>
      </c>
      <c r="F1274" s="161" t="s">
        <v>154</v>
      </c>
      <c r="H1274" s="162">
        <v>94.094000000000008</v>
      </c>
      <c r="I1274" s="163"/>
      <c r="L1274" s="159"/>
      <c r="M1274" s="164"/>
      <c r="T1274" s="165"/>
      <c r="AT1274" s="160" t="s">
        <v>147</v>
      </c>
      <c r="AU1274" s="160" t="s">
        <v>85</v>
      </c>
      <c r="AV1274" s="14" t="s">
        <v>143</v>
      </c>
      <c r="AW1274" s="14" t="s">
        <v>39</v>
      </c>
      <c r="AX1274" s="14" t="s">
        <v>83</v>
      </c>
      <c r="AY1274" s="160" t="s">
        <v>135</v>
      </c>
    </row>
    <row r="1275" spans="2:65" s="1" customFormat="1" ht="37.75" customHeight="1">
      <c r="B1275" s="32"/>
      <c r="C1275" s="127" t="s">
        <v>912</v>
      </c>
      <c r="D1275" s="127" t="s">
        <v>138</v>
      </c>
      <c r="E1275" s="128" t="s">
        <v>1276</v>
      </c>
      <c r="F1275" s="129" t="s">
        <v>1277</v>
      </c>
      <c r="G1275" s="130" t="s">
        <v>141</v>
      </c>
      <c r="H1275" s="131">
        <v>94.4</v>
      </c>
      <c r="I1275" s="132"/>
      <c r="J1275" s="133">
        <f>ROUND(I1275*H1275,2)</f>
        <v>0</v>
      </c>
      <c r="K1275" s="129" t="s">
        <v>142</v>
      </c>
      <c r="L1275" s="32"/>
      <c r="M1275" s="134" t="s">
        <v>19</v>
      </c>
      <c r="N1275" s="135" t="s">
        <v>47</v>
      </c>
      <c r="P1275" s="136">
        <f>O1275*H1275</f>
        <v>0</v>
      </c>
      <c r="Q1275" s="136">
        <v>0</v>
      </c>
      <c r="R1275" s="136">
        <f>Q1275*H1275</f>
        <v>0</v>
      </c>
      <c r="S1275" s="136">
        <v>0</v>
      </c>
      <c r="T1275" s="137">
        <f>S1275*H1275</f>
        <v>0</v>
      </c>
      <c r="AR1275" s="138" t="s">
        <v>197</v>
      </c>
      <c r="AT1275" s="138" t="s">
        <v>138</v>
      </c>
      <c r="AU1275" s="138" t="s">
        <v>85</v>
      </c>
      <c r="AY1275" s="17" t="s">
        <v>135</v>
      </c>
      <c r="BE1275" s="139">
        <f>IF(N1275="základní",J1275,0)</f>
        <v>0</v>
      </c>
      <c r="BF1275" s="139">
        <f>IF(N1275="snížená",J1275,0)</f>
        <v>0</v>
      </c>
      <c r="BG1275" s="139">
        <f>IF(N1275="zákl. přenesená",J1275,0)</f>
        <v>0</v>
      </c>
      <c r="BH1275" s="139">
        <f>IF(N1275="sníž. přenesená",J1275,0)</f>
        <v>0</v>
      </c>
      <c r="BI1275" s="139">
        <f>IF(N1275="nulová",J1275,0)</f>
        <v>0</v>
      </c>
      <c r="BJ1275" s="17" t="s">
        <v>83</v>
      </c>
      <c r="BK1275" s="139">
        <f>ROUND(I1275*H1275,2)</f>
        <v>0</v>
      </c>
      <c r="BL1275" s="17" t="s">
        <v>197</v>
      </c>
      <c r="BM1275" s="138" t="s">
        <v>1278</v>
      </c>
    </row>
    <row r="1276" spans="2:65" s="1" customFormat="1" ht="18">
      <c r="B1276" s="32"/>
      <c r="D1276" s="140" t="s">
        <v>144</v>
      </c>
      <c r="F1276" s="141" t="s">
        <v>1277</v>
      </c>
      <c r="I1276" s="142"/>
      <c r="L1276" s="32"/>
      <c r="M1276" s="143"/>
      <c r="T1276" s="53"/>
      <c r="AT1276" s="17" t="s">
        <v>144</v>
      </c>
      <c r="AU1276" s="17" t="s">
        <v>85</v>
      </c>
    </row>
    <row r="1277" spans="2:65" s="1" customFormat="1" ht="10">
      <c r="B1277" s="32"/>
      <c r="D1277" s="144" t="s">
        <v>145</v>
      </c>
      <c r="F1277" s="145" t="s">
        <v>1279</v>
      </c>
      <c r="I1277" s="142"/>
      <c r="L1277" s="32"/>
      <c r="M1277" s="143"/>
      <c r="T1277" s="53"/>
      <c r="AT1277" s="17" t="s">
        <v>145</v>
      </c>
      <c r="AU1277" s="17" t="s">
        <v>85</v>
      </c>
    </row>
    <row r="1278" spans="2:65" s="13" customFormat="1" ht="10">
      <c r="B1278" s="152"/>
      <c r="D1278" s="140" t="s">
        <v>147</v>
      </c>
      <c r="E1278" s="153" t="s">
        <v>19</v>
      </c>
      <c r="F1278" s="154" t="s">
        <v>1017</v>
      </c>
      <c r="H1278" s="155">
        <v>34.28</v>
      </c>
      <c r="I1278" s="156"/>
      <c r="L1278" s="152"/>
      <c r="M1278" s="157"/>
      <c r="T1278" s="158"/>
      <c r="AT1278" s="153" t="s">
        <v>147</v>
      </c>
      <c r="AU1278" s="153" t="s">
        <v>85</v>
      </c>
      <c r="AV1278" s="13" t="s">
        <v>85</v>
      </c>
      <c r="AW1278" s="13" t="s">
        <v>39</v>
      </c>
      <c r="AX1278" s="13" t="s">
        <v>12</v>
      </c>
      <c r="AY1278" s="153" t="s">
        <v>135</v>
      </c>
    </row>
    <row r="1279" spans="2:65" s="13" customFormat="1" ht="10">
      <c r="B1279" s="152"/>
      <c r="D1279" s="140" t="s">
        <v>147</v>
      </c>
      <c r="E1279" s="153" t="s">
        <v>19</v>
      </c>
      <c r="F1279" s="154" t="s">
        <v>1245</v>
      </c>
      <c r="H1279" s="155">
        <v>13.16</v>
      </c>
      <c r="I1279" s="156"/>
      <c r="L1279" s="152"/>
      <c r="M1279" s="157"/>
      <c r="T1279" s="158"/>
      <c r="AT1279" s="153" t="s">
        <v>147</v>
      </c>
      <c r="AU1279" s="153" t="s">
        <v>85</v>
      </c>
      <c r="AV1279" s="13" t="s">
        <v>85</v>
      </c>
      <c r="AW1279" s="13" t="s">
        <v>39</v>
      </c>
      <c r="AX1279" s="13" t="s">
        <v>12</v>
      </c>
      <c r="AY1279" s="153" t="s">
        <v>135</v>
      </c>
    </row>
    <row r="1280" spans="2:65" s="13" customFormat="1" ht="10">
      <c r="B1280" s="152"/>
      <c r="D1280" s="140" t="s">
        <v>147</v>
      </c>
      <c r="E1280" s="153" t="s">
        <v>19</v>
      </c>
      <c r="F1280" s="154" t="s">
        <v>1246</v>
      </c>
      <c r="H1280" s="155">
        <v>15.13</v>
      </c>
      <c r="I1280" s="156"/>
      <c r="L1280" s="152"/>
      <c r="M1280" s="157"/>
      <c r="T1280" s="158"/>
      <c r="AT1280" s="153" t="s">
        <v>147</v>
      </c>
      <c r="AU1280" s="153" t="s">
        <v>85</v>
      </c>
      <c r="AV1280" s="13" t="s">
        <v>85</v>
      </c>
      <c r="AW1280" s="13" t="s">
        <v>39</v>
      </c>
      <c r="AX1280" s="13" t="s">
        <v>12</v>
      </c>
      <c r="AY1280" s="153" t="s">
        <v>135</v>
      </c>
    </row>
    <row r="1281" spans="2:65" s="13" customFormat="1" ht="10">
      <c r="B1281" s="152"/>
      <c r="D1281" s="140" t="s">
        <v>147</v>
      </c>
      <c r="E1281" s="153" t="s">
        <v>19</v>
      </c>
      <c r="F1281" s="154" t="s">
        <v>1247</v>
      </c>
      <c r="H1281" s="155">
        <v>1.23</v>
      </c>
      <c r="I1281" s="156"/>
      <c r="L1281" s="152"/>
      <c r="M1281" s="157"/>
      <c r="T1281" s="158"/>
      <c r="AT1281" s="153" t="s">
        <v>147</v>
      </c>
      <c r="AU1281" s="153" t="s">
        <v>85</v>
      </c>
      <c r="AV1281" s="13" t="s">
        <v>85</v>
      </c>
      <c r="AW1281" s="13" t="s">
        <v>39</v>
      </c>
      <c r="AX1281" s="13" t="s">
        <v>12</v>
      </c>
      <c r="AY1281" s="153" t="s">
        <v>135</v>
      </c>
    </row>
    <row r="1282" spans="2:65" s="13" customFormat="1" ht="10">
      <c r="B1282" s="152"/>
      <c r="D1282" s="140" t="s">
        <v>147</v>
      </c>
      <c r="E1282" s="153" t="s">
        <v>19</v>
      </c>
      <c r="F1282" s="154" t="s">
        <v>1021</v>
      </c>
      <c r="H1282" s="155">
        <v>8.4</v>
      </c>
      <c r="I1282" s="156"/>
      <c r="L1282" s="152"/>
      <c r="M1282" s="157"/>
      <c r="T1282" s="158"/>
      <c r="AT1282" s="153" t="s">
        <v>147</v>
      </c>
      <c r="AU1282" s="153" t="s">
        <v>85</v>
      </c>
      <c r="AV1282" s="13" t="s">
        <v>85</v>
      </c>
      <c r="AW1282" s="13" t="s">
        <v>39</v>
      </c>
      <c r="AX1282" s="13" t="s">
        <v>12</v>
      </c>
      <c r="AY1282" s="153" t="s">
        <v>135</v>
      </c>
    </row>
    <row r="1283" spans="2:65" s="13" customFormat="1" ht="10">
      <c r="B1283" s="152"/>
      <c r="D1283" s="140" t="s">
        <v>147</v>
      </c>
      <c r="E1283" s="153" t="s">
        <v>19</v>
      </c>
      <c r="F1283" s="154" t="s">
        <v>1023</v>
      </c>
      <c r="H1283" s="155">
        <v>10.71</v>
      </c>
      <c r="I1283" s="156"/>
      <c r="L1283" s="152"/>
      <c r="M1283" s="157"/>
      <c r="T1283" s="158"/>
      <c r="AT1283" s="153" t="s">
        <v>147</v>
      </c>
      <c r="AU1283" s="153" t="s">
        <v>85</v>
      </c>
      <c r="AV1283" s="13" t="s">
        <v>85</v>
      </c>
      <c r="AW1283" s="13" t="s">
        <v>39</v>
      </c>
      <c r="AX1283" s="13" t="s">
        <v>12</v>
      </c>
      <c r="AY1283" s="153" t="s">
        <v>135</v>
      </c>
    </row>
    <row r="1284" spans="2:65" s="13" customFormat="1" ht="10">
      <c r="B1284" s="152"/>
      <c r="D1284" s="140" t="s">
        <v>147</v>
      </c>
      <c r="E1284" s="153" t="s">
        <v>19</v>
      </c>
      <c r="F1284" s="154" t="s">
        <v>1022</v>
      </c>
      <c r="H1284" s="155">
        <v>6.49</v>
      </c>
      <c r="I1284" s="156"/>
      <c r="L1284" s="152"/>
      <c r="M1284" s="157"/>
      <c r="T1284" s="158"/>
      <c r="AT1284" s="153" t="s">
        <v>147</v>
      </c>
      <c r="AU1284" s="153" t="s">
        <v>85</v>
      </c>
      <c r="AV1284" s="13" t="s">
        <v>85</v>
      </c>
      <c r="AW1284" s="13" t="s">
        <v>39</v>
      </c>
      <c r="AX1284" s="13" t="s">
        <v>12</v>
      </c>
      <c r="AY1284" s="153" t="s">
        <v>135</v>
      </c>
    </row>
    <row r="1285" spans="2:65" s="13" customFormat="1" ht="10">
      <c r="B1285" s="152"/>
      <c r="D1285" s="140" t="s">
        <v>147</v>
      </c>
      <c r="E1285" s="153" t="s">
        <v>19</v>
      </c>
      <c r="F1285" s="154" t="s">
        <v>1248</v>
      </c>
      <c r="H1285" s="155">
        <v>5</v>
      </c>
      <c r="I1285" s="156"/>
      <c r="L1285" s="152"/>
      <c r="M1285" s="157"/>
      <c r="T1285" s="158"/>
      <c r="AT1285" s="153" t="s">
        <v>147</v>
      </c>
      <c r="AU1285" s="153" t="s">
        <v>85</v>
      </c>
      <c r="AV1285" s="13" t="s">
        <v>85</v>
      </c>
      <c r="AW1285" s="13" t="s">
        <v>39</v>
      </c>
      <c r="AX1285" s="13" t="s">
        <v>12</v>
      </c>
      <c r="AY1285" s="153" t="s">
        <v>135</v>
      </c>
    </row>
    <row r="1286" spans="2:65" s="14" customFormat="1" ht="10">
      <c r="B1286" s="159"/>
      <c r="D1286" s="140" t="s">
        <v>147</v>
      </c>
      <c r="E1286" s="160" t="s">
        <v>19</v>
      </c>
      <c r="F1286" s="161" t="s">
        <v>154</v>
      </c>
      <c r="H1286" s="162">
        <v>94.399999999999991</v>
      </c>
      <c r="I1286" s="163"/>
      <c r="L1286" s="159"/>
      <c r="M1286" s="164"/>
      <c r="T1286" s="165"/>
      <c r="AT1286" s="160" t="s">
        <v>147</v>
      </c>
      <c r="AU1286" s="160" t="s">
        <v>85</v>
      </c>
      <c r="AV1286" s="14" t="s">
        <v>143</v>
      </c>
      <c r="AW1286" s="14" t="s">
        <v>39</v>
      </c>
      <c r="AX1286" s="14" t="s">
        <v>83</v>
      </c>
      <c r="AY1286" s="160" t="s">
        <v>135</v>
      </c>
    </row>
    <row r="1287" spans="2:65" s="1" customFormat="1" ht="24.15" customHeight="1">
      <c r="B1287" s="32"/>
      <c r="C1287" s="176" t="s">
        <v>1280</v>
      </c>
      <c r="D1287" s="176" t="s">
        <v>714</v>
      </c>
      <c r="E1287" s="177" t="s">
        <v>1281</v>
      </c>
      <c r="F1287" s="178" t="s">
        <v>1282</v>
      </c>
      <c r="G1287" s="179" t="s">
        <v>141</v>
      </c>
      <c r="H1287" s="180">
        <v>103.84</v>
      </c>
      <c r="I1287" s="181"/>
      <c r="J1287" s="182">
        <f>ROUND(I1287*H1287,2)</f>
        <v>0</v>
      </c>
      <c r="K1287" s="178" t="s">
        <v>142</v>
      </c>
      <c r="L1287" s="183"/>
      <c r="M1287" s="184" t="s">
        <v>19</v>
      </c>
      <c r="N1287" s="185" t="s">
        <v>47</v>
      </c>
      <c r="P1287" s="136">
        <f>O1287*H1287</f>
        <v>0</v>
      </c>
      <c r="Q1287" s="136">
        <v>0</v>
      </c>
      <c r="R1287" s="136">
        <f>Q1287*H1287</f>
        <v>0</v>
      </c>
      <c r="S1287" s="136">
        <v>0</v>
      </c>
      <c r="T1287" s="137">
        <f>S1287*H1287</f>
        <v>0</v>
      </c>
      <c r="AR1287" s="138" t="s">
        <v>267</v>
      </c>
      <c r="AT1287" s="138" t="s">
        <v>714</v>
      </c>
      <c r="AU1287" s="138" t="s">
        <v>85</v>
      </c>
      <c r="AY1287" s="17" t="s">
        <v>135</v>
      </c>
      <c r="BE1287" s="139">
        <f>IF(N1287="základní",J1287,0)</f>
        <v>0</v>
      </c>
      <c r="BF1287" s="139">
        <f>IF(N1287="snížená",J1287,0)</f>
        <v>0</v>
      </c>
      <c r="BG1287" s="139">
        <f>IF(N1287="zákl. přenesená",J1287,0)</f>
        <v>0</v>
      </c>
      <c r="BH1287" s="139">
        <f>IF(N1287="sníž. přenesená",J1287,0)</f>
        <v>0</v>
      </c>
      <c r="BI1287" s="139">
        <f>IF(N1287="nulová",J1287,0)</f>
        <v>0</v>
      </c>
      <c r="BJ1287" s="17" t="s">
        <v>83</v>
      </c>
      <c r="BK1287" s="139">
        <f>ROUND(I1287*H1287,2)</f>
        <v>0</v>
      </c>
      <c r="BL1287" s="17" t="s">
        <v>197</v>
      </c>
      <c r="BM1287" s="138" t="s">
        <v>1283</v>
      </c>
    </row>
    <row r="1288" spans="2:65" s="1" customFormat="1" ht="18">
      <c r="B1288" s="32"/>
      <c r="D1288" s="140" t="s">
        <v>144</v>
      </c>
      <c r="F1288" s="141" t="s">
        <v>1282</v>
      </c>
      <c r="I1288" s="142"/>
      <c r="L1288" s="32"/>
      <c r="M1288" s="143"/>
      <c r="T1288" s="53"/>
      <c r="AT1288" s="17" t="s">
        <v>144</v>
      </c>
      <c r="AU1288" s="17" t="s">
        <v>85</v>
      </c>
    </row>
    <row r="1289" spans="2:65" s="13" customFormat="1" ht="10">
      <c r="B1289" s="152"/>
      <c r="D1289" s="140" t="s">
        <v>147</v>
      </c>
      <c r="E1289" s="153" t="s">
        <v>19</v>
      </c>
      <c r="F1289" s="154" t="s">
        <v>1284</v>
      </c>
      <c r="H1289" s="155">
        <v>103.84000000000002</v>
      </c>
      <c r="I1289" s="156"/>
      <c r="L1289" s="152"/>
      <c r="M1289" s="157"/>
      <c r="T1289" s="158"/>
      <c r="AT1289" s="153" t="s">
        <v>147</v>
      </c>
      <c r="AU1289" s="153" t="s">
        <v>85</v>
      </c>
      <c r="AV1289" s="13" t="s">
        <v>85</v>
      </c>
      <c r="AW1289" s="13" t="s">
        <v>39</v>
      </c>
      <c r="AX1289" s="13" t="s">
        <v>12</v>
      </c>
      <c r="AY1289" s="153" t="s">
        <v>135</v>
      </c>
    </row>
    <row r="1290" spans="2:65" s="14" customFormat="1" ht="10">
      <c r="B1290" s="159"/>
      <c r="D1290" s="140" t="s">
        <v>147</v>
      </c>
      <c r="E1290" s="160" t="s">
        <v>19</v>
      </c>
      <c r="F1290" s="161" t="s">
        <v>154</v>
      </c>
      <c r="H1290" s="162">
        <v>103.84000000000002</v>
      </c>
      <c r="I1290" s="163"/>
      <c r="L1290" s="159"/>
      <c r="M1290" s="164"/>
      <c r="T1290" s="165"/>
      <c r="AT1290" s="160" t="s">
        <v>147</v>
      </c>
      <c r="AU1290" s="160" t="s">
        <v>85</v>
      </c>
      <c r="AV1290" s="14" t="s">
        <v>143</v>
      </c>
      <c r="AW1290" s="14" t="s">
        <v>39</v>
      </c>
      <c r="AX1290" s="14" t="s">
        <v>83</v>
      </c>
      <c r="AY1290" s="160" t="s">
        <v>135</v>
      </c>
    </row>
    <row r="1291" spans="2:65" s="1" customFormat="1" ht="24.15" customHeight="1">
      <c r="B1291" s="32"/>
      <c r="C1291" s="127" t="s">
        <v>917</v>
      </c>
      <c r="D1291" s="127" t="s">
        <v>138</v>
      </c>
      <c r="E1291" s="128" t="s">
        <v>1285</v>
      </c>
      <c r="F1291" s="129" t="s">
        <v>1286</v>
      </c>
      <c r="G1291" s="130" t="s">
        <v>141</v>
      </c>
      <c r="H1291" s="131">
        <v>43.03</v>
      </c>
      <c r="I1291" s="132"/>
      <c r="J1291" s="133">
        <f>ROUND(I1291*H1291,2)</f>
        <v>0</v>
      </c>
      <c r="K1291" s="129" t="s">
        <v>142</v>
      </c>
      <c r="L1291" s="32"/>
      <c r="M1291" s="134" t="s">
        <v>19</v>
      </c>
      <c r="N1291" s="135" t="s">
        <v>47</v>
      </c>
      <c r="P1291" s="136">
        <f>O1291*H1291</f>
        <v>0</v>
      </c>
      <c r="Q1291" s="136">
        <v>0</v>
      </c>
      <c r="R1291" s="136">
        <f>Q1291*H1291</f>
        <v>0</v>
      </c>
      <c r="S1291" s="136">
        <v>0</v>
      </c>
      <c r="T1291" s="137">
        <f>S1291*H1291</f>
        <v>0</v>
      </c>
      <c r="AR1291" s="138" t="s">
        <v>197</v>
      </c>
      <c r="AT1291" s="138" t="s">
        <v>138</v>
      </c>
      <c r="AU1291" s="138" t="s">
        <v>85</v>
      </c>
      <c r="AY1291" s="17" t="s">
        <v>135</v>
      </c>
      <c r="BE1291" s="139">
        <f>IF(N1291="základní",J1291,0)</f>
        <v>0</v>
      </c>
      <c r="BF1291" s="139">
        <f>IF(N1291="snížená",J1291,0)</f>
        <v>0</v>
      </c>
      <c r="BG1291" s="139">
        <f>IF(N1291="zákl. přenesená",J1291,0)</f>
        <v>0</v>
      </c>
      <c r="BH1291" s="139">
        <f>IF(N1291="sníž. přenesená",J1291,0)</f>
        <v>0</v>
      </c>
      <c r="BI1291" s="139">
        <f>IF(N1291="nulová",J1291,0)</f>
        <v>0</v>
      </c>
      <c r="BJ1291" s="17" t="s">
        <v>83</v>
      </c>
      <c r="BK1291" s="139">
        <f>ROUND(I1291*H1291,2)</f>
        <v>0</v>
      </c>
      <c r="BL1291" s="17" t="s">
        <v>197</v>
      </c>
      <c r="BM1291" s="138" t="s">
        <v>1287</v>
      </c>
    </row>
    <row r="1292" spans="2:65" s="1" customFormat="1" ht="10">
      <c r="B1292" s="32"/>
      <c r="D1292" s="140" t="s">
        <v>144</v>
      </c>
      <c r="F1292" s="141" t="s">
        <v>1286</v>
      </c>
      <c r="I1292" s="142"/>
      <c r="L1292" s="32"/>
      <c r="M1292" s="143"/>
      <c r="T1292" s="53"/>
      <c r="AT1292" s="17" t="s">
        <v>144</v>
      </c>
      <c r="AU1292" s="17" t="s">
        <v>85</v>
      </c>
    </row>
    <row r="1293" spans="2:65" s="1" customFormat="1" ht="10">
      <c r="B1293" s="32"/>
      <c r="D1293" s="144" t="s">
        <v>145</v>
      </c>
      <c r="F1293" s="145" t="s">
        <v>1288</v>
      </c>
      <c r="I1293" s="142"/>
      <c r="L1293" s="32"/>
      <c r="M1293" s="143"/>
      <c r="T1293" s="53"/>
      <c r="AT1293" s="17" t="s">
        <v>145</v>
      </c>
      <c r="AU1293" s="17" t="s">
        <v>85</v>
      </c>
    </row>
    <row r="1294" spans="2:65" s="13" customFormat="1" ht="10">
      <c r="B1294" s="152"/>
      <c r="D1294" s="140" t="s">
        <v>147</v>
      </c>
      <c r="E1294" s="153" t="s">
        <v>19</v>
      </c>
      <c r="F1294" s="154" t="s">
        <v>1289</v>
      </c>
      <c r="H1294" s="155">
        <v>5.6</v>
      </c>
      <c r="I1294" s="156"/>
      <c r="L1294" s="152"/>
      <c r="M1294" s="157"/>
      <c r="T1294" s="158"/>
      <c r="AT1294" s="153" t="s">
        <v>147</v>
      </c>
      <c r="AU1294" s="153" t="s">
        <v>85</v>
      </c>
      <c r="AV1294" s="13" t="s">
        <v>85</v>
      </c>
      <c r="AW1294" s="13" t="s">
        <v>39</v>
      </c>
      <c r="AX1294" s="13" t="s">
        <v>12</v>
      </c>
      <c r="AY1294" s="153" t="s">
        <v>135</v>
      </c>
    </row>
    <row r="1295" spans="2:65" s="13" customFormat="1" ht="10">
      <c r="B1295" s="152"/>
      <c r="D1295" s="140" t="s">
        <v>147</v>
      </c>
      <c r="E1295" s="153" t="s">
        <v>19</v>
      </c>
      <c r="F1295" s="154" t="s">
        <v>952</v>
      </c>
      <c r="H1295" s="155">
        <v>5.6</v>
      </c>
      <c r="I1295" s="156"/>
      <c r="L1295" s="152"/>
      <c r="M1295" s="157"/>
      <c r="T1295" s="158"/>
      <c r="AT1295" s="153" t="s">
        <v>147</v>
      </c>
      <c r="AU1295" s="153" t="s">
        <v>85</v>
      </c>
      <c r="AV1295" s="13" t="s">
        <v>85</v>
      </c>
      <c r="AW1295" s="13" t="s">
        <v>39</v>
      </c>
      <c r="AX1295" s="13" t="s">
        <v>12</v>
      </c>
      <c r="AY1295" s="153" t="s">
        <v>135</v>
      </c>
    </row>
    <row r="1296" spans="2:65" s="13" customFormat="1" ht="10">
      <c r="B1296" s="152"/>
      <c r="D1296" s="140" t="s">
        <v>147</v>
      </c>
      <c r="E1296" s="153" t="s">
        <v>19</v>
      </c>
      <c r="F1296" s="154" t="s">
        <v>1247</v>
      </c>
      <c r="H1296" s="155">
        <v>1.23</v>
      </c>
      <c r="I1296" s="156"/>
      <c r="L1296" s="152"/>
      <c r="M1296" s="157"/>
      <c r="T1296" s="158"/>
      <c r="AT1296" s="153" t="s">
        <v>147</v>
      </c>
      <c r="AU1296" s="153" t="s">
        <v>85</v>
      </c>
      <c r="AV1296" s="13" t="s">
        <v>85</v>
      </c>
      <c r="AW1296" s="13" t="s">
        <v>39</v>
      </c>
      <c r="AX1296" s="13" t="s">
        <v>12</v>
      </c>
      <c r="AY1296" s="153" t="s">
        <v>135</v>
      </c>
    </row>
    <row r="1297" spans="2:65" s="13" customFormat="1" ht="10">
      <c r="B1297" s="152"/>
      <c r="D1297" s="140" t="s">
        <v>147</v>
      </c>
      <c r="E1297" s="153" t="s">
        <v>19</v>
      </c>
      <c r="F1297" s="154" t="s">
        <v>1021</v>
      </c>
      <c r="H1297" s="155">
        <v>8.4</v>
      </c>
      <c r="I1297" s="156"/>
      <c r="L1297" s="152"/>
      <c r="M1297" s="157"/>
      <c r="T1297" s="158"/>
      <c r="AT1297" s="153" t="s">
        <v>147</v>
      </c>
      <c r="AU1297" s="153" t="s">
        <v>85</v>
      </c>
      <c r="AV1297" s="13" t="s">
        <v>85</v>
      </c>
      <c r="AW1297" s="13" t="s">
        <v>39</v>
      </c>
      <c r="AX1297" s="13" t="s">
        <v>12</v>
      </c>
      <c r="AY1297" s="153" t="s">
        <v>135</v>
      </c>
    </row>
    <row r="1298" spans="2:65" s="13" customFormat="1" ht="10">
      <c r="B1298" s="152"/>
      <c r="D1298" s="140" t="s">
        <v>147</v>
      </c>
      <c r="E1298" s="153" t="s">
        <v>19</v>
      </c>
      <c r="F1298" s="154" t="s">
        <v>1023</v>
      </c>
      <c r="H1298" s="155">
        <v>10.71</v>
      </c>
      <c r="I1298" s="156"/>
      <c r="L1298" s="152"/>
      <c r="M1298" s="157"/>
      <c r="T1298" s="158"/>
      <c r="AT1298" s="153" t="s">
        <v>147</v>
      </c>
      <c r="AU1298" s="153" t="s">
        <v>85</v>
      </c>
      <c r="AV1298" s="13" t="s">
        <v>85</v>
      </c>
      <c r="AW1298" s="13" t="s">
        <v>39</v>
      </c>
      <c r="AX1298" s="13" t="s">
        <v>12</v>
      </c>
      <c r="AY1298" s="153" t="s">
        <v>135</v>
      </c>
    </row>
    <row r="1299" spans="2:65" s="13" customFormat="1" ht="10">
      <c r="B1299" s="152"/>
      <c r="D1299" s="140" t="s">
        <v>147</v>
      </c>
      <c r="E1299" s="153" t="s">
        <v>19</v>
      </c>
      <c r="F1299" s="154" t="s">
        <v>1022</v>
      </c>
      <c r="H1299" s="155">
        <v>6.49</v>
      </c>
      <c r="I1299" s="156"/>
      <c r="L1299" s="152"/>
      <c r="M1299" s="157"/>
      <c r="T1299" s="158"/>
      <c r="AT1299" s="153" t="s">
        <v>147</v>
      </c>
      <c r="AU1299" s="153" t="s">
        <v>85</v>
      </c>
      <c r="AV1299" s="13" t="s">
        <v>85</v>
      </c>
      <c r="AW1299" s="13" t="s">
        <v>39</v>
      </c>
      <c r="AX1299" s="13" t="s">
        <v>12</v>
      </c>
      <c r="AY1299" s="153" t="s">
        <v>135</v>
      </c>
    </row>
    <row r="1300" spans="2:65" s="13" customFormat="1" ht="10">
      <c r="B1300" s="152"/>
      <c r="D1300" s="140" t="s">
        <v>147</v>
      </c>
      <c r="E1300" s="153" t="s">
        <v>19</v>
      </c>
      <c r="F1300" s="154" t="s">
        <v>1248</v>
      </c>
      <c r="H1300" s="155">
        <v>5</v>
      </c>
      <c r="I1300" s="156"/>
      <c r="L1300" s="152"/>
      <c r="M1300" s="157"/>
      <c r="T1300" s="158"/>
      <c r="AT1300" s="153" t="s">
        <v>147</v>
      </c>
      <c r="AU1300" s="153" t="s">
        <v>85</v>
      </c>
      <c r="AV1300" s="13" t="s">
        <v>85</v>
      </c>
      <c r="AW1300" s="13" t="s">
        <v>39</v>
      </c>
      <c r="AX1300" s="13" t="s">
        <v>12</v>
      </c>
      <c r="AY1300" s="153" t="s">
        <v>135</v>
      </c>
    </row>
    <row r="1301" spans="2:65" s="14" customFormat="1" ht="10">
      <c r="B1301" s="159"/>
      <c r="D1301" s="140" t="s">
        <v>147</v>
      </c>
      <c r="E1301" s="160" t="s">
        <v>19</v>
      </c>
      <c r="F1301" s="161" t="s">
        <v>154</v>
      </c>
      <c r="H1301" s="162">
        <v>43.03</v>
      </c>
      <c r="I1301" s="163"/>
      <c r="L1301" s="159"/>
      <c r="M1301" s="164"/>
      <c r="T1301" s="165"/>
      <c r="AT1301" s="160" t="s">
        <v>147</v>
      </c>
      <c r="AU1301" s="160" t="s">
        <v>85</v>
      </c>
      <c r="AV1301" s="14" t="s">
        <v>143</v>
      </c>
      <c r="AW1301" s="14" t="s">
        <v>39</v>
      </c>
      <c r="AX1301" s="14" t="s">
        <v>83</v>
      </c>
      <c r="AY1301" s="160" t="s">
        <v>135</v>
      </c>
    </row>
    <row r="1302" spans="2:65" s="1" customFormat="1" ht="16.5" customHeight="1">
      <c r="B1302" s="32"/>
      <c r="C1302" s="127" t="s">
        <v>1290</v>
      </c>
      <c r="D1302" s="127" t="s">
        <v>138</v>
      </c>
      <c r="E1302" s="128" t="s">
        <v>1291</v>
      </c>
      <c r="F1302" s="129" t="s">
        <v>1292</v>
      </c>
      <c r="G1302" s="130" t="s">
        <v>266</v>
      </c>
      <c r="H1302" s="131">
        <v>141.11099999999999</v>
      </c>
      <c r="I1302" s="132"/>
      <c r="J1302" s="133">
        <f>ROUND(I1302*H1302,2)</f>
        <v>0</v>
      </c>
      <c r="K1302" s="129" t="s">
        <v>142</v>
      </c>
      <c r="L1302" s="32"/>
      <c r="M1302" s="134" t="s">
        <v>19</v>
      </c>
      <c r="N1302" s="135" t="s">
        <v>47</v>
      </c>
      <c r="P1302" s="136">
        <f>O1302*H1302</f>
        <v>0</v>
      </c>
      <c r="Q1302" s="136">
        <v>0</v>
      </c>
      <c r="R1302" s="136">
        <f>Q1302*H1302</f>
        <v>0</v>
      </c>
      <c r="S1302" s="136">
        <v>0</v>
      </c>
      <c r="T1302" s="137">
        <f>S1302*H1302</f>
        <v>0</v>
      </c>
      <c r="AR1302" s="138" t="s">
        <v>197</v>
      </c>
      <c r="AT1302" s="138" t="s">
        <v>138</v>
      </c>
      <c r="AU1302" s="138" t="s">
        <v>85</v>
      </c>
      <c r="AY1302" s="17" t="s">
        <v>135</v>
      </c>
      <c r="BE1302" s="139">
        <f>IF(N1302="základní",J1302,0)</f>
        <v>0</v>
      </c>
      <c r="BF1302" s="139">
        <f>IF(N1302="snížená",J1302,0)</f>
        <v>0</v>
      </c>
      <c r="BG1302" s="139">
        <f>IF(N1302="zákl. přenesená",J1302,0)</f>
        <v>0</v>
      </c>
      <c r="BH1302" s="139">
        <f>IF(N1302="sníž. přenesená",J1302,0)</f>
        <v>0</v>
      </c>
      <c r="BI1302" s="139">
        <f>IF(N1302="nulová",J1302,0)</f>
        <v>0</v>
      </c>
      <c r="BJ1302" s="17" t="s">
        <v>83</v>
      </c>
      <c r="BK1302" s="139">
        <f>ROUND(I1302*H1302,2)</f>
        <v>0</v>
      </c>
      <c r="BL1302" s="17" t="s">
        <v>197</v>
      </c>
      <c r="BM1302" s="138" t="s">
        <v>1293</v>
      </c>
    </row>
    <row r="1303" spans="2:65" s="1" customFormat="1" ht="10">
      <c r="B1303" s="32"/>
      <c r="D1303" s="140" t="s">
        <v>144</v>
      </c>
      <c r="F1303" s="141" t="s">
        <v>1292</v>
      </c>
      <c r="I1303" s="142"/>
      <c r="L1303" s="32"/>
      <c r="M1303" s="143"/>
      <c r="T1303" s="53"/>
      <c r="AT1303" s="17" t="s">
        <v>144</v>
      </c>
      <c r="AU1303" s="17" t="s">
        <v>85</v>
      </c>
    </row>
    <row r="1304" spans="2:65" s="1" customFormat="1" ht="10">
      <c r="B1304" s="32"/>
      <c r="D1304" s="144" t="s">
        <v>145</v>
      </c>
      <c r="F1304" s="145" t="s">
        <v>1294</v>
      </c>
      <c r="I1304" s="142"/>
      <c r="L1304" s="32"/>
      <c r="M1304" s="143"/>
      <c r="T1304" s="53"/>
      <c r="AT1304" s="17" t="s">
        <v>145</v>
      </c>
      <c r="AU1304" s="17" t="s">
        <v>85</v>
      </c>
    </row>
    <row r="1305" spans="2:65" s="12" customFormat="1" ht="10">
      <c r="B1305" s="146"/>
      <c r="D1305" s="140" t="s">
        <v>147</v>
      </c>
      <c r="E1305" s="147" t="s">
        <v>19</v>
      </c>
      <c r="F1305" s="148" t="s">
        <v>606</v>
      </c>
      <c r="H1305" s="147" t="s">
        <v>19</v>
      </c>
      <c r="I1305" s="149"/>
      <c r="L1305" s="146"/>
      <c r="M1305" s="150"/>
      <c r="T1305" s="151"/>
      <c r="AT1305" s="147" t="s">
        <v>147</v>
      </c>
      <c r="AU1305" s="147" t="s">
        <v>85</v>
      </c>
      <c r="AV1305" s="12" t="s">
        <v>83</v>
      </c>
      <c r="AW1305" s="12" t="s">
        <v>39</v>
      </c>
      <c r="AX1305" s="12" t="s">
        <v>12</v>
      </c>
      <c r="AY1305" s="147" t="s">
        <v>135</v>
      </c>
    </row>
    <row r="1306" spans="2:65" s="13" customFormat="1" ht="30">
      <c r="B1306" s="152"/>
      <c r="D1306" s="140" t="s">
        <v>147</v>
      </c>
      <c r="E1306" s="153" t="s">
        <v>19</v>
      </c>
      <c r="F1306" s="154" t="s">
        <v>1267</v>
      </c>
      <c r="H1306" s="155">
        <v>48.858000000000004</v>
      </c>
      <c r="I1306" s="156"/>
      <c r="L1306" s="152"/>
      <c r="M1306" s="157"/>
      <c r="T1306" s="158"/>
      <c r="AT1306" s="153" t="s">
        <v>147</v>
      </c>
      <c r="AU1306" s="153" t="s">
        <v>85</v>
      </c>
      <c r="AV1306" s="13" t="s">
        <v>85</v>
      </c>
      <c r="AW1306" s="13" t="s">
        <v>39</v>
      </c>
      <c r="AX1306" s="13" t="s">
        <v>12</v>
      </c>
      <c r="AY1306" s="153" t="s">
        <v>135</v>
      </c>
    </row>
    <row r="1307" spans="2:65" s="12" customFormat="1" ht="10">
      <c r="B1307" s="146"/>
      <c r="D1307" s="140" t="s">
        <v>147</v>
      </c>
      <c r="E1307" s="147" t="s">
        <v>19</v>
      </c>
      <c r="F1307" s="148" t="s">
        <v>604</v>
      </c>
      <c r="H1307" s="147" t="s">
        <v>19</v>
      </c>
      <c r="I1307" s="149"/>
      <c r="L1307" s="146"/>
      <c r="M1307" s="150"/>
      <c r="T1307" s="151"/>
      <c r="AT1307" s="147" t="s">
        <v>147</v>
      </c>
      <c r="AU1307" s="147" t="s">
        <v>85</v>
      </c>
      <c r="AV1307" s="12" t="s">
        <v>83</v>
      </c>
      <c r="AW1307" s="12" t="s">
        <v>39</v>
      </c>
      <c r="AX1307" s="12" t="s">
        <v>12</v>
      </c>
      <c r="AY1307" s="147" t="s">
        <v>135</v>
      </c>
    </row>
    <row r="1308" spans="2:65" s="13" customFormat="1" ht="10">
      <c r="B1308" s="152"/>
      <c r="D1308" s="140" t="s">
        <v>147</v>
      </c>
      <c r="E1308" s="153" t="s">
        <v>19</v>
      </c>
      <c r="F1308" s="154" t="s">
        <v>1295</v>
      </c>
      <c r="H1308" s="155">
        <v>20.852</v>
      </c>
      <c r="I1308" s="156"/>
      <c r="L1308" s="152"/>
      <c r="M1308" s="157"/>
      <c r="T1308" s="158"/>
      <c r="AT1308" s="153" t="s">
        <v>147</v>
      </c>
      <c r="AU1308" s="153" t="s">
        <v>85</v>
      </c>
      <c r="AV1308" s="13" t="s">
        <v>85</v>
      </c>
      <c r="AW1308" s="13" t="s">
        <v>39</v>
      </c>
      <c r="AX1308" s="13" t="s">
        <v>12</v>
      </c>
      <c r="AY1308" s="153" t="s">
        <v>135</v>
      </c>
    </row>
    <row r="1309" spans="2:65" s="12" customFormat="1" ht="10">
      <c r="B1309" s="146"/>
      <c r="D1309" s="140" t="s">
        <v>147</v>
      </c>
      <c r="E1309" s="147" t="s">
        <v>19</v>
      </c>
      <c r="F1309" s="148" t="s">
        <v>616</v>
      </c>
      <c r="H1309" s="147" t="s">
        <v>19</v>
      </c>
      <c r="I1309" s="149"/>
      <c r="L1309" s="146"/>
      <c r="M1309" s="150"/>
      <c r="T1309" s="151"/>
      <c r="AT1309" s="147" t="s">
        <v>147</v>
      </c>
      <c r="AU1309" s="147" t="s">
        <v>85</v>
      </c>
      <c r="AV1309" s="12" t="s">
        <v>83</v>
      </c>
      <c r="AW1309" s="12" t="s">
        <v>39</v>
      </c>
      <c r="AX1309" s="12" t="s">
        <v>12</v>
      </c>
      <c r="AY1309" s="147" t="s">
        <v>135</v>
      </c>
    </row>
    <row r="1310" spans="2:65" s="13" customFormat="1" ht="10">
      <c r="B1310" s="152"/>
      <c r="D1310" s="140" t="s">
        <v>147</v>
      </c>
      <c r="E1310" s="153" t="s">
        <v>19</v>
      </c>
      <c r="F1310" s="154" t="s">
        <v>1296</v>
      </c>
      <c r="H1310" s="155">
        <v>23.780999999999999</v>
      </c>
      <c r="I1310" s="156"/>
      <c r="L1310" s="152"/>
      <c r="M1310" s="157"/>
      <c r="T1310" s="158"/>
      <c r="AT1310" s="153" t="s">
        <v>147</v>
      </c>
      <c r="AU1310" s="153" t="s">
        <v>85</v>
      </c>
      <c r="AV1310" s="13" t="s">
        <v>85</v>
      </c>
      <c r="AW1310" s="13" t="s">
        <v>39</v>
      </c>
      <c r="AX1310" s="13" t="s">
        <v>12</v>
      </c>
      <c r="AY1310" s="153" t="s">
        <v>135</v>
      </c>
    </row>
    <row r="1311" spans="2:65" s="12" customFormat="1" ht="10">
      <c r="B1311" s="146"/>
      <c r="D1311" s="140" t="s">
        <v>147</v>
      </c>
      <c r="E1311" s="147" t="s">
        <v>19</v>
      </c>
      <c r="F1311" s="148" t="s">
        <v>620</v>
      </c>
      <c r="H1311" s="147" t="s">
        <v>19</v>
      </c>
      <c r="I1311" s="149"/>
      <c r="L1311" s="146"/>
      <c r="M1311" s="150"/>
      <c r="T1311" s="151"/>
      <c r="AT1311" s="147" t="s">
        <v>147</v>
      </c>
      <c r="AU1311" s="147" t="s">
        <v>85</v>
      </c>
      <c r="AV1311" s="12" t="s">
        <v>83</v>
      </c>
      <c r="AW1311" s="12" t="s">
        <v>39</v>
      </c>
      <c r="AX1311" s="12" t="s">
        <v>12</v>
      </c>
      <c r="AY1311" s="147" t="s">
        <v>135</v>
      </c>
    </row>
    <row r="1312" spans="2:65" s="13" customFormat="1" ht="10">
      <c r="B1312" s="152"/>
      <c r="D1312" s="140" t="s">
        <v>147</v>
      </c>
      <c r="E1312" s="153" t="s">
        <v>19</v>
      </c>
      <c r="F1312" s="154" t="s">
        <v>1297</v>
      </c>
      <c r="H1312" s="155">
        <v>4.8</v>
      </c>
      <c r="I1312" s="156"/>
      <c r="L1312" s="152"/>
      <c r="M1312" s="157"/>
      <c r="T1312" s="158"/>
      <c r="AT1312" s="153" t="s">
        <v>147</v>
      </c>
      <c r="AU1312" s="153" t="s">
        <v>85</v>
      </c>
      <c r="AV1312" s="13" t="s">
        <v>85</v>
      </c>
      <c r="AW1312" s="13" t="s">
        <v>39</v>
      </c>
      <c r="AX1312" s="13" t="s">
        <v>12</v>
      </c>
      <c r="AY1312" s="153" t="s">
        <v>135</v>
      </c>
    </row>
    <row r="1313" spans="2:65" s="12" customFormat="1" ht="10">
      <c r="B1313" s="146"/>
      <c r="D1313" s="140" t="s">
        <v>147</v>
      </c>
      <c r="E1313" s="147" t="s">
        <v>19</v>
      </c>
      <c r="F1313" s="148" t="s">
        <v>1298</v>
      </c>
      <c r="H1313" s="147" t="s">
        <v>19</v>
      </c>
      <c r="I1313" s="149"/>
      <c r="L1313" s="146"/>
      <c r="M1313" s="150"/>
      <c r="T1313" s="151"/>
      <c r="AT1313" s="147" t="s">
        <v>147</v>
      </c>
      <c r="AU1313" s="147" t="s">
        <v>85</v>
      </c>
      <c r="AV1313" s="12" t="s">
        <v>83</v>
      </c>
      <c r="AW1313" s="12" t="s">
        <v>39</v>
      </c>
      <c r="AX1313" s="12" t="s">
        <v>12</v>
      </c>
      <c r="AY1313" s="147" t="s">
        <v>135</v>
      </c>
    </row>
    <row r="1314" spans="2:65" s="13" customFormat="1" ht="20">
      <c r="B1314" s="152"/>
      <c r="D1314" s="140" t="s">
        <v>147</v>
      </c>
      <c r="E1314" s="153" t="s">
        <v>19</v>
      </c>
      <c r="F1314" s="154" t="s">
        <v>708</v>
      </c>
      <c r="H1314" s="155">
        <v>34.72</v>
      </c>
      <c r="I1314" s="156"/>
      <c r="L1314" s="152"/>
      <c r="M1314" s="157"/>
      <c r="T1314" s="158"/>
      <c r="AT1314" s="153" t="s">
        <v>147</v>
      </c>
      <c r="AU1314" s="153" t="s">
        <v>85</v>
      </c>
      <c r="AV1314" s="13" t="s">
        <v>85</v>
      </c>
      <c r="AW1314" s="13" t="s">
        <v>39</v>
      </c>
      <c r="AX1314" s="13" t="s">
        <v>12</v>
      </c>
      <c r="AY1314" s="153" t="s">
        <v>135</v>
      </c>
    </row>
    <row r="1315" spans="2:65" s="12" customFormat="1" ht="10">
      <c r="B1315" s="146"/>
      <c r="D1315" s="140" t="s">
        <v>147</v>
      </c>
      <c r="E1315" s="147" t="s">
        <v>19</v>
      </c>
      <c r="F1315" s="148" t="s">
        <v>1299</v>
      </c>
      <c r="H1315" s="147" t="s">
        <v>19</v>
      </c>
      <c r="I1315" s="149"/>
      <c r="L1315" s="146"/>
      <c r="M1315" s="150"/>
      <c r="T1315" s="151"/>
      <c r="AT1315" s="147" t="s">
        <v>147</v>
      </c>
      <c r="AU1315" s="147" t="s">
        <v>85</v>
      </c>
      <c r="AV1315" s="12" t="s">
        <v>83</v>
      </c>
      <c r="AW1315" s="12" t="s">
        <v>39</v>
      </c>
      <c r="AX1315" s="12" t="s">
        <v>12</v>
      </c>
      <c r="AY1315" s="147" t="s">
        <v>135</v>
      </c>
    </row>
    <row r="1316" spans="2:65" s="13" customFormat="1" ht="10">
      <c r="B1316" s="152"/>
      <c r="D1316" s="140" t="s">
        <v>147</v>
      </c>
      <c r="E1316" s="153" t="s">
        <v>19</v>
      </c>
      <c r="F1316" s="154" t="s">
        <v>1300</v>
      </c>
      <c r="H1316" s="155">
        <v>8.1</v>
      </c>
      <c r="I1316" s="156"/>
      <c r="L1316" s="152"/>
      <c r="M1316" s="157"/>
      <c r="T1316" s="158"/>
      <c r="AT1316" s="153" t="s">
        <v>147</v>
      </c>
      <c r="AU1316" s="153" t="s">
        <v>85</v>
      </c>
      <c r="AV1316" s="13" t="s">
        <v>85</v>
      </c>
      <c r="AW1316" s="13" t="s">
        <v>39</v>
      </c>
      <c r="AX1316" s="13" t="s">
        <v>12</v>
      </c>
      <c r="AY1316" s="153" t="s">
        <v>135</v>
      </c>
    </row>
    <row r="1317" spans="2:65" s="14" customFormat="1" ht="10">
      <c r="B1317" s="159"/>
      <c r="D1317" s="140" t="s">
        <v>147</v>
      </c>
      <c r="E1317" s="160" t="s">
        <v>19</v>
      </c>
      <c r="F1317" s="161" t="s">
        <v>154</v>
      </c>
      <c r="H1317" s="162">
        <v>141.11100000000002</v>
      </c>
      <c r="I1317" s="163"/>
      <c r="L1317" s="159"/>
      <c r="M1317" s="164"/>
      <c r="T1317" s="165"/>
      <c r="AT1317" s="160" t="s">
        <v>147</v>
      </c>
      <c r="AU1317" s="160" t="s">
        <v>85</v>
      </c>
      <c r="AV1317" s="14" t="s">
        <v>143</v>
      </c>
      <c r="AW1317" s="14" t="s">
        <v>39</v>
      </c>
      <c r="AX1317" s="14" t="s">
        <v>83</v>
      </c>
      <c r="AY1317" s="160" t="s">
        <v>135</v>
      </c>
    </row>
    <row r="1318" spans="2:65" s="1" customFormat="1" ht="16.5" customHeight="1">
      <c r="B1318" s="32"/>
      <c r="C1318" s="127" t="s">
        <v>922</v>
      </c>
      <c r="D1318" s="127" t="s">
        <v>138</v>
      </c>
      <c r="E1318" s="128" t="s">
        <v>1301</v>
      </c>
      <c r="F1318" s="129" t="s">
        <v>1302</v>
      </c>
      <c r="G1318" s="130" t="s">
        <v>266</v>
      </c>
      <c r="H1318" s="131">
        <v>85.54</v>
      </c>
      <c r="I1318" s="132"/>
      <c r="J1318" s="133">
        <f>ROUND(I1318*H1318,2)</f>
        <v>0</v>
      </c>
      <c r="K1318" s="129" t="s">
        <v>142</v>
      </c>
      <c r="L1318" s="32"/>
      <c r="M1318" s="134" t="s">
        <v>19</v>
      </c>
      <c r="N1318" s="135" t="s">
        <v>47</v>
      </c>
      <c r="P1318" s="136">
        <f>O1318*H1318</f>
        <v>0</v>
      </c>
      <c r="Q1318" s="136">
        <v>0</v>
      </c>
      <c r="R1318" s="136">
        <f>Q1318*H1318</f>
        <v>0</v>
      </c>
      <c r="S1318" s="136">
        <v>0</v>
      </c>
      <c r="T1318" s="137">
        <f>S1318*H1318</f>
        <v>0</v>
      </c>
      <c r="AR1318" s="138" t="s">
        <v>197</v>
      </c>
      <c r="AT1318" s="138" t="s">
        <v>138</v>
      </c>
      <c r="AU1318" s="138" t="s">
        <v>85</v>
      </c>
      <c r="AY1318" s="17" t="s">
        <v>135</v>
      </c>
      <c r="BE1318" s="139">
        <f>IF(N1318="základní",J1318,0)</f>
        <v>0</v>
      </c>
      <c r="BF1318" s="139">
        <f>IF(N1318="snížená",J1318,0)</f>
        <v>0</v>
      </c>
      <c r="BG1318" s="139">
        <f>IF(N1318="zákl. přenesená",J1318,0)</f>
        <v>0</v>
      </c>
      <c r="BH1318" s="139">
        <f>IF(N1318="sníž. přenesená",J1318,0)</f>
        <v>0</v>
      </c>
      <c r="BI1318" s="139">
        <f>IF(N1318="nulová",J1318,0)</f>
        <v>0</v>
      </c>
      <c r="BJ1318" s="17" t="s">
        <v>83</v>
      </c>
      <c r="BK1318" s="139">
        <f>ROUND(I1318*H1318,2)</f>
        <v>0</v>
      </c>
      <c r="BL1318" s="17" t="s">
        <v>197</v>
      </c>
      <c r="BM1318" s="138" t="s">
        <v>1303</v>
      </c>
    </row>
    <row r="1319" spans="2:65" s="1" customFormat="1" ht="10">
      <c r="B1319" s="32"/>
      <c r="D1319" s="140" t="s">
        <v>144</v>
      </c>
      <c r="F1319" s="141" t="s">
        <v>1302</v>
      </c>
      <c r="I1319" s="142"/>
      <c r="L1319" s="32"/>
      <c r="M1319" s="143"/>
      <c r="T1319" s="53"/>
      <c r="AT1319" s="17" t="s">
        <v>144</v>
      </c>
      <c r="AU1319" s="17" t="s">
        <v>85</v>
      </c>
    </row>
    <row r="1320" spans="2:65" s="1" customFormat="1" ht="10">
      <c r="B1320" s="32"/>
      <c r="D1320" s="144" t="s">
        <v>145</v>
      </c>
      <c r="F1320" s="145" t="s">
        <v>1304</v>
      </c>
      <c r="I1320" s="142"/>
      <c r="L1320" s="32"/>
      <c r="M1320" s="143"/>
      <c r="T1320" s="53"/>
      <c r="AT1320" s="17" t="s">
        <v>145</v>
      </c>
      <c r="AU1320" s="17" t="s">
        <v>85</v>
      </c>
    </row>
    <row r="1321" spans="2:65" s="12" customFormat="1" ht="10">
      <c r="B1321" s="146"/>
      <c r="D1321" s="140" t="s">
        <v>147</v>
      </c>
      <c r="E1321" s="147" t="s">
        <v>19</v>
      </c>
      <c r="F1321" s="148" t="s">
        <v>1305</v>
      </c>
      <c r="H1321" s="147" t="s">
        <v>19</v>
      </c>
      <c r="I1321" s="149"/>
      <c r="L1321" s="146"/>
      <c r="M1321" s="150"/>
      <c r="T1321" s="151"/>
      <c r="AT1321" s="147" t="s">
        <v>147</v>
      </c>
      <c r="AU1321" s="147" t="s">
        <v>85</v>
      </c>
      <c r="AV1321" s="12" t="s">
        <v>83</v>
      </c>
      <c r="AW1321" s="12" t="s">
        <v>39</v>
      </c>
      <c r="AX1321" s="12" t="s">
        <v>12</v>
      </c>
      <c r="AY1321" s="147" t="s">
        <v>135</v>
      </c>
    </row>
    <row r="1322" spans="2:65" s="13" customFormat="1" ht="10">
      <c r="B1322" s="152"/>
      <c r="D1322" s="140" t="s">
        <v>147</v>
      </c>
      <c r="E1322" s="153" t="s">
        <v>19</v>
      </c>
      <c r="F1322" s="154" t="s">
        <v>1306</v>
      </c>
      <c r="H1322" s="155">
        <v>85.54</v>
      </c>
      <c r="I1322" s="156"/>
      <c r="L1322" s="152"/>
      <c r="M1322" s="157"/>
      <c r="T1322" s="158"/>
      <c r="AT1322" s="153" t="s">
        <v>147</v>
      </c>
      <c r="AU1322" s="153" t="s">
        <v>85</v>
      </c>
      <c r="AV1322" s="13" t="s">
        <v>85</v>
      </c>
      <c r="AW1322" s="13" t="s">
        <v>39</v>
      </c>
      <c r="AX1322" s="13" t="s">
        <v>12</v>
      </c>
      <c r="AY1322" s="153" t="s">
        <v>135</v>
      </c>
    </row>
    <row r="1323" spans="2:65" s="14" customFormat="1" ht="10">
      <c r="B1323" s="159"/>
      <c r="D1323" s="140" t="s">
        <v>147</v>
      </c>
      <c r="E1323" s="160" t="s">
        <v>19</v>
      </c>
      <c r="F1323" s="161" t="s">
        <v>154</v>
      </c>
      <c r="H1323" s="162">
        <v>85.54</v>
      </c>
      <c r="I1323" s="163"/>
      <c r="L1323" s="159"/>
      <c r="M1323" s="164"/>
      <c r="T1323" s="165"/>
      <c r="AT1323" s="160" t="s">
        <v>147</v>
      </c>
      <c r="AU1323" s="160" t="s">
        <v>85</v>
      </c>
      <c r="AV1323" s="14" t="s">
        <v>143</v>
      </c>
      <c r="AW1323" s="14" t="s">
        <v>39</v>
      </c>
      <c r="AX1323" s="14" t="s">
        <v>83</v>
      </c>
      <c r="AY1323" s="160" t="s">
        <v>135</v>
      </c>
    </row>
    <row r="1324" spans="2:65" s="1" customFormat="1" ht="24.15" customHeight="1">
      <c r="B1324" s="32"/>
      <c r="C1324" s="127" t="s">
        <v>1307</v>
      </c>
      <c r="D1324" s="127" t="s">
        <v>138</v>
      </c>
      <c r="E1324" s="128" t="s">
        <v>1308</v>
      </c>
      <c r="F1324" s="129" t="s">
        <v>1309</v>
      </c>
      <c r="G1324" s="130" t="s">
        <v>237</v>
      </c>
      <c r="H1324" s="131">
        <v>26</v>
      </c>
      <c r="I1324" s="132"/>
      <c r="J1324" s="133">
        <f>ROUND(I1324*H1324,2)</f>
        <v>0</v>
      </c>
      <c r="K1324" s="129" t="s">
        <v>142</v>
      </c>
      <c r="L1324" s="32"/>
      <c r="M1324" s="134" t="s">
        <v>19</v>
      </c>
      <c r="N1324" s="135" t="s">
        <v>47</v>
      </c>
      <c r="P1324" s="136">
        <f>O1324*H1324</f>
        <v>0</v>
      </c>
      <c r="Q1324" s="136">
        <v>0</v>
      </c>
      <c r="R1324" s="136">
        <f>Q1324*H1324</f>
        <v>0</v>
      </c>
      <c r="S1324" s="136">
        <v>0</v>
      </c>
      <c r="T1324" s="137">
        <f>S1324*H1324</f>
        <v>0</v>
      </c>
      <c r="AR1324" s="138" t="s">
        <v>197</v>
      </c>
      <c r="AT1324" s="138" t="s">
        <v>138</v>
      </c>
      <c r="AU1324" s="138" t="s">
        <v>85</v>
      </c>
      <c r="AY1324" s="17" t="s">
        <v>135</v>
      </c>
      <c r="BE1324" s="139">
        <f>IF(N1324="základní",J1324,0)</f>
        <v>0</v>
      </c>
      <c r="BF1324" s="139">
        <f>IF(N1324="snížená",J1324,0)</f>
        <v>0</v>
      </c>
      <c r="BG1324" s="139">
        <f>IF(N1324="zákl. přenesená",J1324,0)</f>
        <v>0</v>
      </c>
      <c r="BH1324" s="139">
        <f>IF(N1324="sníž. přenesená",J1324,0)</f>
        <v>0</v>
      </c>
      <c r="BI1324" s="139">
        <f>IF(N1324="nulová",J1324,0)</f>
        <v>0</v>
      </c>
      <c r="BJ1324" s="17" t="s">
        <v>83</v>
      </c>
      <c r="BK1324" s="139">
        <f>ROUND(I1324*H1324,2)</f>
        <v>0</v>
      </c>
      <c r="BL1324" s="17" t="s">
        <v>197</v>
      </c>
      <c r="BM1324" s="138" t="s">
        <v>1310</v>
      </c>
    </row>
    <row r="1325" spans="2:65" s="1" customFormat="1" ht="10">
      <c r="B1325" s="32"/>
      <c r="D1325" s="140" t="s">
        <v>144</v>
      </c>
      <c r="F1325" s="141" t="s">
        <v>1309</v>
      </c>
      <c r="I1325" s="142"/>
      <c r="L1325" s="32"/>
      <c r="M1325" s="143"/>
      <c r="T1325" s="53"/>
      <c r="AT1325" s="17" t="s">
        <v>144</v>
      </c>
      <c r="AU1325" s="17" t="s">
        <v>85</v>
      </c>
    </row>
    <row r="1326" spans="2:65" s="1" customFormat="1" ht="10">
      <c r="B1326" s="32"/>
      <c r="D1326" s="144" t="s">
        <v>145</v>
      </c>
      <c r="F1326" s="145" t="s">
        <v>1311</v>
      </c>
      <c r="I1326" s="142"/>
      <c r="L1326" s="32"/>
      <c r="M1326" s="143"/>
      <c r="T1326" s="53"/>
      <c r="AT1326" s="17" t="s">
        <v>145</v>
      </c>
      <c r="AU1326" s="17" t="s">
        <v>85</v>
      </c>
    </row>
    <row r="1327" spans="2:65" s="12" customFormat="1" ht="10">
      <c r="B1327" s="146"/>
      <c r="D1327" s="140" t="s">
        <v>147</v>
      </c>
      <c r="E1327" s="147" t="s">
        <v>19</v>
      </c>
      <c r="F1327" s="148" t="s">
        <v>604</v>
      </c>
      <c r="H1327" s="147" t="s">
        <v>19</v>
      </c>
      <c r="I1327" s="149"/>
      <c r="L1327" s="146"/>
      <c r="M1327" s="150"/>
      <c r="T1327" s="151"/>
      <c r="AT1327" s="147" t="s">
        <v>147</v>
      </c>
      <c r="AU1327" s="147" t="s">
        <v>85</v>
      </c>
      <c r="AV1327" s="12" t="s">
        <v>83</v>
      </c>
      <c r="AW1327" s="12" t="s">
        <v>39</v>
      </c>
      <c r="AX1327" s="12" t="s">
        <v>12</v>
      </c>
      <c r="AY1327" s="147" t="s">
        <v>135</v>
      </c>
    </row>
    <row r="1328" spans="2:65" s="13" customFormat="1" ht="10">
      <c r="B1328" s="152"/>
      <c r="D1328" s="140" t="s">
        <v>147</v>
      </c>
      <c r="E1328" s="153" t="s">
        <v>19</v>
      </c>
      <c r="F1328" s="154" t="s">
        <v>143</v>
      </c>
      <c r="H1328" s="155">
        <v>4</v>
      </c>
      <c r="I1328" s="156"/>
      <c r="L1328" s="152"/>
      <c r="M1328" s="157"/>
      <c r="T1328" s="158"/>
      <c r="AT1328" s="153" t="s">
        <v>147</v>
      </c>
      <c r="AU1328" s="153" t="s">
        <v>85</v>
      </c>
      <c r="AV1328" s="13" t="s">
        <v>85</v>
      </c>
      <c r="AW1328" s="13" t="s">
        <v>39</v>
      </c>
      <c r="AX1328" s="13" t="s">
        <v>12</v>
      </c>
      <c r="AY1328" s="153" t="s">
        <v>135</v>
      </c>
    </row>
    <row r="1329" spans="2:65" s="12" customFormat="1" ht="10">
      <c r="B1329" s="146"/>
      <c r="D1329" s="140" t="s">
        <v>147</v>
      </c>
      <c r="E1329" s="147" t="s">
        <v>19</v>
      </c>
      <c r="F1329" s="148" t="s">
        <v>616</v>
      </c>
      <c r="H1329" s="147" t="s">
        <v>19</v>
      </c>
      <c r="I1329" s="149"/>
      <c r="L1329" s="146"/>
      <c r="M1329" s="150"/>
      <c r="T1329" s="151"/>
      <c r="AT1329" s="147" t="s">
        <v>147</v>
      </c>
      <c r="AU1329" s="147" t="s">
        <v>85</v>
      </c>
      <c r="AV1329" s="12" t="s">
        <v>83</v>
      </c>
      <c r="AW1329" s="12" t="s">
        <v>39</v>
      </c>
      <c r="AX1329" s="12" t="s">
        <v>12</v>
      </c>
      <c r="AY1329" s="147" t="s">
        <v>135</v>
      </c>
    </row>
    <row r="1330" spans="2:65" s="13" customFormat="1" ht="10">
      <c r="B1330" s="152"/>
      <c r="D1330" s="140" t="s">
        <v>147</v>
      </c>
      <c r="E1330" s="153" t="s">
        <v>19</v>
      </c>
      <c r="F1330" s="154" t="s">
        <v>143</v>
      </c>
      <c r="H1330" s="155">
        <v>4</v>
      </c>
      <c r="I1330" s="156"/>
      <c r="L1330" s="152"/>
      <c r="M1330" s="157"/>
      <c r="T1330" s="158"/>
      <c r="AT1330" s="153" t="s">
        <v>147</v>
      </c>
      <c r="AU1330" s="153" t="s">
        <v>85</v>
      </c>
      <c r="AV1330" s="13" t="s">
        <v>85</v>
      </c>
      <c r="AW1330" s="13" t="s">
        <v>39</v>
      </c>
      <c r="AX1330" s="13" t="s">
        <v>12</v>
      </c>
      <c r="AY1330" s="153" t="s">
        <v>135</v>
      </c>
    </row>
    <row r="1331" spans="2:65" s="12" customFormat="1" ht="10">
      <c r="B1331" s="146"/>
      <c r="D1331" s="140" t="s">
        <v>147</v>
      </c>
      <c r="E1331" s="147" t="s">
        <v>19</v>
      </c>
      <c r="F1331" s="148" t="s">
        <v>620</v>
      </c>
      <c r="H1331" s="147" t="s">
        <v>19</v>
      </c>
      <c r="I1331" s="149"/>
      <c r="L1331" s="146"/>
      <c r="M1331" s="150"/>
      <c r="T1331" s="151"/>
      <c r="AT1331" s="147" t="s">
        <v>147</v>
      </c>
      <c r="AU1331" s="147" t="s">
        <v>85</v>
      </c>
      <c r="AV1331" s="12" t="s">
        <v>83</v>
      </c>
      <c r="AW1331" s="12" t="s">
        <v>39</v>
      </c>
      <c r="AX1331" s="12" t="s">
        <v>12</v>
      </c>
      <c r="AY1331" s="147" t="s">
        <v>135</v>
      </c>
    </row>
    <row r="1332" spans="2:65" s="13" customFormat="1" ht="10">
      <c r="B1332" s="152"/>
      <c r="D1332" s="140" t="s">
        <v>147</v>
      </c>
      <c r="E1332" s="153" t="s">
        <v>19</v>
      </c>
      <c r="F1332" s="154" t="s">
        <v>175</v>
      </c>
      <c r="H1332" s="155">
        <v>5</v>
      </c>
      <c r="I1332" s="156"/>
      <c r="L1332" s="152"/>
      <c r="M1332" s="157"/>
      <c r="T1332" s="158"/>
      <c r="AT1332" s="153" t="s">
        <v>147</v>
      </c>
      <c r="AU1332" s="153" t="s">
        <v>85</v>
      </c>
      <c r="AV1332" s="13" t="s">
        <v>85</v>
      </c>
      <c r="AW1332" s="13" t="s">
        <v>39</v>
      </c>
      <c r="AX1332" s="13" t="s">
        <v>12</v>
      </c>
      <c r="AY1332" s="153" t="s">
        <v>135</v>
      </c>
    </row>
    <row r="1333" spans="2:65" s="12" customFormat="1" ht="10">
      <c r="B1333" s="146"/>
      <c r="D1333" s="140" t="s">
        <v>147</v>
      </c>
      <c r="E1333" s="147" t="s">
        <v>19</v>
      </c>
      <c r="F1333" s="148" t="s">
        <v>626</v>
      </c>
      <c r="H1333" s="147" t="s">
        <v>19</v>
      </c>
      <c r="I1333" s="149"/>
      <c r="L1333" s="146"/>
      <c r="M1333" s="150"/>
      <c r="T1333" s="151"/>
      <c r="AT1333" s="147" t="s">
        <v>147</v>
      </c>
      <c r="AU1333" s="147" t="s">
        <v>85</v>
      </c>
      <c r="AV1333" s="12" t="s">
        <v>83</v>
      </c>
      <c r="AW1333" s="12" t="s">
        <v>39</v>
      </c>
      <c r="AX1333" s="12" t="s">
        <v>12</v>
      </c>
      <c r="AY1333" s="147" t="s">
        <v>135</v>
      </c>
    </row>
    <row r="1334" spans="2:65" s="13" customFormat="1" ht="10">
      <c r="B1334" s="152"/>
      <c r="D1334" s="140" t="s">
        <v>147</v>
      </c>
      <c r="E1334" s="153" t="s">
        <v>19</v>
      </c>
      <c r="F1334" s="154" t="s">
        <v>188</v>
      </c>
      <c r="H1334" s="155">
        <v>7</v>
      </c>
      <c r="I1334" s="156"/>
      <c r="L1334" s="152"/>
      <c r="M1334" s="157"/>
      <c r="T1334" s="158"/>
      <c r="AT1334" s="153" t="s">
        <v>147</v>
      </c>
      <c r="AU1334" s="153" t="s">
        <v>85</v>
      </c>
      <c r="AV1334" s="13" t="s">
        <v>85</v>
      </c>
      <c r="AW1334" s="13" t="s">
        <v>39</v>
      </c>
      <c r="AX1334" s="13" t="s">
        <v>12</v>
      </c>
      <c r="AY1334" s="153" t="s">
        <v>135</v>
      </c>
    </row>
    <row r="1335" spans="2:65" s="12" customFormat="1" ht="10">
      <c r="B1335" s="146"/>
      <c r="D1335" s="140" t="s">
        <v>147</v>
      </c>
      <c r="E1335" s="147" t="s">
        <v>19</v>
      </c>
      <c r="F1335" s="148" t="s">
        <v>629</v>
      </c>
      <c r="H1335" s="147" t="s">
        <v>19</v>
      </c>
      <c r="I1335" s="149"/>
      <c r="L1335" s="146"/>
      <c r="M1335" s="150"/>
      <c r="T1335" s="151"/>
      <c r="AT1335" s="147" t="s">
        <v>147</v>
      </c>
      <c r="AU1335" s="147" t="s">
        <v>85</v>
      </c>
      <c r="AV1335" s="12" t="s">
        <v>83</v>
      </c>
      <c r="AW1335" s="12" t="s">
        <v>39</v>
      </c>
      <c r="AX1335" s="12" t="s">
        <v>12</v>
      </c>
      <c r="AY1335" s="147" t="s">
        <v>135</v>
      </c>
    </row>
    <row r="1336" spans="2:65" s="13" customFormat="1" ht="10">
      <c r="B1336" s="152"/>
      <c r="D1336" s="140" t="s">
        <v>147</v>
      </c>
      <c r="E1336" s="153" t="s">
        <v>19</v>
      </c>
      <c r="F1336" s="154" t="s">
        <v>136</v>
      </c>
      <c r="H1336" s="155">
        <v>6</v>
      </c>
      <c r="I1336" s="156"/>
      <c r="L1336" s="152"/>
      <c r="M1336" s="157"/>
      <c r="T1336" s="158"/>
      <c r="AT1336" s="153" t="s">
        <v>147</v>
      </c>
      <c r="AU1336" s="153" t="s">
        <v>85</v>
      </c>
      <c r="AV1336" s="13" t="s">
        <v>85</v>
      </c>
      <c r="AW1336" s="13" t="s">
        <v>39</v>
      </c>
      <c r="AX1336" s="13" t="s">
        <v>12</v>
      </c>
      <c r="AY1336" s="153" t="s">
        <v>135</v>
      </c>
    </row>
    <row r="1337" spans="2:65" s="14" customFormat="1" ht="10">
      <c r="B1337" s="159"/>
      <c r="D1337" s="140" t="s">
        <v>147</v>
      </c>
      <c r="E1337" s="160" t="s">
        <v>19</v>
      </c>
      <c r="F1337" s="161" t="s">
        <v>154</v>
      </c>
      <c r="H1337" s="162">
        <v>26</v>
      </c>
      <c r="I1337" s="163"/>
      <c r="L1337" s="159"/>
      <c r="M1337" s="164"/>
      <c r="T1337" s="165"/>
      <c r="AT1337" s="160" t="s">
        <v>147</v>
      </c>
      <c r="AU1337" s="160" t="s">
        <v>85</v>
      </c>
      <c r="AV1337" s="14" t="s">
        <v>143</v>
      </c>
      <c r="AW1337" s="14" t="s">
        <v>39</v>
      </c>
      <c r="AX1337" s="14" t="s">
        <v>83</v>
      </c>
      <c r="AY1337" s="160" t="s">
        <v>135</v>
      </c>
    </row>
    <row r="1338" spans="2:65" s="1" customFormat="1" ht="24.15" customHeight="1">
      <c r="B1338" s="32"/>
      <c r="C1338" s="127" t="s">
        <v>933</v>
      </c>
      <c r="D1338" s="127" t="s">
        <v>138</v>
      </c>
      <c r="E1338" s="128" t="s">
        <v>1312</v>
      </c>
      <c r="F1338" s="129" t="s">
        <v>1313</v>
      </c>
      <c r="G1338" s="130" t="s">
        <v>266</v>
      </c>
      <c r="H1338" s="131">
        <v>66.819999999999993</v>
      </c>
      <c r="I1338" s="132"/>
      <c r="J1338" s="133">
        <f>ROUND(I1338*H1338,2)</f>
        <v>0</v>
      </c>
      <c r="K1338" s="129" t="s">
        <v>142</v>
      </c>
      <c r="L1338" s="32"/>
      <c r="M1338" s="134" t="s">
        <v>19</v>
      </c>
      <c r="N1338" s="135" t="s">
        <v>47</v>
      </c>
      <c r="P1338" s="136">
        <f>O1338*H1338</f>
        <v>0</v>
      </c>
      <c r="Q1338" s="136">
        <v>0</v>
      </c>
      <c r="R1338" s="136">
        <f>Q1338*H1338</f>
        <v>0</v>
      </c>
      <c r="S1338" s="136">
        <v>0</v>
      </c>
      <c r="T1338" s="137">
        <f>S1338*H1338</f>
        <v>0</v>
      </c>
      <c r="AR1338" s="138" t="s">
        <v>197</v>
      </c>
      <c r="AT1338" s="138" t="s">
        <v>138</v>
      </c>
      <c r="AU1338" s="138" t="s">
        <v>85</v>
      </c>
      <c r="AY1338" s="17" t="s">
        <v>135</v>
      </c>
      <c r="BE1338" s="139">
        <f>IF(N1338="základní",J1338,0)</f>
        <v>0</v>
      </c>
      <c r="BF1338" s="139">
        <f>IF(N1338="snížená",J1338,0)</f>
        <v>0</v>
      </c>
      <c r="BG1338" s="139">
        <f>IF(N1338="zákl. přenesená",J1338,0)</f>
        <v>0</v>
      </c>
      <c r="BH1338" s="139">
        <f>IF(N1338="sníž. přenesená",J1338,0)</f>
        <v>0</v>
      </c>
      <c r="BI1338" s="139">
        <f>IF(N1338="nulová",J1338,0)</f>
        <v>0</v>
      </c>
      <c r="BJ1338" s="17" t="s">
        <v>83</v>
      </c>
      <c r="BK1338" s="139">
        <f>ROUND(I1338*H1338,2)</f>
        <v>0</v>
      </c>
      <c r="BL1338" s="17" t="s">
        <v>197</v>
      </c>
      <c r="BM1338" s="138" t="s">
        <v>1314</v>
      </c>
    </row>
    <row r="1339" spans="2:65" s="1" customFormat="1" ht="18">
      <c r="B1339" s="32"/>
      <c r="D1339" s="140" t="s">
        <v>144</v>
      </c>
      <c r="F1339" s="141" t="s">
        <v>1313</v>
      </c>
      <c r="I1339" s="142"/>
      <c r="L1339" s="32"/>
      <c r="M1339" s="143"/>
      <c r="T1339" s="53"/>
      <c r="AT1339" s="17" t="s">
        <v>144</v>
      </c>
      <c r="AU1339" s="17" t="s">
        <v>85</v>
      </c>
    </row>
    <row r="1340" spans="2:65" s="1" customFormat="1" ht="10">
      <c r="B1340" s="32"/>
      <c r="D1340" s="144" t="s">
        <v>145</v>
      </c>
      <c r="F1340" s="145" t="s">
        <v>1315</v>
      </c>
      <c r="I1340" s="142"/>
      <c r="L1340" s="32"/>
      <c r="M1340" s="143"/>
      <c r="T1340" s="53"/>
      <c r="AT1340" s="17" t="s">
        <v>145</v>
      </c>
      <c r="AU1340" s="17" t="s">
        <v>85</v>
      </c>
    </row>
    <row r="1341" spans="2:65" s="12" customFormat="1" ht="10">
      <c r="B1341" s="146"/>
      <c r="D1341" s="140" t="s">
        <v>147</v>
      </c>
      <c r="E1341" s="147" t="s">
        <v>19</v>
      </c>
      <c r="F1341" s="148" t="s">
        <v>604</v>
      </c>
      <c r="H1341" s="147" t="s">
        <v>19</v>
      </c>
      <c r="I1341" s="149"/>
      <c r="L1341" s="146"/>
      <c r="M1341" s="150"/>
      <c r="T1341" s="151"/>
      <c r="AT1341" s="147" t="s">
        <v>147</v>
      </c>
      <c r="AU1341" s="147" t="s">
        <v>85</v>
      </c>
      <c r="AV1341" s="12" t="s">
        <v>83</v>
      </c>
      <c r="AW1341" s="12" t="s">
        <v>39</v>
      </c>
      <c r="AX1341" s="12" t="s">
        <v>12</v>
      </c>
      <c r="AY1341" s="147" t="s">
        <v>135</v>
      </c>
    </row>
    <row r="1342" spans="2:65" s="13" customFormat="1" ht="10">
      <c r="B1342" s="152"/>
      <c r="D1342" s="140" t="s">
        <v>147</v>
      </c>
      <c r="E1342" s="153" t="s">
        <v>19</v>
      </c>
      <c r="F1342" s="154" t="s">
        <v>1316</v>
      </c>
      <c r="H1342" s="155">
        <v>9.6</v>
      </c>
      <c r="I1342" s="156"/>
      <c r="L1342" s="152"/>
      <c r="M1342" s="157"/>
      <c r="T1342" s="158"/>
      <c r="AT1342" s="153" t="s">
        <v>147</v>
      </c>
      <c r="AU1342" s="153" t="s">
        <v>85</v>
      </c>
      <c r="AV1342" s="13" t="s">
        <v>85</v>
      </c>
      <c r="AW1342" s="13" t="s">
        <v>39</v>
      </c>
      <c r="AX1342" s="13" t="s">
        <v>12</v>
      </c>
      <c r="AY1342" s="153" t="s">
        <v>135</v>
      </c>
    </row>
    <row r="1343" spans="2:65" s="12" customFormat="1" ht="10">
      <c r="B1343" s="146"/>
      <c r="D1343" s="140" t="s">
        <v>147</v>
      </c>
      <c r="E1343" s="147" t="s">
        <v>19</v>
      </c>
      <c r="F1343" s="148" t="s">
        <v>616</v>
      </c>
      <c r="H1343" s="147" t="s">
        <v>19</v>
      </c>
      <c r="I1343" s="149"/>
      <c r="L1343" s="146"/>
      <c r="M1343" s="150"/>
      <c r="T1343" s="151"/>
      <c r="AT1343" s="147" t="s">
        <v>147</v>
      </c>
      <c r="AU1343" s="147" t="s">
        <v>85</v>
      </c>
      <c r="AV1343" s="12" t="s">
        <v>83</v>
      </c>
      <c r="AW1343" s="12" t="s">
        <v>39</v>
      </c>
      <c r="AX1343" s="12" t="s">
        <v>12</v>
      </c>
      <c r="AY1343" s="147" t="s">
        <v>135</v>
      </c>
    </row>
    <row r="1344" spans="2:65" s="13" customFormat="1" ht="10">
      <c r="B1344" s="152"/>
      <c r="D1344" s="140" t="s">
        <v>147</v>
      </c>
      <c r="E1344" s="153" t="s">
        <v>19</v>
      </c>
      <c r="F1344" s="154" t="s">
        <v>1316</v>
      </c>
      <c r="H1344" s="155">
        <v>9.6</v>
      </c>
      <c r="I1344" s="156"/>
      <c r="L1344" s="152"/>
      <c r="M1344" s="157"/>
      <c r="T1344" s="158"/>
      <c r="AT1344" s="153" t="s">
        <v>147</v>
      </c>
      <c r="AU1344" s="153" t="s">
        <v>85</v>
      </c>
      <c r="AV1344" s="13" t="s">
        <v>85</v>
      </c>
      <c r="AW1344" s="13" t="s">
        <v>39</v>
      </c>
      <c r="AX1344" s="13" t="s">
        <v>12</v>
      </c>
      <c r="AY1344" s="153" t="s">
        <v>135</v>
      </c>
    </row>
    <row r="1345" spans="2:65" s="12" customFormat="1" ht="10">
      <c r="B1345" s="146"/>
      <c r="D1345" s="140" t="s">
        <v>147</v>
      </c>
      <c r="E1345" s="147" t="s">
        <v>19</v>
      </c>
      <c r="F1345" s="148" t="s">
        <v>620</v>
      </c>
      <c r="H1345" s="147" t="s">
        <v>19</v>
      </c>
      <c r="I1345" s="149"/>
      <c r="L1345" s="146"/>
      <c r="M1345" s="150"/>
      <c r="T1345" s="151"/>
      <c r="AT1345" s="147" t="s">
        <v>147</v>
      </c>
      <c r="AU1345" s="147" t="s">
        <v>85</v>
      </c>
      <c r="AV1345" s="12" t="s">
        <v>83</v>
      </c>
      <c r="AW1345" s="12" t="s">
        <v>39</v>
      </c>
      <c r="AX1345" s="12" t="s">
        <v>12</v>
      </c>
      <c r="AY1345" s="147" t="s">
        <v>135</v>
      </c>
    </row>
    <row r="1346" spans="2:65" s="13" customFormat="1" ht="10">
      <c r="B1346" s="152"/>
      <c r="D1346" s="140" t="s">
        <v>147</v>
      </c>
      <c r="E1346" s="153" t="s">
        <v>19</v>
      </c>
      <c r="F1346" s="154" t="s">
        <v>1297</v>
      </c>
      <c r="H1346" s="155">
        <v>4.8</v>
      </c>
      <c r="I1346" s="156"/>
      <c r="L1346" s="152"/>
      <c r="M1346" s="157"/>
      <c r="T1346" s="158"/>
      <c r="AT1346" s="153" t="s">
        <v>147</v>
      </c>
      <c r="AU1346" s="153" t="s">
        <v>85</v>
      </c>
      <c r="AV1346" s="13" t="s">
        <v>85</v>
      </c>
      <c r="AW1346" s="13" t="s">
        <v>39</v>
      </c>
      <c r="AX1346" s="13" t="s">
        <v>12</v>
      </c>
      <c r="AY1346" s="153" t="s">
        <v>135</v>
      </c>
    </row>
    <row r="1347" spans="2:65" s="12" customFormat="1" ht="10">
      <c r="B1347" s="146"/>
      <c r="D1347" s="140" t="s">
        <v>147</v>
      </c>
      <c r="E1347" s="147" t="s">
        <v>19</v>
      </c>
      <c r="F1347" s="148" t="s">
        <v>1298</v>
      </c>
      <c r="H1347" s="147" t="s">
        <v>19</v>
      </c>
      <c r="I1347" s="149"/>
      <c r="L1347" s="146"/>
      <c r="M1347" s="150"/>
      <c r="T1347" s="151"/>
      <c r="AT1347" s="147" t="s">
        <v>147</v>
      </c>
      <c r="AU1347" s="147" t="s">
        <v>85</v>
      </c>
      <c r="AV1347" s="12" t="s">
        <v>83</v>
      </c>
      <c r="AW1347" s="12" t="s">
        <v>39</v>
      </c>
      <c r="AX1347" s="12" t="s">
        <v>12</v>
      </c>
      <c r="AY1347" s="147" t="s">
        <v>135</v>
      </c>
    </row>
    <row r="1348" spans="2:65" s="13" customFormat="1" ht="20">
      <c r="B1348" s="152"/>
      <c r="D1348" s="140" t="s">
        <v>147</v>
      </c>
      <c r="E1348" s="153" t="s">
        <v>19</v>
      </c>
      <c r="F1348" s="154" t="s">
        <v>708</v>
      </c>
      <c r="H1348" s="155">
        <v>34.72</v>
      </c>
      <c r="I1348" s="156"/>
      <c r="L1348" s="152"/>
      <c r="M1348" s="157"/>
      <c r="T1348" s="158"/>
      <c r="AT1348" s="153" t="s">
        <v>147</v>
      </c>
      <c r="AU1348" s="153" t="s">
        <v>85</v>
      </c>
      <c r="AV1348" s="13" t="s">
        <v>85</v>
      </c>
      <c r="AW1348" s="13" t="s">
        <v>39</v>
      </c>
      <c r="AX1348" s="13" t="s">
        <v>12</v>
      </c>
      <c r="AY1348" s="153" t="s">
        <v>135</v>
      </c>
    </row>
    <row r="1349" spans="2:65" s="12" customFormat="1" ht="10">
      <c r="B1349" s="146"/>
      <c r="D1349" s="140" t="s">
        <v>147</v>
      </c>
      <c r="E1349" s="147" t="s">
        <v>19</v>
      </c>
      <c r="F1349" s="148" t="s">
        <v>1299</v>
      </c>
      <c r="H1349" s="147" t="s">
        <v>19</v>
      </c>
      <c r="I1349" s="149"/>
      <c r="L1349" s="146"/>
      <c r="M1349" s="150"/>
      <c r="T1349" s="151"/>
      <c r="AT1349" s="147" t="s">
        <v>147</v>
      </c>
      <c r="AU1349" s="147" t="s">
        <v>85</v>
      </c>
      <c r="AV1349" s="12" t="s">
        <v>83</v>
      </c>
      <c r="AW1349" s="12" t="s">
        <v>39</v>
      </c>
      <c r="AX1349" s="12" t="s">
        <v>12</v>
      </c>
      <c r="AY1349" s="147" t="s">
        <v>135</v>
      </c>
    </row>
    <row r="1350" spans="2:65" s="13" customFormat="1" ht="10">
      <c r="B1350" s="152"/>
      <c r="D1350" s="140" t="s">
        <v>147</v>
      </c>
      <c r="E1350" s="153" t="s">
        <v>19</v>
      </c>
      <c r="F1350" s="154" t="s">
        <v>1300</v>
      </c>
      <c r="H1350" s="155">
        <v>8.1</v>
      </c>
      <c r="I1350" s="156"/>
      <c r="L1350" s="152"/>
      <c r="M1350" s="157"/>
      <c r="T1350" s="158"/>
      <c r="AT1350" s="153" t="s">
        <v>147</v>
      </c>
      <c r="AU1350" s="153" t="s">
        <v>85</v>
      </c>
      <c r="AV1350" s="13" t="s">
        <v>85</v>
      </c>
      <c r="AW1350" s="13" t="s">
        <v>39</v>
      </c>
      <c r="AX1350" s="13" t="s">
        <v>12</v>
      </c>
      <c r="AY1350" s="153" t="s">
        <v>135</v>
      </c>
    </row>
    <row r="1351" spans="2:65" s="14" customFormat="1" ht="10">
      <c r="B1351" s="159"/>
      <c r="D1351" s="140" t="s">
        <v>147</v>
      </c>
      <c r="E1351" s="160" t="s">
        <v>19</v>
      </c>
      <c r="F1351" s="161" t="s">
        <v>154</v>
      </c>
      <c r="H1351" s="162">
        <v>66.819999999999993</v>
      </c>
      <c r="I1351" s="163"/>
      <c r="L1351" s="159"/>
      <c r="M1351" s="164"/>
      <c r="T1351" s="165"/>
      <c r="AT1351" s="160" t="s">
        <v>147</v>
      </c>
      <c r="AU1351" s="160" t="s">
        <v>85</v>
      </c>
      <c r="AV1351" s="14" t="s">
        <v>143</v>
      </c>
      <c r="AW1351" s="14" t="s">
        <v>39</v>
      </c>
      <c r="AX1351" s="14" t="s">
        <v>83</v>
      </c>
      <c r="AY1351" s="160" t="s">
        <v>135</v>
      </c>
    </row>
    <row r="1352" spans="2:65" s="1" customFormat="1" ht="24.15" customHeight="1">
      <c r="B1352" s="32"/>
      <c r="C1352" s="127" t="s">
        <v>1317</v>
      </c>
      <c r="D1352" s="127" t="s">
        <v>138</v>
      </c>
      <c r="E1352" s="128" t="s">
        <v>1318</v>
      </c>
      <c r="F1352" s="129" t="s">
        <v>1319</v>
      </c>
      <c r="G1352" s="130" t="s">
        <v>141</v>
      </c>
      <c r="H1352" s="131">
        <v>94.4</v>
      </c>
      <c r="I1352" s="132"/>
      <c r="J1352" s="133">
        <f>ROUND(I1352*H1352,2)</f>
        <v>0</v>
      </c>
      <c r="K1352" s="129" t="s">
        <v>142</v>
      </c>
      <c r="L1352" s="32"/>
      <c r="M1352" s="134" t="s">
        <v>19</v>
      </c>
      <c r="N1352" s="135" t="s">
        <v>47</v>
      </c>
      <c r="P1352" s="136">
        <f>O1352*H1352</f>
        <v>0</v>
      </c>
      <c r="Q1352" s="136">
        <v>0</v>
      </c>
      <c r="R1352" s="136">
        <f>Q1352*H1352</f>
        <v>0</v>
      </c>
      <c r="S1352" s="136">
        <v>0</v>
      </c>
      <c r="T1352" s="137">
        <f>S1352*H1352</f>
        <v>0</v>
      </c>
      <c r="AR1352" s="138" t="s">
        <v>197</v>
      </c>
      <c r="AT1352" s="138" t="s">
        <v>138</v>
      </c>
      <c r="AU1352" s="138" t="s">
        <v>85</v>
      </c>
      <c r="AY1352" s="17" t="s">
        <v>135</v>
      </c>
      <c r="BE1352" s="139">
        <f>IF(N1352="základní",J1352,0)</f>
        <v>0</v>
      </c>
      <c r="BF1352" s="139">
        <f>IF(N1352="snížená",J1352,0)</f>
        <v>0</v>
      </c>
      <c r="BG1352" s="139">
        <f>IF(N1352="zákl. přenesená",J1352,0)</f>
        <v>0</v>
      </c>
      <c r="BH1352" s="139">
        <f>IF(N1352="sníž. přenesená",J1352,0)</f>
        <v>0</v>
      </c>
      <c r="BI1352" s="139">
        <f>IF(N1352="nulová",J1352,0)</f>
        <v>0</v>
      </c>
      <c r="BJ1352" s="17" t="s">
        <v>83</v>
      </c>
      <c r="BK1352" s="139">
        <f>ROUND(I1352*H1352,2)</f>
        <v>0</v>
      </c>
      <c r="BL1352" s="17" t="s">
        <v>197</v>
      </c>
      <c r="BM1352" s="138" t="s">
        <v>1320</v>
      </c>
    </row>
    <row r="1353" spans="2:65" s="1" customFormat="1" ht="18">
      <c r="B1353" s="32"/>
      <c r="D1353" s="140" t="s">
        <v>144</v>
      </c>
      <c r="F1353" s="141" t="s">
        <v>1319</v>
      </c>
      <c r="I1353" s="142"/>
      <c r="L1353" s="32"/>
      <c r="M1353" s="143"/>
      <c r="T1353" s="53"/>
      <c r="AT1353" s="17" t="s">
        <v>144</v>
      </c>
      <c r="AU1353" s="17" t="s">
        <v>85</v>
      </c>
    </row>
    <row r="1354" spans="2:65" s="1" customFormat="1" ht="10">
      <c r="B1354" s="32"/>
      <c r="D1354" s="144" t="s">
        <v>145</v>
      </c>
      <c r="F1354" s="145" t="s">
        <v>1321</v>
      </c>
      <c r="I1354" s="142"/>
      <c r="L1354" s="32"/>
      <c r="M1354" s="143"/>
      <c r="T1354" s="53"/>
      <c r="AT1354" s="17" t="s">
        <v>145</v>
      </c>
      <c r="AU1354" s="17" t="s">
        <v>85</v>
      </c>
    </row>
    <row r="1355" spans="2:65" s="13" customFormat="1" ht="10">
      <c r="B1355" s="152"/>
      <c r="D1355" s="140" t="s">
        <v>147</v>
      </c>
      <c r="E1355" s="153" t="s">
        <v>19</v>
      </c>
      <c r="F1355" s="154" t="s">
        <v>1253</v>
      </c>
      <c r="H1355" s="155">
        <v>94.4</v>
      </c>
      <c r="I1355" s="156"/>
      <c r="L1355" s="152"/>
      <c r="M1355" s="157"/>
      <c r="T1355" s="158"/>
      <c r="AT1355" s="153" t="s">
        <v>147</v>
      </c>
      <c r="AU1355" s="153" t="s">
        <v>85</v>
      </c>
      <c r="AV1355" s="13" t="s">
        <v>85</v>
      </c>
      <c r="AW1355" s="13" t="s">
        <v>39</v>
      </c>
      <c r="AX1355" s="13" t="s">
        <v>12</v>
      </c>
      <c r="AY1355" s="153" t="s">
        <v>135</v>
      </c>
    </row>
    <row r="1356" spans="2:65" s="14" customFormat="1" ht="10">
      <c r="B1356" s="159"/>
      <c r="D1356" s="140" t="s">
        <v>147</v>
      </c>
      <c r="E1356" s="160" t="s">
        <v>19</v>
      </c>
      <c r="F1356" s="161" t="s">
        <v>154</v>
      </c>
      <c r="H1356" s="162">
        <v>94.4</v>
      </c>
      <c r="I1356" s="163"/>
      <c r="L1356" s="159"/>
      <c r="M1356" s="164"/>
      <c r="T1356" s="165"/>
      <c r="AT1356" s="160" t="s">
        <v>147</v>
      </c>
      <c r="AU1356" s="160" t="s">
        <v>85</v>
      </c>
      <c r="AV1356" s="14" t="s">
        <v>143</v>
      </c>
      <c r="AW1356" s="14" t="s">
        <v>39</v>
      </c>
      <c r="AX1356" s="14" t="s">
        <v>83</v>
      </c>
      <c r="AY1356" s="160" t="s">
        <v>135</v>
      </c>
    </row>
    <row r="1357" spans="2:65" s="1" customFormat="1" ht="49" customHeight="1">
      <c r="B1357" s="32"/>
      <c r="C1357" s="127" t="s">
        <v>943</v>
      </c>
      <c r="D1357" s="127" t="s">
        <v>138</v>
      </c>
      <c r="E1357" s="128" t="s">
        <v>1322</v>
      </c>
      <c r="F1357" s="129" t="s">
        <v>1323</v>
      </c>
      <c r="G1357" s="130" t="s">
        <v>312</v>
      </c>
      <c r="H1357" s="131">
        <v>4.2701700000000002</v>
      </c>
      <c r="I1357" s="132"/>
      <c r="J1357" s="133">
        <f>ROUND(I1357*H1357,2)</f>
        <v>0</v>
      </c>
      <c r="K1357" s="129" t="s">
        <v>142</v>
      </c>
      <c r="L1357" s="32"/>
      <c r="M1357" s="134" t="s">
        <v>19</v>
      </c>
      <c r="N1357" s="135" t="s">
        <v>47</v>
      </c>
      <c r="P1357" s="136">
        <f>O1357*H1357</f>
        <v>0</v>
      </c>
      <c r="Q1357" s="136">
        <v>0</v>
      </c>
      <c r="R1357" s="136">
        <f>Q1357*H1357</f>
        <v>0</v>
      </c>
      <c r="S1357" s="136">
        <v>0</v>
      </c>
      <c r="T1357" s="137">
        <f>S1357*H1357</f>
        <v>0</v>
      </c>
      <c r="AR1357" s="138" t="s">
        <v>197</v>
      </c>
      <c r="AT1357" s="138" t="s">
        <v>138</v>
      </c>
      <c r="AU1357" s="138" t="s">
        <v>85</v>
      </c>
      <c r="AY1357" s="17" t="s">
        <v>135</v>
      </c>
      <c r="BE1357" s="139">
        <f>IF(N1357="základní",J1357,0)</f>
        <v>0</v>
      </c>
      <c r="BF1357" s="139">
        <f>IF(N1357="snížená",J1357,0)</f>
        <v>0</v>
      </c>
      <c r="BG1357" s="139">
        <f>IF(N1357="zákl. přenesená",J1357,0)</f>
        <v>0</v>
      </c>
      <c r="BH1357" s="139">
        <f>IF(N1357="sníž. přenesená",J1357,0)</f>
        <v>0</v>
      </c>
      <c r="BI1357" s="139">
        <f>IF(N1357="nulová",J1357,0)</f>
        <v>0</v>
      </c>
      <c r="BJ1357" s="17" t="s">
        <v>83</v>
      </c>
      <c r="BK1357" s="139">
        <f>ROUND(I1357*H1357,2)</f>
        <v>0</v>
      </c>
      <c r="BL1357" s="17" t="s">
        <v>197</v>
      </c>
      <c r="BM1357" s="138" t="s">
        <v>1324</v>
      </c>
    </row>
    <row r="1358" spans="2:65" s="1" customFormat="1" ht="27">
      <c r="B1358" s="32"/>
      <c r="D1358" s="140" t="s">
        <v>144</v>
      </c>
      <c r="F1358" s="141" t="s">
        <v>1323</v>
      </c>
      <c r="I1358" s="142"/>
      <c r="L1358" s="32"/>
      <c r="M1358" s="143"/>
      <c r="T1358" s="53"/>
      <c r="AT1358" s="17" t="s">
        <v>144</v>
      </c>
      <c r="AU1358" s="17" t="s">
        <v>85</v>
      </c>
    </row>
    <row r="1359" spans="2:65" s="1" customFormat="1" ht="10">
      <c r="B1359" s="32"/>
      <c r="D1359" s="144" t="s">
        <v>145</v>
      </c>
      <c r="F1359" s="145" t="s">
        <v>1325</v>
      </c>
      <c r="I1359" s="142"/>
      <c r="L1359" s="32"/>
      <c r="M1359" s="143"/>
      <c r="T1359" s="53"/>
      <c r="AT1359" s="17" t="s">
        <v>145</v>
      </c>
      <c r="AU1359" s="17" t="s">
        <v>85</v>
      </c>
    </row>
    <row r="1360" spans="2:65" s="1" customFormat="1" ht="49" customHeight="1">
      <c r="B1360" s="32"/>
      <c r="C1360" s="127" t="s">
        <v>1326</v>
      </c>
      <c r="D1360" s="127" t="s">
        <v>138</v>
      </c>
      <c r="E1360" s="128" t="s">
        <v>1327</v>
      </c>
      <c r="F1360" s="129" t="s">
        <v>1328</v>
      </c>
      <c r="G1360" s="130" t="s">
        <v>312</v>
      </c>
      <c r="H1360" s="131">
        <v>4.2701700000000002</v>
      </c>
      <c r="I1360" s="132"/>
      <c r="J1360" s="133">
        <f>ROUND(I1360*H1360,2)</f>
        <v>0</v>
      </c>
      <c r="K1360" s="129" t="s">
        <v>824</v>
      </c>
      <c r="L1360" s="32"/>
      <c r="M1360" s="134" t="s">
        <v>19</v>
      </c>
      <c r="N1360" s="135" t="s">
        <v>47</v>
      </c>
      <c r="P1360" s="136">
        <f>O1360*H1360</f>
        <v>0</v>
      </c>
      <c r="Q1360" s="136">
        <v>0</v>
      </c>
      <c r="R1360" s="136">
        <f>Q1360*H1360</f>
        <v>0</v>
      </c>
      <c r="S1360" s="136">
        <v>0</v>
      </c>
      <c r="T1360" s="137">
        <f>S1360*H1360</f>
        <v>0</v>
      </c>
      <c r="AR1360" s="138" t="s">
        <v>197</v>
      </c>
      <c r="AT1360" s="138" t="s">
        <v>138</v>
      </c>
      <c r="AU1360" s="138" t="s">
        <v>85</v>
      </c>
      <c r="AY1360" s="17" t="s">
        <v>135</v>
      </c>
      <c r="BE1360" s="139">
        <f>IF(N1360="základní",J1360,0)</f>
        <v>0</v>
      </c>
      <c r="BF1360" s="139">
        <f>IF(N1360="snížená",J1360,0)</f>
        <v>0</v>
      </c>
      <c r="BG1360" s="139">
        <f>IF(N1360="zákl. přenesená",J1360,0)</f>
        <v>0</v>
      </c>
      <c r="BH1360" s="139">
        <f>IF(N1360="sníž. přenesená",J1360,0)</f>
        <v>0</v>
      </c>
      <c r="BI1360" s="139">
        <f>IF(N1360="nulová",J1360,0)</f>
        <v>0</v>
      </c>
      <c r="BJ1360" s="17" t="s">
        <v>83</v>
      </c>
      <c r="BK1360" s="139">
        <f>ROUND(I1360*H1360,2)</f>
        <v>0</v>
      </c>
      <c r="BL1360" s="17" t="s">
        <v>197</v>
      </c>
      <c r="BM1360" s="138" t="s">
        <v>1329</v>
      </c>
    </row>
    <row r="1361" spans="2:65" s="1" customFormat="1" ht="27">
      <c r="B1361" s="32"/>
      <c r="D1361" s="140" t="s">
        <v>144</v>
      </c>
      <c r="F1361" s="141" t="s">
        <v>1328</v>
      </c>
      <c r="I1361" s="142"/>
      <c r="L1361" s="32"/>
      <c r="M1361" s="143"/>
      <c r="T1361" s="53"/>
      <c r="AT1361" s="17" t="s">
        <v>144</v>
      </c>
      <c r="AU1361" s="17" t="s">
        <v>85</v>
      </c>
    </row>
    <row r="1362" spans="2:65" s="1" customFormat="1" ht="10">
      <c r="B1362" s="32"/>
      <c r="D1362" s="144" t="s">
        <v>145</v>
      </c>
      <c r="F1362" s="145" t="s">
        <v>1330</v>
      </c>
      <c r="I1362" s="142"/>
      <c r="L1362" s="32"/>
      <c r="M1362" s="143"/>
      <c r="T1362" s="53"/>
      <c r="AT1362" s="17" t="s">
        <v>145</v>
      </c>
      <c r="AU1362" s="17" t="s">
        <v>85</v>
      </c>
    </row>
    <row r="1363" spans="2:65" s="11" customFormat="1" ht="22.75" customHeight="1">
      <c r="B1363" s="115"/>
      <c r="D1363" s="116" t="s">
        <v>75</v>
      </c>
      <c r="E1363" s="125" t="s">
        <v>1331</v>
      </c>
      <c r="F1363" s="125" t="s">
        <v>1332</v>
      </c>
      <c r="I1363" s="118"/>
      <c r="J1363" s="126">
        <f>BK1363</f>
        <v>0</v>
      </c>
      <c r="L1363" s="115"/>
      <c r="M1363" s="120"/>
      <c r="P1363" s="121">
        <f>SUM(P1364:P1436)</f>
        <v>0</v>
      </c>
      <c r="R1363" s="121">
        <f>SUM(R1364:R1436)</f>
        <v>0</v>
      </c>
      <c r="T1363" s="122">
        <f>SUM(T1364:T1436)</f>
        <v>0</v>
      </c>
      <c r="AR1363" s="116" t="s">
        <v>85</v>
      </c>
      <c r="AT1363" s="123" t="s">
        <v>75</v>
      </c>
      <c r="AU1363" s="123" t="s">
        <v>83</v>
      </c>
      <c r="AY1363" s="116" t="s">
        <v>135</v>
      </c>
      <c r="BK1363" s="124">
        <f>SUM(BK1364:BK1436)</f>
        <v>0</v>
      </c>
    </row>
    <row r="1364" spans="2:65" s="1" customFormat="1" ht="16.5" customHeight="1">
      <c r="B1364" s="32"/>
      <c r="C1364" s="127" t="s">
        <v>948</v>
      </c>
      <c r="D1364" s="127" t="s">
        <v>138</v>
      </c>
      <c r="E1364" s="128" t="s">
        <v>1333</v>
      </c>
      <c r="F1364" s="129" t="s">
        <v>1334</v>
      </c>
      <c r="G1364" s="130" t="s">
        <v>141</v>
      </c>
      <c r="H1364" s="131">
        <v>110.94</v>
      </c>
      <c r="I1364" s="132"/>
      <c r="J1364" s="133">
        <f>ROUND(I1364*H1364,2)</f>
        <v>0</v>
      </c>
      <c r="K1364" s="129" t="s">
        <v>19</v>
      </c>
      <c r="L1364" s="32"/>
      <c r="M1364" s="134" t="s">
        <v>19</v>
      </c>
      <c r="N1364" s="135" t="s">
        <v>47</v>
      </c>
      <c r="P1364" s="136">
        <f>O1364*H1364</f>
        <v>0</v>
      </c>
      <c r="Q1364" s="136">
        <v>0</v>
      </c>
      <c r="R1364" s="136">
        <f>Q1364*H1364</f>
        <v>0</v>
      </c>
      <c r="S1364" s="136">
        <v>0</v>
      </c>
      <c r="T1364" s="137">
        <f>S1364*H1364</f>
        <v>0</v>
      </c>
      <c r="AR1364" s="138" t="s">
        <v>197</v>
      </c>
      <c r="AT1364" s="138" t="s">
        <v>138</v>
      </c>
      <c r="AU1364" s="138" t="s">
        <v>85</v>
      </c>
      <c r="AY1364" s="17" t="s">
        <v>135</v>
      </c>
      <c r="BE1364" s="139">
        <f>IF(N1364="základní",J1364,0)</f>
        <v>0</v>
      </c>
      <c r="BF1364" s="139">
        <f>IF(N1364="snížená",J1364,0)</f>
        <v>0</v>
      </c>
      <c r="BG1364" s="139">
        <f>IF(N1364="zákl. přenesená",J1364,0)</f>
        <v>0</v>
      </c>
      <c r="BH1364" s="139">
        <f>IF(N1364="sníž. přenesená",J1364,0)</f>
        <v>0</v>
      </c>
      <c r="BI1364" s="139">
        <f>IF(N1364="nulová",J1364,0)</f>
        <v>0</v>
      </c>
      <c r="BJ1364" s="17" t="s">
        <v>83</v>
      </c>
      <c r="BK1364" s="139">
        <f>ROUND(I1364*H1364,2)</f>
        <v>0</v>
      </c>
      <c r="BL1364" s="17" t="s">
        <v>197</v>
      </c>
      <c r="BM1364" s="138" t="s">
        <v>1335</v>
      </c>
    </row>
    <row r="1365" spans="2:65" s="1" customFormat="1" ht="10">
      <c r="B1365" s="32"/>
      <c r="D1365" s="140" t="s">
        <v>144</v>
      </c>
      <c r="F1365" s="141" t="s">
        <v>1334</v>
      </c>
      <c r="I1365" s="142"/>
      <c r="L1365" s="32"/>
      <c r="M1365" s="143"/>
      <c r="T1365" s="53"/>
      <c r="AT1365" s="17" t="s">
        <v>144</v>
      </c>
      <c r="AU1365" s="17" t="s">
        <v>85</v>
      </c>
    </row>
    <row r="1366" spans="2:65" s="13" customFormat="1" ht="10">
      <c r="B1366" s="152"/>
      <c r="D1366" s="140" t="s">
        <v>147</v>
      </c>
      <c r="E1366" s="153" t="s">
        <v>19</v>
      </c>
      <c r="F1366" s="154" t="s">
        <v>1336</v>
      </c>
      <c r="H1366" s="155">
        <v>110.94</v>
      </c>
      <c r="I1366" s="156"/>
      <c r="L1366" s="152"/>
      <c r="M1366" s="157"/>
      <c r="T1366" s="158"/>
      <c r="AT1366" s="153" t="s">
        <v>147</v>
      </c>
      <c r="AU1366" s="153" t="s">
        <v>85</v>
      </c>
      <c r="AV1366" s="13" t="s">
        <v>85</v>
      </c>
      <c r="AW1366" s="13" t="s">
        <v>39</v>
      </c>
      <c r="AX1366" s="13" t="s">
        <v>12</v>
      </c>
      <c r="AY1366" s="153" t="s">
        <v>135</v>
      </c>
    </row>
    <row r="1367" spans="2:65" s="14" customFormat="1" ht="10">
      <c r="B1367" s="159"/>
      <c r="D1367" s="140" t="s">
        <v>147</v>
      </c>
      <c r="E1367" s="160" t="s">
        <v>19</v>
      </c>
      <c r="F1367" s="161" t="s">
        <v>154</v>
      </c>
      <c r="H1367" s="162">
        <v>110.94</v>
      </c>
      <c r="I1367" s="163"/>
      <c r="L1367" s="159"/>
      <c r="M1367" s="164"/>
      <c r="T1367" s="165"/>
      <c r="AT1367" s="160" t="s">
        <v>147</v>
      </c>
      <c r="AU1367" s="160" t="s">
        <v>85</v>
      </c>
      <c r="AV1367" s="14" t="s">
        <v>143</v>
      </c>
      <c r="AW1367" s="14" t="s">
        <v>39</v>
      </c>
      <c r="AX1367" s="14" t="s">
        <v>83</v>
      </c>
      <c r="AY1367" s="160" t="s">
        <v>135</v>
      </c>
    </row>
    <row r="1368" spans="2:65" s="1" customFormat="1" ht="24.15" customHeight="1">
      <c r="B1368" s="32"/>
      <c r="C1368" s="127" t="s">
        <v>1337</v>
      </c>
      <c r="D1368" s="127" t="s">
        <v>138</v>
      </c>
      <c r="E1368" s="128" t="s">
        <v>1338</v>
      </c>
      <c r="F1368" s="129" t="s">
        <v>1339</v>
      </c>
      <c r="G1368" s="130" t="s">
        <v>141</v>
      </c>
      <c r="H1368" s="131">
        <v>110.95</v>
      </c>
      <c r="I1368" s="132"/>
      <c r="J1368" s="133">
        <f>ROUND(I1368*H1368,2)</f>
        <v>0</v>
      </c>
      <c r="K1368" s="129" t="s">
        <v>142</v>
      </c>
      <c r="L1368" s="32"/>
      <c r="M1368" s="134" t="s">
        <v>19</v>
      </c>
      <c r="N1368" s="135" t="s">
        <v>47</v>
      </c>
      <c r="P1368" s="136">
        <f>O1368*H1368</f>
        <v>0</v>
      </c>
      <c r="Q1368" s="136">
        <v>0</v>
      </c>
      <c r="R1368" s="136">
        <f>Q1368*H1368</f>
        <v>0</v>
      </c>
      <c r="S1368" s="136">
        <v>0</v>
      </c>
      <c r="T1368" s="137">
        <f>S1368*H1368</f>
        <v>0</v>
      </c>
      <c r="AR1368" s="138" t="s">
        <v>197</v>
      </c>
      <c r="AT1368" s="138" t="s">
        <v>138</v>
      </c>
      <c r="AU1368" s="138" t="s">
        <v>85</v>
      </c>
      <c r="AY1368" s="17" t="s">
        <v>135</v>
      </c>
      <c r="BE1368" s="139">
        <f>IF(N1368="základní",J1368,0)</f>
        <v>0</v>
      </c>
      <c r="BF1368" s="139">
        <f>IF(N1368="snížená",J1368,0)</f>
        <v>0</v>
      </c>
      <c r="BG1368" s="139">
        <f>IF(N1368="zákl. přenesená",J1368,0)</f>
        <v>0</v>
      </c>
      <c r="BH1368" s="139">
        <f>IF(N1368="sníž. přenesená",J1368,0)</f>
        <v>0</v>
      </c>
      <c r="BI1368" s="139">
        <f>IF(N1368="nulová",J1368,0)</f>
        <v>0</v>
      </c>
      <c r="BJ1368" s="17" t="s">
        <v>83</v>
      </c>
      <c r="BK1368" s="139">
        <f>ROUND(I1368*H1368,2)</f>
        <v>0</v>
      </c>
      <c r="BL1368" s="17" t="s">
        <v>197</v>
      </c>
      <c r="BM1368" s="138" t="s">
        <v>1340</v>
      </c>
    </row>
    <row r="1369" spans="2:65" s="1" customFormat="1" ht="18">
      <c r="B1369" s="32"/>
      <c r="D1369" s="140" t="s">
        <v>144</v>
      </c>
      <c r="F1369" s="141" t="s">
        <v>1339</v>
      </c>
      <c r="I1369" s="142"/>
      <c r="L1369" s="32"/>
      <c r="M1369" s="143"/>
      <c r="T1369" s="53"/>
      <c r="AT1369" s="17" t="s">
        <v>144</v>
      </c>
      <c r="AU1369" s="17" t="s">
        <v>85</v>
      </c>
    </row>
    <row r="1370" spans="2:65" s="1" customFormat="1" ht="10">
      <c r="B1370" s="32"/>
      <c r="D1370" s="144" t="s">
        <v>145</v>
      </c>
      <c r="F1370" s="145" t="s">
        <v>1341</v>
      </c>
      <c r="I1370" s="142"/>
      <c r="L1370" s="32"/>
      <c r="M1370" s="143"/>
      <c r="T1370" s="53"/>
      <c r="AT1370" s="17" t="s">
        <v>145</v>
      </c>
      <c r="AU1370" s="17" t="s">
        <v>85</v>
      </c>
    </row>
    <row r="1371" spans="2:65" s="12" customFormat="1" ht="10">
      <c r="B1371" s="146"/>
      <c r="D1371" s="140" t="s">
        <v>147</v>
      </c>
      <c r="E1371" s="147" t="s">
        <v>19</v>
      </c>
      <c r="F1371" s="148" t="s">
        <v>546</v>
      </c>
      <c r="H1371" s="147" t="s">
        <v>19</v>
      </c>
      <c r="I1371" s="149"/>
      <c r="L1371" s="146"/>
      <c r="M1371" s="150"/>
      <c r="T1371" s="151"/>
      <c r="AT1371" s="147" t="s">
        <v>147</v>
      </c>
      <c r="AU1371" s="147" t="s">
        <v>85</v>
      </c>
      <c r="AV1371" s="12" t="s">
        <v>83</v>
      </c>
      <c r="AW1371" s="12" t="s">
        <v>39</v>
      </c>
      <c r="AX1371" s="12" t="s">
        <v>12</v>
      </c>
      <c r="AY1371" s="147" t="s">
        <v>135</v>
      </c>
    </row>
    <row r="1372" spans="2:65" s="13" customFormat="1" ht="10">
      <c r="B1372" s="152"/>
      <c r="D1372" s="140" t="s">
        <v>147</v>
      </c>
      <c r="E1372" s="153" t="s">
        <v>19</v>
      </c>
      <c r="F1372" s="154" t="s">
        <v>1342</v>
      </c>
      <c r="H1372" s="155">
        <v>110.95</v>
      </c>
      <c r="I1372" s="156"/>
      <c r="L1372" s="152"/>
      <c r="M1372" s="157"/>
      <c r="T1372" s="158"/>
      <c r="AT1372" s="153" t="s">
        <v>147</v>
      </c>
      <c r="AU1372" s="153" t="s">
        <v>85</v>
      </c>
      <c r="AV1372" s="13" t="s">
        <v>85</v>
      </c>
      <c r="AW1372" s="13" t="s">
        <v>39</v>
      </c>
      <c r="AX1372" s="13" t="s">
        <v>12</v>
      </c>
      <c r="AY1372" s="153" t="s">
        <v>135</v>
      </c>
    </row>
    <row r="1373" spans="2:65" s="14" customFormat="1" ht="10">
      <c r="B1373" s="159"/>
      <c r="D1373" s="140" t="s">
        <v>147</v>
      </c>
      <c r="E1373" s="160" t="s">
        <v>19</v>
      </c>
      <c r="F1373" s="161" t="s">
        <v>154</v>
      </c>
      <c r="H1373" s="162">
        <v>110.95</v>
      </c>
      <c r="I1373" s="163"/>
      <c r="L1373" s="159"/>
      <c r="M1373" s="164"/>
      <c r="T1373" s="165"/>
      <c r="AT1373" s="160" t="s">
        <v>147</v>
      </c>
      <c r="AU1373" s="160" t="s">
        <v>85</v>
      </c>
      <c r="AV1373" s="14" t="s">
        <v>143</v>
      </c>
      <c r="AW1373" s="14" t="s">
        <v>39</v>
      </c>
      <c r="AX1373" s="14" t="s">
        <v>83</v>
      </c>
      <c r="AY1373" s="160" t="s">
        <v>135</v>
      </c>
    </row>
    <row r="1374" spans="2:65" s="1" customFormat="1" ht="24.15" customHeight="1">
      <c r="B1374" s="32"/>
      <c r="C1374" s="127" t="s">
        <v>957</v>
      </c>
      <c r="D1374" s="127" t="s">
        <v>138</v>
      </c>
      <c r="E1374" s="128" t="s">
        <v>1343</v>
      </c>
      <c r="F1374" s="129" t="s">
        <v>1344</v>
      </c>
      <c r="G1374" s="130" t="s">
        <v>141</v>
      </c>
      <c r="H1374" s="131">
        <v>110.95</v>
      </c>
      <c r="I1374" s="132"/>
      <c r="J1374" s="133">
        <f>ROUND(I1374*H1374,2)</f>
        <v>0</v>
      </c>
      <c r="K1374" s="129" t="s">
        <v>142</v>
      </c>
      <c r="L1374" s="32"/>
      <c r="M1374" s="134" t="s">
        <v>19</v>
      </c>
      <c r="N1374" s="135" t="s">
        <v>47</v>
      </c>
      <c r="P1374" s="136">
        <f>O1374*H1374</f>
        <v>0</v>
      </c>
      <c r="Q1374" s="136">
        <v>0</v>
      </c>
      <c r="R1374" s="136">
        <f>Q1374*H1374</f>
        <v>0</v>
      </c>
      <c r="S1374" s="136">
        <v>0</v>
      </c>
      <c r="T1374" s="137">
        <f>S1374*H1374</f>
        <v>0</v>
      </c>
      <c r="AR1374" s="138" t="s">
        <v>197</v>
      </c>
      <c r="AT1374" s="138" t="s">
        <v>138</v>
      </c>
      <c r="AU1374" s="138" t="s">
        <v>85</v>
      </c>
      <c r="AY1374" s="17" t="s">
        <v>135</v>
      </c>
      <c r="BE1374" s="139">
        <f>IF(N1374="základní",J1374,0)</f>
        <v>0</v>
      </c>
      <c r="BF1374" s="139">
        <f>IF(N1374="snížená",J1374,0)</f>
        <v>0</v>
      </c>
      <c r="BG1374" s="139">
        <f>IF(N1374="zákl. přenesená",J1374,0)</f>
        <v>0</v>
      </c>
      <c r="BH1374" s="139">
        <f>IF(N1374="sníž. přenesená",J1374,0)</f>
        <v>0</v>
      </c>
      <c r="BI1374" s="139">
        <f>IF(N1374="nulová",J1374,0)</f>
        <v>0</v>
      </c>
      <c r="BJ1374" s="17" t="s">
        <v>83</v>
      </c>
      <c r="BK1374" s="139">
        <f>ROUND(I1374*H1374,2)</f>
        <v>0</v>
      </c>
      <c r="BL1374" s="17" t="s">
        <v>197</v>
      </c>
      <c r="BM1374" s="138" t="s">
        <v>1345</v>
      </c>
    </row>
    <row r="1375" spans="2:65" s="1" customFormat="1" ht="10">
      <c r="B1375" s="32"/>
      <c r="D1375" s="140" t="s">
        <v>144</v>
      </c>
      <c r="F1375" s="141" t="s">
        <v>1344</v>
      </c>
      <c r="I1375" s="142"/>
      <c r="L1375" s="32"/>
      <c r="M1375" s="143"/>
      <c r="T1375" s="53"/>
      <c r="AT1375" s="17" t="s">
        <v>144</v>
      </c>
      <c r="AU1375" s="17" t="s">
        <v>85</v>
      </c>
    </row>
    <row r="1376" spans="2:65" s="1" customFormat="1" ht="10">
      <c r="B1376" s="32"/>
      <c r="D1376" s="144" t="s">
        <v>145</v>
      </c>
      <c r="F1376" s="145" t="s">
        <v>1346</v>
      </c>
      <c r="I1376" s="142"/>
      <c r="L1376" s="32"/>
      <c r="M1376" s="143"/>
      <c r="T1376" s="53"/>
      <c r="AT1376" s="17" t="s">
        <v>145</v>
      </c>
      <c r="AU1376" s="17" t="s">
        <v>85</v>
      </c>
    </row>
    <row r="1377" spans="2:65" s="12" customFormat="1" ht="10">
      <c r="B1377" s="146"/>
      <c r="D1377" s="140" t="s">
        <v>147</v>
      </c>
      <c r="E1377" s="147" t="s">
        <v>19</v>
      </c>
      <c r="F1377" s="148" t="s">
        <v>546</v>
      </c>
      <c r="H1377" s="147" t="s">
        <v>19</v>
      </c>
      <c r="I1377" s="149"/>
      <c r="L1377" s="146"/>
      <c r="M1377" s="150"/>
      <c r="T1377" s="151"/>
      <c r="AT1377" s="147" t="s">
        <v>147</v>
      </c>
      <c r="AU1377" s="147" t="s">
        <v>85</v>
      </c>
      <c r="AV1377" s="12" t="s">
        <v>83</v>
      </c>
      <c r="AW1377" s="12" t="s">
        <v>39</v>
      </c>
      <c r="AX1377" s="12" t="s">
        <v>12</v>
      </c>
      <c r="AY1377" s="147" t="s">
        <v>135</v>
      </c>
    </row>
    <row r="1378" spans="2:65" s="13" customFormat="1" ht="10">
      <c r="B1378" s="152"/>
      <c r="D1378" s="140" t="s">
        <v>147</v>
      </c>
      <c r="E1378" s="153" t="s">
        <v>19</v>
      </c>
      <c r="F1378" s="154" t="s">
        <v>1342</v>
      </c>
      <c r="H1378" s="155">
        <v>110.95</v>
      </c>
      <c r="I1378" s="156"/>
      <c r="L1378" s="152"/>
      <c r="M1378" s="157"/>
      <c r="T1378" s="158"/>
      <c r="AT1378" s="153" t="s">
        <v>147</v>
      </c>
      <c r="AU1378" s="153" t="s">
        <v>85</v>
      </c>
      <c r="AV1378" s="13" t="s">
        <v>85</v>
      </c>
      <c r="AW1378" s="13" t="s">
        <v>39</v>
      </c>
      <c r="AX1378" s="13" t="s">
        <v>12</v>
      </c>
      <c r="AY1378" s="153" t="s">
        <v>135</v>
      </c>
    </row>
    <row r="1379" spans="2:65" s="14" customFormat="1" ht="10">
      <c r="B1379" s="159"/>
      <c r="D1379" s="140" t="s">
        <v>147</v>
      </c>
      <c r="E1379" s="160" t="s">
        <v>19</v>
      </c>
      <c r="F1379" s="161" t="s">
        <v>154</v>
      </c>
      <c r="H1379" s="162">
        <v>110.95</v>
      </c>
      <c r="I1379" s="163"/>
      <c r="L1379" s="159"/>
      <c r="M1379" s="164"/>
      <c r="T1379" s="165"/>
      <c r="AT1379" s="160" t="s">
        <v>147</v>
      </c>
      <c r="AU1379" s="160" t="s">
        <v>85</v>
      </c>
      <c r="AV1379" s="14" t="s">
        <v>143</v>
      </c>
      <c r="AW1379" s="14" t="s">
        <v>39</v>
      </c>
      <c r="AX1379" s="14" t="s">
        <v>83</v>
      </c>
      <c r="AY1379" s="160" t="s">
        <v>135</v>
      </c>
    </row>
    <row r="1380" spans="2:65" s="1" customFormat="1" ht="24.15" customHeight="1">
      <c r="B1380" s="32"/>
      <c r="C1380" s="127" t="s">
        <v>1347</v>
      </c>
      <c r="D1380" s="127" t="s">
        <v>138</v>
      </c>
      <c r="E1380" s="128" t="s">
        <v>1348</v>
      </c>
      <c r="F1380" s="129" t="s">
        <v>1349</v>
      </c>
      <c r="G1380" s="130" t="s">
        <v>141</v>
      </c>
      <c r="H1380" s="131">
        <v>110.95</v>
      </c>
      <c r="I1380" s="132"/>
      <c r="J1380" s="133">
        <f>ROUND(I1380*H1380,2)</f>
        <v>0</v>
      </c>
      <c r="K1380" s="129" t="s">
        <v>142</v>
      </c>
      <c r="L1380" s="32"/>
      <c r="M1380" s="134" t="s">
        <v>19</v>
      </c>
      <c r="N1380" s="135" t="s">
        <v>47</v>
      </c>
      <c r="P1380" s="136">
        <f>O1380*H1380</f>
        <v>0</v>
      </c>
      <c r="Q1380" s="136">
        <v>0</v>
      </c>
      <c r="R1380" s="136">
        <f>Q1380*H1380</f>
        <v>0</v>
      </c>
      <c r="S1380" s="136">
        <v>0</v>
      </c>
      <c r="T1380" s="137">
        <f>S1380*H1380</f>
        <v>0</v>
      </c>
      <c r="AR1380" s="138" t="s">
        <v>197</v>
      </c>
      <c r="AT1380" s="138" t="s">
        <v>138</v>
      </c>
      <c r="AU1380" s="138" t="s">
        <v>85</v>
      </c>
      <c r="AY1380" s="17" t="s">
        <v>135</v>
      </c>
      <c r="BE1380" s="139">
        <f>IF(N1380="základní",J1380,0)</f>
        <v>0</v>
      </c>
      <c r="BF1380" s="139">
        <f>IF(N1380="snížená",J1380,0)</f>
        <v>0</v>
      </c>
      <c r="BG1380" s="139">
        <f>IF(N1380="zákl. přenesená",J1380,0)</f>
        <v>0</v>
      </c>
      <c r="BH1380" s="139">
        <f>IF(N1380="sníž. přenesená",J1380,0)</f>
        <v>0</v>
      </c>
      <c r="BI1380" s="139">
        <f>IF(N1380="nulová",J1380,0)</f>
        <v>0</v>
      </c>
      <c r="BJ1380" s="17" t="s">
        <v>83</v>
      </c>
      <c r="BK1380" s="139">
        <f>ROUND(I1380*H1380,2)</f>
        <v>0</v>
      </c>
      <c r="BL1380" s="17" t="s">
        <v>197</v>
      </c>
      <c r="BM1380" s="138" t="s">
        <v>1350</v>
      </c>
    </row>
    <row r="1381" spans="2:65" s="1" customFormat="1" ht="18">
      <c r="B1381" s="32"/>
      <c r="D1381" s="140" t="s">
        <v>144</v>
      </c>
      <c r="F1381" s="141" t="s">
        <v>1349</v>
      </c>
      <c r="I1381" s="142"/>
      <c r="L1381" s="32"/>
      <c r="M1381" s="143"/>
      <c r="T1381" s="53"/>
      <c r="AT1381" s="17" t="s">
        <v>144</v>
      </c>
      <c r="AU1381" s="17" t="s">
        <v>85</v>
      </c>
    </row>
    <row r="1382" spans="2:65" s="1" customFormat="1" ht="10">
      <c r="B1382" s="32"/>
      <c r="D1382" s="144" t="s">
        <v>145</v>
      </c>
      <c r="F1382" s="145" t="s">
        <v>1351</v>
      </c>
      <c r="I1382" s="142"/>
      <c r="L1382" s="32"/>
      <c r="M1382" s="143"/>
      <c r="T1382" s="53"/>
      <c r="AT1382" s="17" t="s">
        <v>145</v>
      </c>
      <c r="AU1382" s="17" t="s">
        <v>85</v>
      </c>
    </row>
    <row r="1383" spans="2:65" s="12" customFormat="1" ht="10">
      <c r="B1383" s="146"/>
      <c r="D1383" s="140" t="s">
        <v>147</v>
      </c>
      <c r="E1383" s="147" t="s">
        <v>19</v>
      </c>
      <c r="F1383" s="148" t="s">
        <v>546</v>
      </c>
      <c r="H1383" s="147" t="s">
        <v>19</v>
      </c>
      <c r="I1383" s="149"/>
      <c r="L1383" s="146"/>
      <c r="M1383" s="150"/>
      <c r="T1383" s="151"/>
      <c r="AT1383" s="147" t="s">
        <v>147</v>
      </c>
      <c r="AU1383" s="147" t="s">
        <v>85</v>
      </c>
      <c r="AV1383" s="12" t="s">
        <v>83</v>
      </c>
      <c r="AW1383" s="12" t="s">
        <v>39</v>
      </c>
      <c r="AX1383" s="12" t="s">
        <v>12</v>
      </c>
      <c r="AY1383" s="147" t="s">
        <v>135</v>
      </c>
    </row>
    <row r="1384" spans="2:65" s="13" customFormat="1" ht="10">
      <c r="B1384" s="152"/>
      <c r="D1384" s="140" t="s">
        <v>147</v>
      </c>
      <c r="E1384" s="153" t="s">
        <v>19</v>
      </c>
      <c r="F1384" s="154" t="s">
        <v>1342</v>
      </c>
      <c r="H1384" s="155">
        <v>110.95</v>
      </c>
      <c r="I1384" s="156"/>
      <c r="L1384" s="152"/>
      <c r="M1384" s="157"/>
      <c r="T1384" s="158"/>
      <c r="AT1384" s="153" t="s">
        <v>147</v>
      </c>
      <c r="AU1384" s="153" t="s">
        <v>85</v>
      </c>
      <c r="AV1384" s="13" t="s">
        <v>85</v>
      </c>
      <c r="AW1384" s="13" t="s">
        <v>39</v>
      </c>
      <c r="AX1384" s="13" t="s">
        <v>12</v>
      </c>
      <c r="AY1384" s="153" t="s">
        <v>135</v>
      </c>
    </row>
    <row r="1385" spans="2:65" s="14" customFormat="1" ht="10">
      <c r="B1385" s="159"/>
      <c r="D1385" s="140" t="s">
        <v>147</v>
      </c>
      <c r="E1385" s="160" t="s">
        <v>19</v>
      </c>
      <c r="F1385" s="161" t="s">
        <v>154</v>
      </c>
      <c r="H1385" s="162">
        <v>110.95</v>
      </c>
      <c r="I1385" s="163"/>
      <c r="L1385" s="159"/>
      <c r="M1385" s="164"/>
      <c r="T1385" s="165"/>
      <c r="AT1385" s="160" t="s">
        <v>147</v>
      </c>
      <c r="AU1385" s="160" t="s">
        <v>85</v>
      </c>
      <c r="AV1385" s="14" t="s">
        <v>143</v>
      </c>
      <c r="AW1385" s="14" t="s">
        <v>39</v>
      </c>
      <c r="AX1385" s="14" t="s">
        <v>83</v>
      </c>
      <c r="AY1385" s="160" t="s">
        <v>135</v>
      </c>
    </row>
    <row r="1386" spans="2:65" s="1" customFormat="1" ht="37.75" customHeight="1">
      <c r="B1386" s="32"/>
      <c r="C1386" s="127" t="s">
        <v>962</v>
      </c>
      <c r="D1386" s="127" t="s">
        <v>138</v>
      </c>
      <c r="E1386" s="128" t="s">
        <v>1352</v>
      </c>
      <c r="F1386" s="129" t="s">
        <v>1353</v>
      </c>
      <c r="G1386" s="130" t="s">
        <v>141</v>
      </c>
      <c r="H1386" s="131">
        <v>110.95</v>
      </c>
      <c r="I1386" s="132"/>
      <c r="J1386" s="133">
        <f>ROUND(I1386*H1386,2)</f>
        <v>0</v>
      </c>
      <c r="K1386" s="129" t="s">
        <v>142</v>
      </c>
      <c r="L1386" s="32"/>
      <c r="M1386" s="134" t="s">
        <v>19</v>
      </c>
      <c r="N1386" s="135" t="s">
        <v>47</v>
      </c>
      <c r="P1386" s="136">
        <f>O1386*H1386</f>
        <v>0</v>
      </c>
      <c r="Q1386" s="136">
        <v>0</v>
      </c>
      <c r="R1386" s="136">
        <f>Q1386*H1386</f>
        <v>0</v>
      </c>
      <c r="S1386" s="136">
        <v>0</v>
      </c>
      <c r="T1386" s="137">
        <f>S1386*H1386</f>
        <v>0</v>
      </c>
      <c r="AR1386" s="138" t="s">
        <v>197</v>
      </c>
      <c r="AT1386" s="138" t="s">
        <v>138</v>
      </c>
      <c r="AU1386" s="138" t="s">
        <v>85</v>
      </c>
      <c r="AY1386" s="17" t="s">
        <v>135</v>
      </c>
      <c r="BE1386" s="139">
        <f>IF(N1386="základní",J1386,0)</f>
        <v>0</v>
      </c>
      <c r="BF1386" s="139">
        <f>IF(N1386="snížená",J1386,0)</f>
        <v>0</v>
      </c>
      <c r="BG1386" s="139">
        <f>IF(N1386="zákl. přenesená",J1386,0)</f>
        <v>0</v>
      </c>
      <c r="BH1386" s="139">
        <f>IF(N1386="sníž. přenesená",J1386,0)</f>
        <v>0</v>
      </c>
      <c r="BI1386" s="139">
        <f>IF(N1386="nulová",J1386,0)</f>
        <v>0</v>
      </c>
      <c r="BJ1386" s="17" t="s">
        <v>83</v>
      </c>
      <c r="BK1386" s="139">
        <f>ROUND(I1386*H1386,2)</f>
        <v>0</v>
      </c>
      <c r="BL1386" s="17" t="s">
        <v>197</v>
      </c>
      <c r="BM1386" s="138" t="s">
        <v>1354</v>
      </c>
    </row>
    <row r="1387" spans="2:65" s="1" customFormat="1" ht="27">
      <c r="B1387" s="32"/>
      <c r="D1387" s="140" t="s">
        <v>144</v>
      </c>
      <c r="F1387" s="141" t="s">
        <v>1353</v>
      </c>
      <c r="I1387" s="142"/>
      <c r="L1387" s="32"/>
      <c r="M1387" s="143"/>
      <c r="T1387" s="53"/>
      <c r="AT1387" s="17" t="s">
        <v>144</v>
      </c>
      <c r="AU1387" s="17" t="s">
        <v>85</v>
      </c>
    </row>
    <row r="1388" spans="2:65" s="1" customFormat="1" ht="10">
      <c r="B1388" s="32"/>
      <c r="D1388" s="144" t="s">
        <v>145</v>
      </c>
      <c r="F1388" s="145" t="s">
        <v>1355</v>
      </c>
      <c r="I1388" s="142"/>
      <c r="L1388" s="32"/>
      <c r="M1388" s="143"/>
      <c r="T1388" s="53"/>
      <c r="AT1388" s="17" t="s">
        <v>145</v>
      </c>
      <c r="AU1388" s="17" t="s">
        <v>85</v>
      </c>
    </row>
    <row r="1389" spans="2:65" s="12" customFormat="1" ht="10">
      <c r="B1389" s="146"/>
      <c r="D1389" s="140" t="s">
        <v>147</v>
      </c>
      <c r="E1389" s="147" t="s">
        <v>19</v>
      </c>
      <c r="F1389" s="148" t="s">
        <v>546</v>
      </c>
      <c r="H1389" s="147" t="s">
        <v>19</v>
      </c>
      <c r="I1389" s="149"/>
      <c r="L1389" s="146"/>
      <c r="M1389" s="150"/>
      <c r="T1389" s="151"/>
      <c r="AT1389" s="147" t="s">
        <v>147</v>
      </c>
      <c r="AU1389" s="147" t="s">
        <v>85</v>
      </c>
      <c r="AV1389" s="12" t="s">
        <v>83</v>
      </c>
      <c r="AW1389" s="12" t="s">
        <v>39</v>
      </c>
      <c r="AX1389" s="12" t="s">
        <v>12</v>
      </c>
      <c r="AY1389" s="147" t="s">
        <v>135</v>
      </c>
    </row>
    <row r="1390" spans="2:65" s="13" customFormat="1" ht="10">
      <c r="B1390" s="152"/>
      <c r="D1390" s="140" t="s">
        <v>147</v>
      </c>
      <c r="E1390" s="153" t="s">
        <v>19</v>
      </c>
      <c r="F1390" s="154" t="s">
        <v>1342</v>
      </c>
      <c r="H1390" s="155">
        <v>110.95</v>
      </c>
      <c r="I1390" s="156"/>
      <c r="L1390" s="152"/>
      <c r="M1390" s="157"/>
      <c r="T1390" s="158"/>
      <c r="AT1390" s="153" t="s">
        <v>147</v>
      </c>
      <c r="AU1390" s="153" t="s">
        <v>85</v>
      </c>
      <c r="AV1390" s="13" t="s">
        <v>85</v>
      </c>
      <c r="AW1390" s="13" t="s">
        <v>39</v>
      </c>
      <c r="AX1390" s="13" t="s">
        <v>12</v>
      </c>
      <c r="AY1390" s="153" t="s">
        <v>135</v>
      </c>
    </row>
    <row r="1391" spans="2:65" s="14" customFormat="1" ht="10">
      <c r="B1391" s="159"/>
      <c r="D1391" s="140" t="s">
        <v>147</v>
      </c>
      <c r="E1391" s="160" t="s">
        <v>19</v>
      </c>
      <c r="F1391" s="161" t="s">
        <v>154</v>
      </c>
      <c r="H1391" s="162">
        <v>110.95</v>
      </c>
      <c r="I1391" s="163"/>
      <c r="L1391" s="159"/>
      <c r="M1391" s="164"/>
      <c r="T1391" s="165"/>
      <c r="AT1391" s="160" t="s">
        <v>147</v>
      </c>
      <c r="AU1391" s="160" t="s">
        <v>85</v>
      </c>
      <c r="AV1391" s="14" t="s">
        <v>143</v>
      </c>
      <c r="AW1391" s="14" t="s">
        <v>39</v>
      </c>
      <c r="AX1391" s="14" t="s">
        <v>83</v>
      </c>
      <c r="AY1391" s="160" t="s">
        <v>135</v>
      </c>
    </row>
    <row r="1392" spans="2:65" s="1" customFormat="1" ht="16.5" customHeight="1">
      <c r="B1392" s="32"/>
      <c r="C1392" s="127" t="s">
        <v>1356</v>
      </c>
      <c r="D1392" s="127" t="s">
        <v>138</v>
      </c>
      <c r="E1392" s="128" t="s">
        <v>1357</v>
      </c>
      <c r="F1392" s="129" t="s">
        <v>1358</v>
      </c>
      <c r="G1392" s="130" t="s">
        <v>266</v>
      </c>
      <c r="H1392" s="131">
        <v>42.881999999999998</v>
      </c>
      <c r="I1392" s="132"/>
      <c r="J1392" s="133">
        <f>ROUND(I1392*H1392,2)</f>
        <v>0</v>
      </c>
      <c r="K1392" s="129" t="s">
        <v>142</v>
      </c>
      <c r="L1392" s="32"/>
      <c r="M1392" s="134" t="s">
        <v>19</v>
      </c>
      <c r="N1392" s="135" t="s">
        <v>47</v>
      </c>
      <c r="P1392" s="136">
        <f>O1392*H1392</f>
        <v>0</v>
      </c>
      <c r="Q1392" s="136">
        <v>0</v>
      </c>
      <c r="R1392" s="136">
        <f>Q1392*H1392</f>
        <v>0</v>
      </c>
      <c r="S1392" s="136">
        <v>0</v>
      </c>
      <c r="T1392" s="137">
        <f>S1392*H1392</f>
        <v>0</v>
      </c>
      <c r="AR1392" s="138" t="s">
        <v>197</v>
      </c>
      <c r="AT1392" s="138" t="s">
        <v>138</v>
      </c>
      <c r="AU1392" s="138" t="s">
        <v>85</v>
      </c>
      <c r="AY1392" s="17" t="s">
        <v>135</v>
      </c>
      <c r="BE1392" s="139">
        <f>IF(N1392="základní",J1392,0)</f>
        <v>0</v>
      </c>
      <c r="BF1392" s="139">
        <f>IF(N1392="snížená",J1392,0)</f>
        <v>0</v>
      </c>
      <c r="BG1392" s="139">
        <f>IF(N1392="zákl. přenesená",J1392,0)</f>
        <v>0</v>
      </c>
      <c r="BH1392" s="139">
        <f>IF(N1392="sníž. přenesená",J1392,0)</f>
        <v>0</v>
      </c>
      <c r="BI1392" s="139">
        <f>IF(N1392="nulová",J1392,0)</f>
        <v>0</v>
      </c>
      <c r="BJ1392" s="17" t="s">
        <v>83</v>
      </c>
      <c r="BK1392" s="139">
        <f>ROUND(I1392*H1392,2)</f>
        <v>0</v>
      </c>
      <c r="BL1392" s="17" t="s">
        <v>197</v>
      </c>
      <c r="BM1392" s="138" t="s">
        <v>1359</v>
      </c>
    </row>
    <row r="1393" spans="2:65" s="1" customFormat="1" ht="10">
      <c r="B1393" s="32"/>
      <c r="D1393" s="140" t="s">
        <v>144</v>
      </c>
      <c r="F1393" s="141" t="s">
        <v>1358</v>
      </c>
      <c r="I1393" s="142"/>
      <c r="L1393" s="32"/>
      <c r="M1393" s="143"/>
      <c r="T1393" s="53"/>
      <c r="AT1393" s="17" t="s">
        <v>144</v>
      </c>
      <c r="AU1393" s="17" t="s">
        <v>85</v>
      </c>
    </row>
    <row r="1394" spans="2:65" s="1" customFormat="1" ht="10">
      <c r="B1394" s="32"/>
      <c r="D1394" s="144" t="s">
        <v>145</v>
      </c>
      <c r="F1394" s="145" t="s">
        <v>1360</v>
      </c>
      <c r="I1394" s="142"/>
      <c r="L1394" s="32"/>
      <c r="M1394" s="143"/>
      <c r="T1394" s="53"/>
      <c r="AT1394" s="17" t="s">
        <v>145</v>
      </c>
      <c r="AU1394" s="17" t="s">
        <v>85</v>
      </c>
    </row>
    <row r="1395" spans="2:65" s="13" customFormat="1" ht="10">
      <c r="B1395" s="152"/>
      <c r="D1395" s="140" t="s">
        <v>147</v>
      </c>
      <c r="E1395" s="153" t="s">
        <v>19</v>
      </c>
      <c r="F1395" s="154" t="s">
        <v>1361</v>
      </c>
      <c r="H1395" s="155">
        <v>42.882000000000005</v>
      </c>
      <c r="I1395" s="156"/>
      <c r="L1395" s="152"/>
      <c r="M1395" s="157"/>
      <c r="T1395" s="158"/>
      <c r="AT1395" s="153" t="s">
        <v>147</v>
      </c>
      <c r="AU1395" s="153" t="s">
        <v>85</v>
      </c>
      <c r="AV1395" s="13" t="s">
        <v>85</v>
      </c>
      <c r="AW1395" s="13" t="s">
        <v>39</v>
      </c>
      <c r="AX1395" s="13" t="s">
        <v>12</v>
      </c>
      <c r="AY1395" s="153" t="s">
        <v>135</v>
      </c>
    </row>
    <row r="1396" spans="2:65" s="14" customFormat="1" ht="10">
      <c r="B1396" s="159"/>
      <c r="D1396" s="140" t="s">
        <v>147</v>
      </c>
      <c r="E1396" s="160" t="s">
        <v>19</v>
      </c>
      <c r="F1396" s="161" t="s">
        <v>154</v>
      </c>
      <c r="H1396" s="162">
        <v>42.882000000000005</v>
      </c>
      <c r="I1396" s="163"/>
      <c r="L1396" s="159"/>
      <c r="M1396" s="164"/>
      <c r="T1396" s="165"/>
      <c r="AT1396" s="160" t="s">
        <v>147</v>
      </c>
      <c r="AU1396" s="160" t="s">
        <v>85</v>
      </c>
      <c r="AV1396" s="14" t="s">
        <v>143</v>
      </c>
      <c r="AW1396" s="14" t="s">
        <v>39</v>
      </c>
      <c r="AX1396" s="14" t="s">
        <v>83</v>
      </c>
      <c r="AY1396" s="160" t="s">
        <v>135</v>
      </c>
    </row>
    <row r="1397" spans="2:65" s="1" customFormat="1" ht="16.5" customHeight="1">
      <c r="B1397" s="32"/>
      <c r="C1397" s="176" t="s">
        <v>969</v>
      </c>
      <c r="D1397" s="176" t="s">
        <v>714</v>
      </c>
      <c r="E1397" s="177" t="s">
        <v>1362</v>
      </c>
      <c r="F1397" s="178" t="s">
        <v>1363</v>
      </c>
      <c r="G1397" s="179" t="s">
        <v>266</v>
      </c>
      <c r="H1397" s="180">
        <v>46.312559999999998</v>
      </c>
      <c r="I1397" s="181"/>
      <c r="J1397" s="182">
        <f>ROUND(I1397*H1397,2)</f>
        <v>0</v>
      </c>
      <c r="K1397" s="178" t="s">
        <v>142</v>
      </c>
      <c r="L1397" s="183"/>
      <c r="M1397" s="184" t="s">
        <v>19</v>
      </c>
      <c r="N1397" s="185" t="s">
        <v>47</v>
      </c>
      <c r="P1397" s="136">
        <f>O1397*H1397</f>
        <v>0</v>
      </c>
      <c r="Q1397" s="136">
        <v>0</v>
      </c>
      <c r="R1397" s="136">
        <f>Q1397*H1397</f>
        <v>0</v>
      </c>
      <c r="S1397" s="136">
        <v>0</v>
      </c>
      <c r="T1397" s="137">
        <f>S1397*H1397</f>
        <v>0</v>
      </c>
      <c r="AR1397" s="138" t="s">
        <v>267</v>
      </c>
      <c r="AT1397" s="138" t="s">
        <v>714</v>
      </c>
      <c r="AU1397" s="138" t="s">
        <v>85</v>
      </c>
      <c r="AY1397" s="17" t="s">
        <v>135</v>
      </c>
      <c r="BE1397" s="139">
        <f>IF(N1397="základní",J1397,0)</f>
        <v>0</v>
      </c>
      <c r="BF1397" s="139">
        <f>IF(N1397="snížená",J1397,0)</f>
        <v>0</v>
      </c>
      <c r="BG1397" s="139">
        <f>IF(N1397="zákl. přenesená",J1397,0)</f>
        <v>0</v>
      </c>
      <c r="BH1397" s="139">
        <f>IF(N1397="sníž. přenesená",J1397,0)</f>
        <v>0</v>
      </c>
      <c r="BI1397" s="139">
        <f>IF(N1397="nulová",J1397,0)</f>
        <v>0</v>
      </c>
      <c r="BJ1397" s="17" t="s">
        <v>83</v>
      </c>
      <c r="BK1397" s="139">
        <f>ROUND(I1397*H1397,2)</f>
        <v>0</v>
      </c>
      <c r="BL1397" s="17" t="s">
        <v>197</v>
      </c>
      <c r="BM1397" s="138" t="s">
        <v>1364</v>
      </c>
    </row>
    <row r="1398" spans="2:65" s="1" customFormat="1" ht="10">
      <c r="B1398" s="32"/>
      <c r="D1398" s="140" t="s">
        <v>144</v>
      </c>
      <c r="F1398" s="141" t="s">
        <v>1363</v>
      </c>
      <c r="I1398" s="142"/>
      <c r="L1398" s="32"/>
      <c r="M1398" s="143"/>
      <c r="T1398" s="53"/>
      <c r="AT1398" s="17" t="s">
        <v>144</v>
      </c>
      <c r="AU1398" s="17" t="s">
        <v>85</v>
      </c>
    </row>
    <row r="1399" spans="2:65" s="13" customFormat="1" ht="10">
      <c r="B1399" s="152"/>
      <c r="D1399" s="140" t="s">
        <v>147</v>
      </c>
      <c r="E1399" s="153" t="s">
        <v>19</v>
      </c>
      <c r="F1399" s="154" t="s">
        <v>1365</v>
      </c>
      <c r="H1399" s="155">
        <v>46.312559999999998</v>
      </c>
      <c r="I1399" s="156"/>
      <c r="L1399" s="152"/>
      <c r="M1399" s="157"/>
      <c r="T1399" s="158"/>
      <c r="AT1399" s="153" t="s">
        <v>147</v>
      </c>
      <c r="AU1399" s="153" t="s">
        <v>85</v>
      </c>
      <c r="AV1399" s="13" t="s">
        <v>85</v>
      </c>
      <c r="AW1399" s="13" t="s">
        <v>39</v>
      </c>
      <c r="AX1399" s="13" t="s">
        <v>12</v>
      </c>
      <c r="AY1399" s="153" t="s">
        <v>135</v>
      </c>
    </row>
    <row r="1400" spans="2:65" s="14" customFormat="1" ht="10">
      <c r="B1400" s="159"/>
      <c r="D1400" s="140" t="s">
        <v>147</v>
      </c>
      <c r="E1400" s="160" t="s">
        <v>19</v>
      </c>
      <c r="F1400" s="161" t="s">
        <v>154</v>
      </c>
      <c r="H1400" s="162">
        <v>46.312559999999998</v>
      </c>
      <c r="I1400" s="163"/>
      <c r="L1400" s="159"/>
      <c r="M1400" s="164"/>
      <c r="T1400" s="165"/>
      <c r="AT1400" s="160" t="s">
        <v>147</v>
      </c>
      <c r="AU1400" s="160" t="s">
        <v>85</v>
      </c>
      <c r="AV1400" s="14" t="s">
        <v>143</v>
      </c>
      <c r="AW1400" s="14" t="s">
        <v>39</v>
      </c>
      <c r="AX1400" s="14" t="s">
        <v>83</v>
      </c>
      <c r="AY1400" s="160" t="s">
        <v>135</v>
      </c>
    </row>
    <row r="1401" spans="2:65" s="1" customFormat="1" ht="37.75" customHeight="1">
      <c r="B1401" s="32"/>
      <c r="C1401" s="127" t="s">
        <v>1366</v>
      </c>
      <c r="D1401" s="127" t="s">
        <v>138</v>
      </c>
      <c r="E1401" s="128" t="s">
        <v>1367</v>
      </c>
      <c r="F1401" s="129" t="s">
        <v>1368</v>
      </c>
      <c r="G1401" s="130" t="s">
        <v>141</v>
      </c>
      <c r="H1401" s="131">
        <v>110.95</v>
      </c>
      <c r="I1401" s="132"/>
      <c r="J1401" s="133">
        <f>ROUND(I1401*H1401,2)</f>
        <v>0</v>
      </c>
      <c r="K1401" s="129" t="s">
        <v>19</v>
      </c>
      <c r="L1401" s="32"/>
      <c r="M1401" s="134" t="s">
        <v>19</v>
      </c>
      <c r="N1401" s="135" t="s">
        <v>47</v>
      </c>
      <c r="P1401" s="136">
        <f>O1401*H1401</f>
        <v>0</v>
      </c>
      <c r="Q1401" s="136">
        <v>0</v>
      </c>
      <c r="R1401" s="136">
        <f>Q1401*H1401</f>
        <v>0</v>
      </c>
      <c r="S1401" s="136">
        <v>0</v>
      </c>
      <c r="T1401" s="137">
        <f>S1401*H1401</f>
        <v>0</v>
      </c>
      <c r="AR1401" s="138" t="s">
        <v>197</v>
      </c>
      <c r="AT1401" s="138" t="s">
        <v>138</v>
      </c>
      <c r="AU1401" s="138" t="s">
        <v>85</v>
      </c>
      <c r="AY1401" s="17" t="s">
        <v>135</v>
      </c>
      <c r="BE1401" s="139">
        <f>IF(N1401="základní",J1401,0)</f>
        <v>0</v>
      </c>
      <c r="BF1401" s="139">
        <f>IF(N1401="snížená",J1401,0)</f>
        <v>0</v>
      </c>
      <c r="BG1401" s="139">
        <f>IF(N1401="zákl. přenesená",J1401,0)</f>
        <v>0</v>
      </c>
      <c r="BH1401" s="139">
        <f>IF(N1401="sníž. přenesená",J1401,0)</f>
        <v>0</v>
      </c>
      <c r="BI1401" s="139">
        <f>IF(N1401="nulová",J1401,0)</f>
        <v>0</v>
      </c>
      <c r="BJ1401" s="17" t="s">
        <v>83</v>
      </c>
      <c r="BK1401" s="139">
        <f>ROUND(I1401*H1401,2)</f>
        <v>0</v>
      </c>
      <c r="BL1401" s="17" t="s">
        <v>197</v>
      </c>
      <c r="BM1401" s="138" t="s">
        <v>1369</v>
      </c>
    </row>
    <row r="1402" spans="2:65" s="1" customFormat="1" ht="18">
      <c r="B1402" s="32"/>
      <c r="D1402" s="140" t="s">
        <v>144</v>
      </c>
      <c r="F1402" s="141" t="s">
        <v>1368</v>
      </c>
      <c r="I1402" s="142"/>
      <c r="L1402" s="32"/>
      <c r="M1402" s="143"/>
      <c r="T1402" s="53"/>
      <c r="AT1402" s="17" t="s">
        <v>144</v>
      </c>
      <c r="AU1402" s="17" t="s">
        <v>85</v>
      </c>
    </row>
    <row r="1403" spans="2:65" s="1" customFormat="1" ht="18">
      <c r="B1403" s="32"/>
      <c r="D1403" s="140" t="s">
        <v>872</v>
      </c>
      <c r="F1403" s="186" t="s">
        <v>1370</v>
      </c>
      <c r="I1403" s="142"/>
      <c r="L1403" s="32"/>
      <c r="M1403" s="143"/>
      <c r="T1403" s="53"/>
      <c r="AT1403" s="17" t="s">
        <v>872</v>
      </c>
      <c r="AU1403" s="17" t="s">
        <v>85</v>
      </c>
    </row>
    <row r="1404" spans="2:65" s="12" customFormat="1" ht="10">
      <c r="B1404" s="146"/>
      <c r="D1404" s="140" t="s">
        <v>147</v>
      </c>
      <c r="E1404" s="147" t="s">
        <v>19</v>
      </c>
      <c r="F1404" s="148" t="s">
        <v>546</v>
      </c>
      <c r="H1404" s="147" t="s">
        <v>19</v>
      </c>
      <c r="I1404" s="149"/>
      <c r="L1404" s="146"/>
      <c r="M1404" s="150"/>
      <c r="T1404" s="151"/>
      <c r="AT1404" s="147" t="s">
        <v>147</v>
      </c>
      <c r="AU1404" s="147" t="s">
        <v>85</v>
      </c>
      <c r="AV1404" s="12" t="s">
        <v>83</v>
      </c>
      <c r="AW1404" s="12" t="s">
        <v>39</v>
      </c>
      <c r="AX1404" s="12" t="s">
        <v>12</v>
      </c>
      <c r="AY1404" s="147" t="s">
        <v>135</v>
      </c>
    </row>
    <row r="1405" spans="2:65" s="13" customFormat="1" ht="10">
      <c r="B1405" s="152"/>
      <c r="D1405" s="140" t="s">
        <v>147</v>
      </c>
      <c r="E1405" s="153" t="s">
        <v>19</v>
      </c>
      <c r="F1405" s="154" t="s">
        <v>1342</v>
      </c>
      <c r="H1405" s="155">
        <v>110.95</v>
      </c>
      <c r="I1405" s="156"/>
      <c r="L1405" s="152"/>
      <c r="M1405" s="157"/>
      <c r="T1405" s="158"/>
      <c r="AT1405" s="153" t="s">
        <v>147</v>
      </c>
      <c r="AU1405" s="153" t="s">
        <v>85</v>
      </c>
      <c r="AV1405" s="13" t="s">
        <v>85</v>
      </c>
      <c r="AW1405" s="13" t="s">
        <v>39</v>
      </c>
      <c r="AX1405" s="13" t="s">
        <v>12</v>
      </c>
      <c r="AY1405" s="153" t="s">
        <v>135</v>
      </c>
    </row>
    <row r="1406" spans="2:65" s="14" customFormat="1" ht="10">
      <c r="B1406" s="159"/>
      <c r="D1406" s="140" t="s">
        <v>147</v>
      </c>
      <c r="E1406" s="160" t="s">
        <v>19</v>
      </c>
      <c r="F1406" s="161" t="s">
        <v>154</v>
      </c>
      <c r="H1406" s="162">
        <v>110.95</v>
      </c>
      <c r="I1406" s="163"/>
      <c r="L1406" s="159"/>
      <c r="M1406" s="164"/>
      <c r="T1406" s="165"/>
      <c r="AT1406" s="160" t="s">
        <v>147</v>
      </c>
      <c r="AU1406" s="160" t="s">
        <v>85</v>
      </c>
      <c r="AV1406" s="14" t="s">
        <v>143</v>
      </c>
      <c r="AW1406" s="14" t="s">
        <v>39</v>
      </c>
      <c r="AX1406" s="14" t="s">
        <v>83</v>
      </c>
      <c r="AY1406" s="160" t="s">
        <v>135</v>
      </c>
    </row>
    <row r="1407" spans="2:65" s="1" customFormat="1" ht="24.15" customHeight="1">
      <c r="B1407" s="32"/>
      <c r="C1407" s="127" t="s">
        <v>977</v>
      </c>
      <c r="D1407" s="127" t="s">
        <v>138</v>
      </c>
      <c r="E1407" s="128" t="s">
        <v>1371</v>
      </c>
      <c r="F1407" s="129" t="s">
        <v>1372</v>
      </c>
      <c r="G1407" s="130" t="s">
        <v>141</v>
      </c>
      <c r="H1407" s="131">
        <v>110.95</v>
      </c>
      <c r="I1407" s="132"/>
      <c r="J1407" s="133">
        <f>ROUND(I1407*H1407,2)</f>
        <v>0</v>
      </c>
      <c r="K1407" s="129" t="s">
        <v>142</v>
      </c>
      <c r="L1407" s="32"/>
      <c r="M1407" s="134" t="s">
        <v>19</v>
      </c>
      <c r="N1407" s="135" t="s">
        <v>47</v>
      </c>
      <c r="P1407" s="136">
        <f>O1407*H1407</f>
        <v>0</v>
      </c>
      <c r="Q1407" s="136">
        <v>0</v>
      </c>
      <c r="R1407" s="136">
        <f>Q1407*H1407</f>
        <v>0</v>
      </c>
      <c r="S1407" s="136">
        <v>0</v>
      </c>
      <c r="T1407" s="137">
        <f>S1407*H1407</f>
        <v>0</v>
      </c>
      <c r="AR1407" s="138" t="s">
        <v>197</v>
      </c>
      <c r="AT1407" s="138" t="s">
        <v>138</v>
      </c>
      <c r="AU1407" s="138" t="s">
        <v>85</v>
      </c>
      <c r="AY1407" s="17" t="s">
        <v>135</v>
      </c>
      <c r="BE1407" s="139">
        <f>IF(N1407="základní",J1407,0)</f>
        <v>0</v>
      </c>
      <c r="BF1407" s="139">
        <f>IF(N1407="snížená",J1407,0)</f>
        <v>0</v>
      </c>
      <c r="BG1407" s="139">
        <f>IF(N1407="zákl. přenesená",J1407,0)</f>
        <v>0</v>
      </c>
      <c r="BH1407" s="139">
        <f>IF(N1407="sníž. přenesená",J1407,0)</f>
        <v>0</v>
      </c>
      <c r="BI1407" s="139">
        <f>IF(N1407="nulová",J1407,0)</f>
        <v>0</v>
      </c>
      <c r="BJ1407" s="17" t="s">
        <v>83</v>
      </c>
      <c r="BK1407" s="139">
        <f>ROUND(I1407*H1407,2)</f>
        <v>0</v>
      </c>
      <c r="BL1407" s="17" t="s">
        <v>197</v>
      </c>
      <c r="BM1407" s="138" t="s">
        <v>1373</v>
      </c>
    </row>
    <row r="1408" spans="2:65" s="1" customFormat="1" ht="18">
      <c r="B1408" s="32"/>
      <c r="D1408" s="140" t="s">
        <v>144</v>
      </c>
      <c r="F1408" s="141" t="s">
        <v>1372</v>
      </c>
      <c r="I1408" s="142"/>
      <c r="L1408" s="32"/>
      <c r="M1408" s="143"/>
      <c r="T1408" s="53"/>
      <c r="AT1408" s="17" t="s">
        <v>144</v>
      </c>
      <c r="AU1408" s="17" t="s">
        <v>85</v>
      </c>
    </row>
    <row r="1409" spans="2:65" s="1" customFormat="1" ht="10">
      <c r="B1409" s="32"/>
      <c r="D1409" s="144" t="s">
        <v>145</v>
      </c>
      <c r="F1409" s="145" t="s">
        <v>1374</v>
      </c>
      <c r="I1409" s="142"/>
      <c r="L1409" s="32"/>
      <c r="M1409" s="143"/>
      <c r="T1409" s="53"/>
      <c r="AT1409" s="17" t="s">
        <v>145</v>
      </c>
      <c r="AU1409" s="17" t="s">
        <v>85</v>
      </c>
    </row>
    <row r="1410" spans="2:65" s="12" customFormat="1" ht="10">
      <c r="B1410" s="146"/>
      <c r="D1410" s="140" t="s">
        <v>147</v>
      </c>
      <c r="E1410" s="147" t="s">
        <v>19</v>
      </c>
      <c r="F1410" s="148" t="s">
        <v>546</v>
      </c>
      <c r="H1410" s="147" t="s">
        <v>19</v>
      </c>
      <c r="I1410" s="149"/>
      <c r="L1410" s="146"/>
      <c r="M1410" s="150"/>
      <c r="T1410" s="151"/>
      <c r="AT1410" s="147" t="s">
        <v>147</v>
      </c>
      <c r="AU1410" s="147" t="s">
        <v>85</v>
      </c>
      <c r="AV1410" s="12" t="s">
        <v>83</v>
      </c>
      <c r="AW1410" s="12" t="s">
        <v>39</v>
      </c>
      <c r="AX1410" s="12" t="s">
        <v>12</v>
      </c>
      <c r="AY1410" s="147" t="s">
        <v>135</v>
      </c>
    </row>
    <row r="1411" spans="2:65" s="13" customFormat="1" ht="10">
      <c r="B1411" s="152"/>
      <c r="D1411" s="140" t="s">
        <v>147</v>
      </c>
      <c r="E1411" s="153" t="s">
        <v>19</v>
      </c>
      <c r="F1411" s="154" t="s">
        <v>1342</v>
      </c>
      <c r="H1411" s="155">
        <v>110.95</v>
      </c>
      <c r="I1411" s="156"/>
      <c r="L1411" s="152"/>
      <c r="M1411" s="157"/>
      <c r="T1411" s="158"/>
      <c r="AT1411" s="153" t="s">
        <v>147</v>
      </c>
      <c r="AU1411" s="153" t="s">
        <v>85</v>
      </c>
      <c r="AV1411" s="13" t="s">
        <v>85</v>
      </c>
      <c r="AW1411" s="13" t="s">
        <v>39</v>
      </c>
      <c r="AX1411" s="13" t="s">
        <v>12</v>
      </c>
      <c r="AY1411" s="153" t="s">
        <v>135</v>
      </c>
    </row>
    <row r="1412" spans="2:65" s="14" customFormat="1" ht="10">
      <c r="B1412" s="159"/>
      <c r="D1412" s="140" t="s">
        <v>147</v>
      </c>
      <c r="E1412" s="160" t="s">
        <v>19</v>
      </c>
      <c r="F1412" s="161" t="s">
        <v>154</v>
      </c>
      <c r="H1412" s="162">
        <v>110.95</v>
      </c>
      <c r="I1412" s="163"/>
      <c r="L1412" s="159"/>
      <c r="M1412" s="164"/>
      <c r="T1412" s="165"/>
      <c r="AT1412" s="160" t="s">
        <v>147</v>
      </c>
      <c r="AU1412" s="160" t="s">
        <v>85</v>
      </c>
      <c r="AV1412" s="14" t="s">
        <v>143</v>
      </c>
      <c r="AW1412" s="14" t="s">
        <v>39</v>
      </c>
      <c r="AX1412" s="14" t="s">
        <v>83</v>
      </c>
      <c r="AY1412" s="160" t="s">
        <v>135</v>
      </c>
    </row>
    <row r="1413" spans="2:65" s="1" customFormat="1" ht="37.75" customHeight="1">
      <c r="B1413" s="32"/>
      <c r="C1413" s="127" t="s">
        <v>1375</v>
      </c>
      <c r="D1413" s="127" t="s">
        <v>138</v>
      </c>
      <c r="E1413" s="128" t="s">
        <v>1376</v>
      </c>
      <c r="F1413" s="129" t="s">
        <v>1377</v>
      </c>
      <c r="G1413" s="130" t="s">
        <v>141</v>
      </c>
      <c r="H1413" s="131">
        <v>110.95</v>
      </c>
      <c r="I1413" s="132"/>
      <c r="J1413" s="133">
        <f>ROUND(I1413*H1413,2)</f>
        <v>0</v>
      </c>
      <c r="K1413" s="129" t="s">
        <v>142</v>
      </c>
      <c r="L1413" s="32"/>
      <c r="M1413" s="134" t="s">
        <v>19</v>
      </c>
      <c r="N1413" s="135" t="s">
        <v>47</v>
      </c>
      <c r="P1413" s="136">
        <f>O1413*H1413</f>
        <v>0</v>
      </c>
      <c r="Q1413" s="136">
        <v>0</v>
      </c>
      <c r="R1413" s="136">
        <f>Q1413*H1413</f>
        <v>0</v>
      </c>
      <c r="S1413" s="136">
        <v>0</v>
      </c>
      <c r="T1413" s="137">
        <f>S1413*H1413</f>
        <v>0</v>
      </c>
      <c r="AR1413" s="138" t="s">
        <v>197</v>
      </c>
      <c r="AT1413" s="138" t="s">
        <v>138</v>
      </c>
      <c r="AU1413" s="138" t="s">
        <v>85</v>
      </c>
      <c r="AY1413" s="17" t="s">
        <v>135</v>
      </c>
      <c r="BE1413" s="139">
        <f>IF(N1413="základní",J1413,0)</f>
        <v>0</v>
      </c>
      <c r="BF1413" s="139">
        <f>IF(N1413="snížená",J1413,0)</f>
        <v>0</v>
      </c>
      <c r="BG1413" s="139">
        <f>IF(N1413="zákl. přenesená",J1413,0)</f>
        <v>0</v>
      </c>
      <c r="BH1413" s="139">
        <f>IF(N1413="sníž. přenesená",J1413,0)</f>
        <v>0</v>
      </c>
      <c r="BI1413" s="139">
        <f>IF(N1413="nulová",J1413,0)</f>
        <v>0</v>
      </c>
      <c r="BJ1413" s="17" t="s">
        <v>83</v>
      </c>
      <c r="BK1413" s="139">
        <f>ROUND(I1413*H1413,2)</f>
        <v>0</v>
      </c>
      <c r="BL1413" s="17" t="s">
        <v>197</v>
      </c>
      <c r="BM1413" s="138" t="s">
        <v>1378</v>
      </c>
    </row>
    <row r="1414" spans="2:65" s="1" customFormat="1" ht="18">
      <c r="B1414" s="32"/>
      <c r="D1414" s="140" t="s">
        <v>144</v>
      </c>
      <c r="F1414" s="141" t="s">
        <v>1377</v>
      </c>
      <c r="I1414" s="142"/>
      <c r="L1414" s="32"/>
      <c r="M1414" s="143"/>
      <c r="T1414" s="53"/>
      <c r="AT1414" s="17" t="s">
        <v>144</v>
      </c>
      <c r="AU1414" s="17" t="s">
        <v>85</v>
      </c>
    </row>
    <row r="1415" spans="2:65" s="1" customFormat="1" ht="10">
      <c r="B1415" s="32"/>
      <c r="D1415" s="144" t="s">
        <v>145</v>
      </c>
      <c r="F1415" s="145" t="s">
        <v>1379</v>
      </c>
      <c r="I1415" s="142"/>
      <c r="L1415" s="32"/>
      <c r="M1415" s="143"/>
      <c r="T1415" s="53"/>
      <c r="AT1415" s="17" t="s">
        <v>145</v>
      </c>
      <c r="AU1415" s="17" t="s">
        <v>85</v>
      </c>
    </row>
    <row r="1416" spans="2:65" s="12" customFormat="1" ht="10">
      <c r="B1416" s="146"/>
      <c r="D1416" s="140" t="s">
        <v>147</v>
      </c>
      <c r="E1416" s="147" t="s">
        <v>19</v>
      </c>
      <c r="F1416" s="148" t="s">
        <v>546</v>
      </c>
      <c r="H1416" s="147" t="s">
        <v>19</v>
      </c>
      <c r="I1416" s="149"/>
      <c r="L1416" s="146"/>
      <c r="M1416" s="150"/>
      <c r="T1416" s="151"/>
      <c r="AT1416" s="147" t="s">
        <v>147</v>
      </c>
      <c r="AU1416" s="147" t="s">
        <v>85</v>
      </c>
      <c r="AV1416" s="12" t="s">
        <v>83</v>
      </c>
      <c r="AW1416" s="12" t="s">
        <v>39</v>
      </c>
      <c r="AX1416" s="12" t="s">
        <v>12</v>
      </c>
      <c r="AY1416" s="147" t="s">
        <v>135</v>
      </c>
    </row>
    <row r="1417" spans="2:65" s="13" customFormat="1" ht="10">
      <c r="B1417" s="152"/>
      <c r="D1417" s="140" t="s">
        <v>147</v>
      </c>
      <c r="E1417" s="153" t="s">
        <v>19</v>
      </c>
      <c r="F1417" s="154" t="s">
        <v>1342</v>
      </c>
      <c r="H1417" s="155">
        <v>110.95</v>
      </c>
      <c r="I1417" s="156"/>
      <c r="L1417" s="152"/>
      <c r="M1417" s="157"/>
      <c r="T1417" s="158"/>
      <c r="AT1417" s="153" t="s">
        <v>147</v>
      </c>
      <c r="AU1417" s="153" t="s">
        <v>85</v>
      </c>
      <c r="AV1417" s="13" t="s">
        <v>85</v>
      </c>
      <c r="AW1417" s="13" t="s">
        <v>39</v>
      </c>
      <c r="AX1417" s="13" t="s">
        <v>12</v>
      </c>
      <c r="AY1417" s="153" t="s">
        <v>135</v>
      </c>
    </row>
    <row r="1418" spans="2:65" s="14" customFormat="1" ht="10">
      <c r="B1418" s="159"/>
      <c r="D1418" s="140" t="s">
        <v>147</v>
      </c>
      <c r="E1418" s="160" t="s">
        <v>19</v>
      </c>
      <c r="F1418" s="161" t="s">
        <v>154</v>
      </c>
      <c r="H1418" s="162">
        <v>110.95</v>
      </c>
      <c r="I1418" s="163"/>
      <c r="L1418" s="159"/>
      <c r="M1418" s="164"/>
      <c r="T1418" s="165"/>
      <c r="AT1418" s="160" t="s">
        <v>147</v>
      </c>
      <c r="AU1418" s="160" t="s">
        <v>85</v>
      </c>
      <c r="AV1418" s="14" t="s">
        <v>143</v>
      </c>
      <c r="AW1418" s="14" t="s">
        <v>39</v>
      </c>
      <c r="AX1418" s="14" t="s">
        <v>83</v>
      </c>
      <c r="AY1418" s="160" t="s">
        <v>135</v>
      </c>
    </row>
    <row r="1419" spans="2:65" s="1" customFormat="1" ht="33" customHeight="1">
      <c r="B1419" s="32"/>
      <c r="C1419" s="127" t="s">
        <v>981</v>
      </c>
      <c r="D1419" s="127" t="s">
        <v>138</v>
      </c>
      <c r="E1419" s="128" t="s">
        <v>1380</v>
      </c>
      <c r="F1419" s="129" t="s">
        <v>1381</v>
      </c>
      <c r="G1419" s="130" t="s">
        <v>141</v>
      </c>
      <c r="H1419" s="131">
        <v>110.95</v>
      </c>
      <c r="I1419" s="132"/>
      <c r="J1419" s="133">
        <f>ROUND(I1419*H1419,2)</f>
        <v>0</v>
      </c>
      <c r="K1419" s="129" t="s">
        <v>142</v>
      </c>
      <c r="L1419" s="32"/>
      <c r="M1419" s="134" t="s">
        <v>19</v>
      </c>
      <c r="N1419" s="135" t="s">
        <v>47</v>
      </c>
      <c r="P1419" s="136">
        <f>O1419*H1419</f>
        <v>0</v>
      </c>
      <c r="Q1419" s="136">
        <v>0</v>
      </c>
      <c r="R1419" s="136">
        <f>Q1419*H1419</f>
        <v>0</v>
      </c>
      <c r="S1419" s="136">
        <v>0</v>
      </c>
      <c r="T1419" s="137">
        <f>S1419*H1419</f>
        <v>0</v>
      </c>
      <c r="AR1419" s="138" t="s">
        <v>197</v>
      </c>
      <c r="AT1419" s="138" t="s">
        <v>138</v>
      </c>
      <c r="AU1419" s="138" t="s">
        <v>85</v>
      </c>
      <c r="AY1419" s="17" t="s">
        <v>135</v>
      </c>
      <c r="BE1419" s="139">
        <f>IF(N1419="základní",J1419,0)</f>
        <v>0</v>
      </c>
      <c r="BF1419" s="139">
        <f>IF(N1419="snížená",J1419,0)</f>
        <v>0</v>
      </c>
      <c r="BG1419" s="139">
        <f>IF(N1419="zákl. přenesená",J1419,0)</f>
        <v>0</v>
      </c>
      <c r="BH1419" s="139">
        <f>IF(N1419="sníž. přenesená",J1419,0)</f>
        <v>0</v>
      </c>
      <c r="BI1419" s="139">
        <f>IF(N1419="nulová",J1419,0)</f>
        <v>0</v>
      </c>
      <c r="BJ1419" s="17" t="s">
        <v>83</v>
      </c>
      <c r="BK1419" s="139">
        <f>ROUND(I1419*H1419,2)</f>
        <v>0</v>
      </c>
      <c r="BL1419" s="17" t="s">
        <v>197</v>
      </c>
      <c r="BM1419" s="138" t="s">
        <v>1382</v>
      </c>
    </row>
    <row r="1420" spans="2:65" s="1" customFormat="1" ht="18">
      <c r="B1420" s="32"/>
      <c r="D1420" s="140" t="s">
        <v>144</v>
      </c>
      <c r="F1420" s="141" t="s">
        <v>1381</v>
      </c>
      <c r="I1420" s="142"/>
      <c r="L1420" s="32"/>
      <c r="M1420" s="143"/>
      <c r="T1420" s="53"/>
      <c r="AT1420" s="17" t="s">
        <v>144</v>
      </c>
      <c r="AU1420" s="17" t="s">
        <v>85</v>
      </c>
    </row>
    <row r="1421" spans="2:65" s="1" customFormat="1" ht="10">
      <c r="B1421" s="32"/>
      <c r="D1421" s="144" t="s">
        <v>145</v>
      </c>
      <c r="F1421" s="145" t="s">
        <v>1383</v>
      </c>
      <c r="I1421" s="142"/>
      <c r="L1421" s="32"/>
      <c r="M1421" s="143"/>
      <c r="T1421" s="53"/>
      <c r="AT1421" s="17" t="s">
        <v>145</v>
      </c>
      <c r="AU1421" s="17" t="s">
        <v>85</v>
      </c>
    </row>
    <row r="1422" spans="2:65" s="12" customFormat="1" ht="10">
      <c r="B1422" s="146"/>
      <c r="D1422" s="140" t="s">
        <v>147</v>
      </c>
      <c r="E1422" s="147" t="s">
        <v>19</v>
      </c>
      <c r="F1422" s="148" t="s">
        <v>546</v>
      </c>
      <c r="H1422" s="147" t="s">
        <v>19</v>
      </c>
      <c r="I1422" s="149"/>
      <c r="L1422" s="146"/>
      <c r="M1422" s="150"/>
      <c r="T1422" s="151"/>
      <c r="AT1422" s="147" t="s">
        <v>147</v>
      </c>
      <c r="AU1422" s="147" t="s">
        <v>85</v>
      </c>
      <c r="AV1422" s="12" t="s">
        <v>83</v>
      </c>
      <c r="AW1422" s="12" t="s">
        <v>39</v>
      </c>
      <c r="AX1422" s="12" t="s">
        <v>12</v>
      </c>
      <c r="AY1422" s="147" t="s">
        <v>135</v>
      </c>
    </row>
    <row r="1423" spans="2:65" s="13" customFormat="1" ht="10">
      <c r="B1423" s="152"/>
      <c r="D1423" s="140" t="s">
        <v>147</v>
      </c>
      <c r="E1423" s="153" t="s">
        <v>19</v>
      </c>
      <c r="F1423" s="154" t="s">
        <v>1342</v>
      </c>
      <c r="H1423" s="155">
        <v>110.95</v>
      </c>
      <c r="I1423" s="156"/>
      <c r="L1423" s="152"/>
      <c r="M1423" s="157"/>
      <c r="T1423" s="158"/>
      <c r="AT1423" s="153" t="s">
        <v>147</v>
      </c>
      <c r="AU1423" s="153" t="s">
        <v>85</v>
      </c>
      <c r="AV1423" s="13" t="s">
        <v>85</v>
      </c>
      <c r="AW1423" s="13" t="s">
        <v>39</v>
      </c>
      <c r="AX1423" s="13" t="s">
        <v>12</v>
      </c>
      <c r="AY1423" s="153" t="s">
        <v>135</v>
      </c>
    </row>
    <row r="1424" spans="2:65" s="14" customFormat="1" ht="10">
      <c r="B1424" s="159"/>
      <c r="D1424" s="140" t="s">
        <v>147</v>
      </c>
      <c r="E1424" s="160" t="s">
        <v>19</v>
      </c>
      <c r="F1424" s="161" t="s">
        <v>154</v>
      </c>
      <c r="H1424" s="162">
        <v>110.95</v>
      </c>
      <c r="I1424" s="163"/>
      <c r="L1424" s="159"/>
      <c r="M1424" s="164"/>
      <c r="T1424" s="165"/>
      <c r="AT1424" s="160" t="s">
        <v>147</v>
      </c>
      <c r="AU1424" s="160" t="s">
        <v>85</v>
      </c>
      <c r="AV1424" s="14" t="s">
        <v>143</v>
      </c>
      <c r="AW1424" s="14" t="s">
        <v>39</v>
      </c>
      <c r="AX1424" s="14" t="s">
        <v>83</v>
      </c>
      <c r="AY1424" s="160" t="s">
        <v>135</v>
      </c>
    </row>
    <row r="1425" spans="2:65" s="1" customFormat="1" ht="24.15" customHeight="1">
      <c r="B1425" s="32"/>
      <c r="C1425" s="127" t="s">
        <v>1384</v>
      </c>
      <c r="D1425" s="127" t="s">
        <v>138</v>
      </c>
      <c r="E1425" s="128" t="s">
        <v>1385</v>
      </c>
      <c r="F1425" s="129" t="s">
        <v>1386</v>
      </c>
      <c r="G1425" s="130" t="s">
        <v>141</v>
      </c>
      <c r="H1425" s="131">
        <v>110.95</v>
      </c>
      <c r="I1425" s="132"/>
      <c r="J1425" s="133">
        <f>ROUND(I1425*H1425,2)</f>
        <v>0</v>
      </c>
      <c r="K1425" s="129" t="s">
        <v>142</v>
      </c>
      <c r="L1425" s="32"/>
      <c r="M1425" s="134" t="s">
        <v>19</v>
      </c>
      <c r="N1425" s="135" t="s">
        <v>47</v>
      </c>
      <c r="P1425" s="136">
        <f>O1425*H1425</f>
        <v>0</v>
      </c>
      <c r="Q1425" s="136">
        <v>0</v>
      </c>
      <c r="R1425" s="136">
        <f>Q1425*H1425</f>
        <v>0</v>
      </c>
      <c r="S1425" s="136">
        <v>0</v>
      </c>
      <c r="T1425" s="137">
        <f>S1425*H1425</f>
        <v>0</v>
      </c>
      <c r="AR1425" s="138" t="s">
        <v>197</v>
      </c>
      <c r="AT1425" s="138" t="s">
        <v>138</v>
      </c>
      <c r="AU1425" s="138" t="s">
        <v>85</v>
      </c>
      <c r="AY1425" s="17" t="s">
        <v>135</v>
      </c>
      <c r="BE1425" s="139">
        <f>IF(N1425="základní",J1425,0)</f>
        <v>0</v>
      </c>
      <c r="BF1425" s="139">
        <f>IF(N1425="snížená",J1425,0)</f>
        <v>0</v>
      </c>
      <c r="BG1425" s="139">
        <f>IF(N1425="zákl. přenesená",J1425,0)</f>
        <v>0</v>
      </c>
      <c r="BH1425" s="139">
        <f>IF(N1425="sníž. přenesená",J1425,0)</f>
        <v>0</v>
      </c>
      <c r="BI1425" s="139">
        <f>IF(N1425="nulová",J1425,0)</f>
        <v>0</v>
      </c>
      <c r="BJ1425" s="17" t="s">
        <v>83</v>
      </c>
      <c r="BK1425" s="139">
        <f>ROUND(I1425*H1425,2)</f>
        <v>0</v>
      </c>
      <c r="BL1425" s="17" t="s">
        <v>197</v>
      </c>
      <c r="BM1425" s="138" t="s">
        <v>1387</v>
      </c>
    </row>
    <row r="1426" spans="2:65" s="1" customFormat="1" ht="18">
      <c r="B1426" s="32"/>
      <c r="D1426" s="140" t="s">
        <v>144</v>
      </c>
      <c r="F1426" s="141" t="s">
        <v>1386</v>
      </c>
      <c r="I1426" s="142"/>
      <c r="L1426" s="32"/>
      <c r="M1426" s="143"/>
      <c r="T1426" s="53"/>
      <c r="AT1426" s="17" t="s">
        <v>144</v>
      </c>
      <c r="AU1426" s="17" t="s">
        <v>85</v>
      </c>
    </row>
    <row r="1427" spans="2:65" s="1" customFormat="1" ht="10">
      <c r="B1427" s="32"/>
      <c r="D1427" s="144" t="s">
        <v>145</v>
      </c>
      <c r="F1427" s="145" t="s">
        <v>1388</v>
      </c>
      <c r="I1427" s="142"/>
      <c r="L1427" s="32"/>
      <c r="M1427" s="143"/>
      <c r="T1427" s="53"/>
      <c r="AT1427" s="17" t="s">
        <v>145</v>
      </c>
      <c r="AU1427" s="17" t="s">
        <v>85</v>
      </c>
    </row>
    <row r="1428" spans="2:65" s="12" customFormat="1" ht="10">
      <c r="B1428" s="146"/>
      <c r="D1428" s="140" t="s">
        <v>147</v>
      </c>
      <c r="E1428" s="147" t="s">
        <v>19</v>
      </c>
      <c r="F1428" s="148" t="s">
        <v>546</v>
      </c>
      <c r="H1428" s="147" t="s">
        <v>19</v>
      </c>
      <c r="I1428" s="149"/>
      <c r="L1428" s="146"/>
      <c r="M1428" s="150"/>
      <c r="T1428" s="151"/>
      <c r="AT1428" s="147" t="s">
        <v>147</v>
      </c>
      <c r="AU1428" s="147" t="s">
        <v>85</v>
      </c>
      <c r="AV1428" s="12" t="s">
        <v>83</v>
      </c>
      <c r="AW1428" s="12" t="s">
        <v>39</v>
      </c>
      <c r="AX1428" s="12" t="s">
        <v>12</v>
      </c>
      <c r="AY1428" s="147" t="s">
        <v>135</v>
      </c>
    </row>
    <row r="1429" spans="2:65" s="13" customFormat="1" ht="10">
      <c r="B1429" s="152"/>
      <c r="D1429" s="140" t="s">
        <v>147</v>
      </c>
      <c r="E1429" s="153" t="s">
        <v>19</v>
      </c>
      <c r="F1429" s="154" t="s">
        <v>1342</v>
      </c>
      <c r="H1429" s="155">
        <v>110.95</v>
      </c>
      <c r="I1429" s="156"/>
      <c r="L1429" s="152"/>
      <c r="M1429" s="157"/>
      <c r="T1429" s="158"/>
      <c r="AT1429" s="153" t="s">
        <v>147</v>
      </c>
      <c r="AU1429" s="153" t="s">
        <v>85</v>
      </c>
      <c r="AV1429" s="13" t="s">
        <v>85</v>
      </c>
      <c r="AW1429" s="13" t="s">
        <v>39</v>
      </c>
      <c r="AX1429" s="13" t="s">
        <v>12</v>
      </c>
      <c r="AY1429" s="153" t="s">
        <v>135</v>
      </c>
    </row>
    <row r="1430" spans="2:65" s="14" customFormat="1" ht="10">
      <c r="B1430" s="159"/>
      <c r="D1430" s="140" t="s">
        <v>147</v>
      </c>
      <c r="E1430" s="160" t="s">
        <v>19</v>
      </c>
      <c r="F1430" s="161" t="s">
        <v>154</v>
      </c>
      <c r="H1430" s="162">
        <v>110.95</v>
      </c>
      <c r="I1430" s="163"/>
      <c r="L1430" s="159"/>
      <c r="M1430" s="164"/>
      <c r="T1430" s="165"/>
      <c r="AT1430" s="160" t="s">
        <v>147</v>
      </c>
      <c r="AU1430" s="160" t="s">
        <v>85</v>
      </c>
      <c r="AV1430" s="14" t="s">
        <v>143</v>
      </c>
      <c r="AW1430" s="14" t="s">
        <v>39</v>
      </c>
      <c r="AX1430" s="14" t="s">
        <v>83</v>
      </c>
      <c r="AY1430" s="160" t="s">
        <v>135</v>
      </c>
    </row>
    <row r="1431" spans="2:65" s="1" customFormat="1" ht="49" customHeight="1">
      <c r="B1431" s="32"/>
      <c r="C1431" s="127" t="s">
        <v>984</v>
      </c>
      <c r="D1431" s="127" t="s">
        <v>138</v>
      </c>
      <c r="E1431" s="128" t="s">
        <v>1389</v>
      </c>
      <c r="F1431" s="129" t="s">
        <v>1390</v>
      </c>
      <c r="G1431" s="130" t="s">
        <v>312</v>
      </c>
      <c r="H1431" s="131">
        <v>3.40211</v>
      </c>
      <c r="I1431" s="132"/>
      <c r="J1431" s="133">
        <f>ROUND(I1431*H1431,2)</f>
        <v>0</v>
      </c>
      <c r="K1431" s="129" t="s">
        <v>142</v>
      </c>
      <c r="L1431" s="32"/>
      <c r="M1431" s="134" t="s">
        <v>19</v>
      </c>
      <c r="N1431" s="135" t="s">
        <v>47</v>
      </c>
      <c r="P1431" s="136">
        <f>O1431*H1431</f>
        <v>0</v>
      </c>
      <c r="Q1431" s="136">
        <v>0</v>
      </c>
      <c r="R1431" s="136">
        <f>Q1431*H1431</f>
        <v>0</v>
      </c>
      <c r="S1431" s="136">
        <v>0</v>
      </c>
      <c r="T1431" s="137">
        <f>S1431*H1431</f>
        <v>0</v>
      </c>
      <c r="AR1431" s="138" t="s">
        <v>197</v>
      </c>
      <c r="AT1431" s="138" t="s">
        <v>138</v>
      </c>
      <c r="AU1431" s="138" t="s">
        <v>85</v>
      </c>
      <c r="AY1431" s="17" t="s">
        <v>135</v>
      </c>
      <c r="BE1431" s="139">
        <f>IF(N1431="základní",J1431,0)</f>
        <v>0</v>
      </c>
      <c r="BF1431" s="139">
        <f>IF(N1431="snížená",J1431,0)</f>
        <v>0</v>
      </c>
      <c r="BG1431" s="139">
        <f>IF(N1431="zákl. přenesená",J1431,0)</f>
        <v>0</v>
      </c>
      <c r="BH1431" s="139">
        <f>IF(N1431="sníž. přenesená",J1431,0)</f>
        <v>0</v>
      </c>
      <c r="BI1431" s="139">
        <f>IF(N1431="nulová",J1431,0)</f>
        <v>0</v>
      </c>
      <c r="BJ1431" s="17" t="s">
        <v>83</v>
      </c>
      <c r="BK1431" s="139">
        <f>ROUND(I1431*H1431,2)</f>
        <v>0</v>
      </c>
      <c r="BL1431" s="17" t="s">
        <v>197</v>
      </c>
      <c r="BM1431" s="138" t="s">
        <v>1391</v>
      </c>
    </row>
    <row r="1432" spans="2:65" s="1" customFormat="1" ht="27">
      <c r="B1432" s="32"/>
      <c r="D1432" s="140" t="s">
        <v>144</v>
      </c>
      <c r="F1432" s="141" t="s">
        <v>1390</v>
      </c>
      <c r="I1432" s="142"/>
      <c r="L1432" s="32"/>
      <c r="M1432" s="143"/>
      <c r="T1432" s="53"/>
      <c r="AT1432" s="17" t="s">
        <v>144</v>
      </c>
      <c r="AU1432" s="17" t="s">
        <v>85</v>
      </c>
    </row>
    <row r="1433" spans="2:65" s="1" customFormat="1" ht="10">
      <c r="B1433" s="32"/>
      <c r="D1433" s="144" t="s">
        <v>145</v>
      </c>
      <c r="F1433" s="145" t="s">
        <v>1392</v>
      </c>
      <c r="I1433" s="142"/>
      <c r="L1433" s="32"/>
      <c r="M1433" s="143"/>
      <c r="T1433" s="53"/>
      <c r="AT1433" s="17" t="s">
        <v>145</v>
      </c>
      <c r="AU1433" s="17" t="s">
        <v>85</v>
      </c>
    </row>
    <row r="1434" spans="2:65" s="1" customFormat="1" ht="49" customHeight="1">
      <c r="B1434" s="32"/>
      <c r="C1434" s="127" t="s">
        <v>1393</v>
      </c>
      <c r="D1434" s="127" t="s">
        <v>138</v>
      </c>
      <c r="E1434" s="128" t="s">
        <v>1394</v>
      </c>
      <c r="F1434" s="129" t="s">
        <v>1395</v>
      </c>
      <c r="G1434" s="130" t="s">
        <v>312</v>
      </c>
      <c r="H1434" s="131">
        <v>3.40211</v>
      </c>
      <c r="I1434" s="132"/>
      <c r="J1434" s="133">
        <f>ROUND(I1434*H1434,2)</f>
        <v>0</v>
      </c>
      <c r="K1434" s="129" t="s">
        <v>824</v>
      </c>
      <c r="L1434" s="32"/>
      <c r="M1434" s="134" t="s">
        <v>19</v>
      </c>
      <c r="N1434" s="135" t="s">
        <v>47</v>
      </c>
      <c r="P1434" s="136">
        <f>O1434*H1434</f>
        <v>0</v>
      </c>
      <c r="Q1434" s="136">
        <v>0</v>
      </c>
      <c r="R1434" s="136">
        <f>Q1434*H1434</f>
        <v>0</v>
      </c>
      <c r="S1434" s="136">
        <v>0</v>
      </c>
      <c r="T1434" s="137">
        <f>S1434*H1434</f>
        <v>0</v>
      </c>
      <c r="AR1434" s="138" t="s">
        <v>197</v>
      </c>
      <c r="AT1434" s="138" t="s">
        <v>138</v>
      </c>
      <c r="AU1434" s="138" t="s">
        <v>85</v>
      </c>
      <c r="AY1434" s="17" t="s">
        <v>135</v>
      </c>
      <c r="BE1434" s="139">
        <f>IF(N1434="základní",J1434,0)</f>
        <v>0</v>
      </c>
      <c r="BF1434" s="139">
        <f>IF(N1434="snížená",J1434,0)</f>
        <v>0</v>
      </c>
      <c r="BG1434" s="139">
        <f>IF(N1434="zákl. přenesená",J1434,0)</f>
        <v>0</v>
      </c>
      <c r="BH1434" s="139">
        <f>IF(N1434="sníž. přenesená",J1434,0)</f>
        <v>0</v>
      </c>
      <c r="BI1434" s="139">
        <f>IF(N1434="nulová",J1434,0)</f>
        <v>0</v>
      </c>
      <c r="BJ1434" s="17" t="s">
        <v>83</v>
      </c>
      <c r="BK1434" s="139">
        <f>ROUND(I1434*H1434,2)</f>
        <v>0</v>
      </c>
      <c r="BL1434" s="17" t="s">
        <v>197</v>
      </c>
      <c r="BM1434" s="138" t="s">
        <v>1396</v>
      </c>
    </row>
    <row r="1435" spans="2:65" s="1" customFormat="1" ht="27">
      <c r="B1435" s="32"/>
      <c r="D1435" s="140" t="s">
        <v>144</v>
      </c>
      <c r="F1435" s="141" t="s">
        <v>1395</v>
      </c>
      <c r="I1435" s="142"/>
      <c r="L1435" s="32"/>
      <c r="M1435" s="143"/>
      <c r="T1435" s="53"/>
      <c r="AT1435" s="17" t="s">
        <v>144</v>
      </c>
      <c r="AU1435" s="17" t="s">
        <v>85</v>
      </c>
    </row>
    <row r="1436" spans="2:65" s="1" customFormat="1" ht="10">
      <c r="B1436" s="32"/>
      <c r="D1436" s="144" t="s">
        <v>145</v>
      </c>
      <c r="F1436" s="145" t="s">
        <v>1397</v>
      </c>
      <c r="I1436" s="142"/>
      <c r="L1436" s="32"/>
      <c r="M1436" s="143"/>
      <c r="T1436" s="53"/>
      <c r="AT1436" s="17" t="s">
        <v>145</v>
      </c>
      <c r="AU1436" s="17" t="s">
        <v>85</v>
      </c>
    </row>
    <row r="1437" spans="2:65" s="11" customFormat="1" ht="22.75" customHeight="1">
      <c r="B1437" s="115"/>
      <c r="D1437" s="116" t="s">
        <v>75</v>
      </c>
      <c r="E1437" s="125" t="s">
        <v>1398</v>
      </c>
      <c r="F1437" s="125" t="s">
        <v>1399</v>
      </c>
      <c r="I1437" s="118"/>
      <c r="J1437" s="126">
        <f>BK1437</f>
        <v>0</v>
      </c>
      <c r="L1437" s="115"/>
      <c r="M1437" s="120"/>
      <c r="P1437" s="121">
        <f>SUM(P1438:P1557)</f>
        <v>0</v>
      </c>
      <c r="R1437" s="121">
        <f>SUM(R1438:R1557)</f>
        <v>0</v>
      </c>
      <c r="T1437" s="122">
        <f>SUM(T1438:T1557)</f>
        <v>0</v>
      </c>
      <c r="AR1437" s="116" t="s">
        <v>85</v>
      </c>
      <c r="AT1437" s="123" t="s">
        <v>75</v>
      </c>
      <c r="AU1437" s="123" t="s">
        <v>83</v>
      </c>
      <c r="AY1437" s="116" t="s">
        <v>135</v>
      </c>
      <c r="BK1437" s="124">
        <f>SUM(BK1438:BK1557)</f>
        <v>0</v>
      </c>
    </row>
    <row r="1438" spans="2:65" s="1" customFormat="1" ht="24.15" customHeight="1">
      <c r="B1438" s="32"/>
      <c r="C1438" s="127" t="s">
        <v>988</v>
      </c>
      <c r="D1438" s="127" t="s">
        <v>138</v>
      </c>
      <c r="E1438" s="128" t="s">
        <v>1400</v>
      </c>
      <c r="F1438" s="129" t="s">
        <v>1401</v>
      </c>
      <c r="G1438" s="130" t="s">
        <v>141</v>
      </c>
      <c r="H1438" s="131">
        <v>121.98</v>
      </c>
      <c r="I1438" s="132"/>
      <c r="J1438" s="133">
        <f>ROUND(I1438*H1438,2)</f>
        <v>0</v>
      </c>
      <c r="K1438" s="129" t="s">
        <v>142</v>
      </c>
      <c r="L1438" s="32"/>
      <c r="M1438" s="134" t="s">
        <v>19</v>
      </c>
      <c r="N1438" s="135" t="s">
        <v>47</v>
      </c>
      <c r="P1438" s="136">
        <f>O1438*H1438</f>
        <v>0</v>
      </c>
      <c r="Q1438" s="136">
        <v>0</v>
      </c>
      <c r="R1438" s="136">
        <f>Q1438*H1438</f>
        <v>0</v>
      </c>
      <c r="S1438" s="136">
        <v>0</v>
      </c>
      <c r="T1438" s="137">
        <f>S1438*H1438</f>
        <v>0</v>
      </c>
      <c r="AR1438" s="138" t="s">
        <v>197</v>
      </c>
      <c r="AT1438" s="138" t="s">
        <v>138</v>
      </c>
      <c r="AU1438" s="138" t="s">
        <v>85</v>
      </c>
      <c r="AY1438" s="17" t="s">
        <v>135</v>
      </c>
      <c r="BE1438" s="139">
        <f>IF(N1438="základní",J1438,0)</f>
        <v>0</v>
      </c>
      <c r="BF1438" s="139">
        <f>IF(N1438="snížená",J1438,0)</f>
        <v>0</v>
      </c>
      <c r="BG1438" s="139">
        <f>IF(N1438="zákl. přenesená",J1438,0)</f>
        <v>0</v>
      </c>
      <c r="BH1438" s="139">
        <f>IF(N1438="sníž. přenesená",J1438,0)</f>
        <v>0</v>
      </c>
      <c r="BI1438" s="139">
        <f>IF(N1438="nulová",J1438,0)</f>
        <v>0</v>
      </c>
      <c r="BJ1438" s="17" t="s">
        <v>83</v>
      </c>
      <c r="BK1438" s="139">
        <f>ROUND(I1438*H1438,2)</f>
        <v>0</v>
      </c>
      <c r="BL1438" s="17" t="s">
        <v>197</v>
      </c>
      <c r="BM1438" s="138" t="s">
        <v>1402</v>
      </c>
    </row>
    <row r="1439" spans="2:65" s="1" customFormat="1" ht="18">
      <c r="B1439" s="32"/>
      <c r="D1439" s="140" t="s">
        <v>144</v>
      </c>
      <c r="F1439" s="141" t="s">
        <v>1401</v>
      </c>
      <c r="I1439" s="142"/>
      <c r="L1439" s="32"/>
      <c r="M1439" s="143"/>
      <c r="T1439" s="53"/>
      <c r="AT1439" s="17" t="s">
        <v>144</v>
      </c>
      <c r="AU1439" s="17" t="s">
        <v>85</v>
      </c>
    </row>
    <row r="1440" spans="2:65" s="1" customFormat="1" ht="10">
      <c r="B1440" s="32"/>
      <c r="D1440" s="144" t="s">
        <v>145</v>
      </c>
      <c r="F1440" s="145" t="s">
        <v>1403</v>
      </c>
      <c r="I1440" s="142"/>
      <c r="L1440" s="32"/>
      <c r="M1440" s="143"/>
      <c r="T1440" s="53"/>
      <c r="AT1440" s="17" t="s">
        <v>145</v>
      </c>
      <c r="AU1440" s="17" t="s">
        <v>85</v>
      </c>
    </row>
    <row r="1441" spans="2:65" s="12" customFormat="1" ht="10">
      <c r="B1441" s="146"/>
      <c r="D1441" s="140" t="s">
        <v>147</v>
      </c>
      <c r="E1441" s="147" t="s">
        <v>19</v>
      </c>
      <c r="F1441" s="148" t="s">
        <v>1404</v>
      </c>
      <c r="H1441" s="147" t="s">
        <v>19</v>
      </c>
      <c r="I1441" s="149"/>
      <c r="L1441" s="146"/>
      <c r="M1441" s="150"/>
      <c r="T1441" s="151"/>
      <c r="AT1441" s="147" t="s">
        <v>147</v>
      </c>
      <c r="AU1441" s="147" t="s">
        <v>85</v>
      </c>
      <c r="AV1441" s="12" t="s">
        <v>83</v>
      </c>
      <c r="AW1441" s="12" t="s">
        <v>39</v>
      </c>
      <c r="AX1441" s="12" t="s">
        <v>12</v>
      </c>
      <c r="AY1441" s="147" t="s">
        <v>135</v>
      </c>
    </row>
    <row r="1442" spans="2:65" s="13" customFormat="1" ht="10">
      <c r="B1442" s="152"/>
      <c r="D1442" s="140" t="s">
        <v>147</v>
      </c>
      <c r="E1442" s="153" t="s">
        <v>19</v>
      </c>
      <c r="F1442" s="154" t="s">
        <v>1019</v>
      </c>
      <c r="H1442" s="155">
        <v>25.64</v>
      </c>
      <c r="I1442" s="156"/>
      <c r="L1442" s="152"/>
      <c r="M1442" s="157"/>
      <c r="T1442" s="158"/>
      <c r="AT1442" s="153" t="s">
        <v>147</v>
      </c>
      <c r="AU1442" s="153" t="s">
        <v>85</v>
      </c>
      <c r="AV1442" s="13" t="s">
        <v>85</v>
      </c>
      <c r="AW1442" s="13" t="s">
        <v>39</v>
      </c>
      <c r="AX1442" s="13" t="s">
        <v>12</v>
      </c>
      <c r="AY1442" s="153" t="s">
        <v>135</v>
      </c>
    </row>
    <row r="1443" spans="2:65" s="13" customFormat="1" ht="10">
      <c r="B1443" s="152"/>
      <c r="D1443" s="140" t="s">
        <v>147</v>
      </c>
      <c r="E1443" s="153" t="s">
        <v>19</v>
      </c>
      <c r="F1443" s="154" t="s">
        <v>1013</v>
      </c>
      <c r="H1443" s="155">
        <v>20.29</v>
      </c>
      <c r="I1443" s="156"/>
      <c r="L1443" s="152"/>
      <c r="M1443" s="157"/>
      <c r="T1443" s="158"/>
      <c r="AT1443" s="153" t="s">
        <v>147</v>
      </c>
      <c r="AU1443" s="153" t="s">
        <v>85</v>
      </c>
      <c r="AV1443" s="13" t="s">
        <v>85</v>
      </c>
      <c r="AW1443" s="13" t="s">
        <v>39</v>
      </c>
      <c r="AX1443" s="13" t="s">
        <v>12</v>
      </c>
      <c r="AY1443" s="153" t="s">
        <v>135</v>
      </c>
    </row>
    <row r="1444" spans="2:65" s="13" customFormat="1" ht="10">
      <c r="B1444" s="152"/>
      <c r="D1444" s="140" t="s">
        <v>147</v>
      </c>
      <c r="E1444" s="153" t="s">
        <v>19</v>
      </c>
      <c r="F1444" s="154" t="s">
        <v>1015</v>
      </c>
      <c r="H1444" s="155">
        <v>37.44</v>
      </c>
      <c r="I1444" s="156"/>
      <c r="L1444" s="152"/>
      <c r="M1444" s="157"/>
      <c r="T1444" s="158"/>
      <c r="AT1444" s="153" t="s">
        <v>147</v>
      </c>
      <c r="AU1444" s="153" t="s">
        <v>85</v>
      </c>
      <c r="AV1444" s="13" t="s">
        <v>85</v>
      </c>
      <c r="AW1444" s="13" t="s">
        <v>39</v>
      </c>
      <c r="AX1444" s="13" t="s">
        <v>12</v>
      </c>
      <c r="AY1444" s="153" t="s">
        <v>135</v>
      </c>
    </row>
    <row r="1445" spans="2:65" s="13" customFormat="1" ht="10">
      <c r="B1445" s="152"/>
      <c r="D1445" s="140" t="s">
        <v>147</v>
      </c>
      <c r="E1445" s="153" t="s">
        <v>19</v>
      </c>
      <c r="F1445" s="154" t="s">
        <v>1014</v>
      </c>
      <c r="H1445" s="155">
        <v>10.84</v>
      </c>
      <c r="I1445" s="156"/>
      <c r="L1445" s="152"/>
      <c r="M1445" s="157"/>
      <c r="T1445" s="158"/>
      <c r="AT1445" s="153" t="s">
        <v>147</v>
      </c>
      <c r="AU1445" s="153" t="s">
        <v>85</v>
      </c>
      <c r="AV1445" s="13" t="s">
        <v>85</v>
      </c>
      <c r="AW1445" s="13" t="s">
        <v>39</v>
      </c>
      <c r="AX1445" s="13" t="s">
        <v>12</v>
      </c>
      <c r="AY1445" s="153" t="s">
        <v>135</v>
      </c>
    </row>
    <row r="1446" spans="2:65" s="13" customFormat="1" ht="10">
      <c r="B1446" s="152"/>
      <c r="D1446" s="140" t="s">
        <v>147</v>
      </c>
      <c r="E1446" s="153" t="s">
        <v>19</v>
      </c>
      <c r="F1446" s="154" t="s">
        <v>1011</v>
      </c>
      <c r="H1446" s="155">
        <v>13.91</v>
      </c>
      <c r="I1446" s="156"/>
      <c r="L1446" s="152"/>
      <c r="M1446" s="157"/>
      <c r="T1446" s="158"/>
      <c r="AT1446" s="153" t="s">
        <v>147</v>
      </c>
      <c r="AU1446" s="153" t="s">
        <v>85</v>
      </c>
      <c r="AV1446" s="13" t="s">
        <v>85</v>
      </c>
      <c r="AW1446" s="13" t="s">
        <v>39</v>
      </c>
      <c r="AX1446" s="13" t="s">
        <v>12</v>
      </c>
      <c r="AY1446" s="153" t="s">
        <v>135</v>
      </c>
    </row>
    <row r="1447" spans="2:65" s="13" customFormat="1" ht="10">
      <c r="B1447" s="152"/>
      <c r="D1447" s="140" t="s">
        <v>147</v>
      </c>
      <c r="E1447" s="153" t="s">
        <v>19</v>
      </c>
      <c r="F1447" s="154" t="s">
        <v>1012</v>
      </c>
      <c r="H1447" s="155">
        <v>13.86</v>
      </c>
      <c r="I1447" s="156"/>
      <c r="L1447" s="152"/>
      <c r="M1447" s="157"/>
      <c r="T1447" s="158"/>
      <c r="AT1447" s="153" t="s">
        <v>147</v>
      </c>
      <c r="AU1447" s="153" t="s">
        <v>85</v>
      </c>
      <c r="AV1447" s="13" t="s">
        <v>85</v>
      </c>
      <c r="AW1447" s="13" t="s">
        <v>39</v>
      </c>
      <c r="AX1447" s="13" t="s">
        <v>12</v>
      </c>
      <c r="AY1447" s="153" t="s">
        <v>135</v>
      </c>
    </row>
    <row r="1448" spans="2:65" s="14" customFormat="1" ht="10">
      <c r="B1448" s="159"/>
      <c r="D1448" s="140" t="s">
        <v>147</v>
      </c>
      <c r="E1448" s="160" t="s">
        <v>19</v>
      </c>
      <c r="F1448" s="161" t="s">
        <v>154</v>
      </c>
      <c r="H1448" s="162">
        <v>121.98</v>
      </c>
      <c r="I1448" s="163"/>
      <c r="L1448" s="159"/>
      <c r="M1448" s="164"/>
      <c r="T1448" s="165"/>
      <c r="AT1448" s="160" t="s">
        <v>147</v>
      </c>
      <c r="AU1448" s="160" t="s">
        <v>85</v>
      </c>
      <c r="AV1448" s="14" t="s">
        <v>143</v>
      </c>
      <c r="AW1448" s="14" t="s">
        <v>39</v>
      </c>
      <c r="AX1448" s="14" t="s">
        <v>83</v>
      </c>
      <c r="AY1448" s="160" t="s">
        <v>135</v>
      </c>
    </row>
    <row r="1449" spans="2:65" s="1" customFormat="1" ht="16.5" customHeight="1">
      <c r="B1449" s="32"/>
      <c r="C1449" s="127" t="s">
        <v>1405</v>
      </c>
      <c r="D1449" s="127" t="s">
        <v>138</v>
      </c>
      <c r="E1449" s="128" t="s">
        <v>392</v>
      </c>
      <c r="F1449" s="129" t="s">
        <v>1406</v>
      </c>
      <c r="G1449" s="130" t="s">
        <v>141</v>
      </c>
      <c r="H1449" s="131">
        <v>96.34</v>
      </c>
      <c r="I1449" s="132"/>
      <c r="J1449" s="133">
        <f>ROUND(I1449*H1449,2)</f>
        <v>0</v>
      </c>
      <c r="K1449" s="129" t="s">
        <v>19</v>
      </c>
      <c r="L1449" s="32"/>
      <c r="M1449" s="134" t="s">
        <v>19</v>
      </c>
      <c r="N1449" s="135" t="s">
        <v>47</v>
      </c>
      <c r="P1449" s="136">
        <f>O1449*H1449</f>
        <v>0</v>
      </c>
      <c r="Q1449" s="136">
        <v>0</v>
      </c>
      <c r="R1449" s="136">
        <f>Q1449*H1449</f>
        <v>0</v>
      </c>
      <c r="S1449" s="136">
        <v>0</v>
      </c>
      <c r="T1449" s="137">
        <f>S1449*H1449</f>
        <v>0</v>
      </c>
      <c r="AR1449" s="138" t="s">
        <v>197</v>
      </c>
      <c r="AT1449" s="138" t="s">
        <v>138</v>
      </c>
      <c r="AU1449" s="138" t="s">
        <v>85</v>
      </c>
      <c r="AY1449" s="17" t="s">
        <v>135</v>
      </c>
      <c r="BE1449" s="139">
        <f>IF(N1449="základní",J1449,0)</f>
        <v>0</v>
      </c>
      <c r="BF1449" s="139">
        <f>IF(N1449="snížená",J1449,0)</f>
        <v>0</v>
      </c>
      <c r="BG1449" s="139">
        <f>IF(N1449="zákl. přenesená",J1449,0)</f>
        <v>0</v>
      </c>
      <c r="BH1449" s="139">
        <f>IF(N1449="sníž. přenesená",J1449,0)</f>
        <v>0</v>
      </c>
      <c r="BI1449" s="139">
        <f>IF(N1449="nulová",J1449,0)</f>
        <v>0</v>
      </c>
      <c r="BJ1449" s="17" t="s">
        <v>83</v>
      </c>
      <c r="BK1449" s="139">
        <f>ROUND(I1449*H1449,2)</f>
        <v>0</v>
      </c>
      <c r="BL1449" s="17" t="s">
        <v>197</v>
      </c>
      <c r="BM1449" s="138" t="s">
        <v>1407</v>
      </c>
    </row>
    <row r="1450" spans="2:65" s="1" customFormat="1" ht="10">
      <c r="B1450" s="32"/>
      <c r="D1450" s="140" t="s">
        <v>144</v>
      </c>
      <c r="F1450" s="141" t="s">
        <v>1406</v>
      </c>
      <c r="I1450" s="142"/>
      <c r="L1450" s="32"/>
      <c r="M1450" s="143"/>
      <c r="T1450" s="53"/>
      <c r="AT1450" s="17" t="s">
        <v>144</v>
      </c>
      <c r="AU1450" s="17" t="s">
        <v>85</v>
      </c>
    </row>
    <row r="1451" spans="2:65" s="12" customFormat="1" ht="10">
      <c r="B1451" s="146"/>
      <c r="D1451" s="140" t="s">
        <v>147</v>
      </c>
      <c r="E1451" s="147" t="s">
        <v>19</v>
      </c>
      <c r="F1451" s="148" t="s">
        <v>1408</v>
      </c>
      <c r="H1451" s="147" t="s">
        <v>19</v>
      </c>
      <c r="I1451" s="149"/>
      <c r="L1451" s="146"/>
      <c r="M1451" s="150"/>
      <c r="T1451" s="151"/>
      <c r="AT1451" s="147" t="s">
        <v>147</v>
      </c>
      <c r="AU1451" s="147" t="s">
        <v>85</v>
      </c>
      <c r="AV1451" s="12" t="s">
        <v>83</v>
      </c>
      <c r="AW1451" s="12" t="s">
        <v>39</v>
      </c>
      <c r="AX1451" s="12" t="s">
        <v>12</v>
      </c>
      <c r="AY1451" s="147" t="s">
        <v>135</v>
      </c>
    </row>
    <row r="1452" spans="2:65" s="13" customFormat="1" ht="10">
      <c r="B1452" s="152"/>
      <c r="D1452" s="140" t="s">
        <v>147</v>
      </c>
      <c r="E1452" s="153" t="s">
        <v>19</v>
      </c>
      <c r="F1452" s="154" t="s">
        <v>1013</v>
      </c>
      <c r="H1452" s="155">
        <v>20.29</v>
      </c>
      <c r="I1452" s="156"/>
      <c r="L1452" s="152"/>
      <c r="M1452" s="157"/>
      <c r="T1452" s="158"/>
      <c r="AT1452" s="153" t="s">
        <v>147</v>
      </c>
      <c r="AU1452" s="153" t="s">
        <v>85</v>
      </c>
      <c r="AV1452" s="13" t="s">
        <v>85</v>
      </c>
      <c r="AW1452" s="13" t="s">
        <v>39</v>
      </c>
      <c r="AX1452" s="13" t="s">
        <v>12</v>
      </c>
      <c r="AY1452" s="153" t="s">
        <v>135</v>
      </c>
    </row>
    <row r="1453" spans="2:65" s="13" customFormat="1" ht="10">
      <c r="B1453" s="152"/>
      <c r="D1453" s="140" t="s">
        <v>147</v>
      </c>
      <c r="E1453" s="153" t="s">
        <v>19</v>
      </c>
      <c r="F1453" s="154" t="s">
        <v>1015</v>
      </c>
      <c r="H1453" s="155">
        <v>37.44</v>
      </c>
      <c r="I1453" s="156"/>
      <c r="L1453" s="152"/>
      <c r="M1453" s="157"/>
      <c r="T1453" s="158"/>
      <c r="AT1453" s="153" t="s">
        <v>147</v>
      </c>
      <c r="AU1453" s="153" t="s">
        <v>85</v>
      </c>
      <c r="AV1453" s="13" t="s">
        <v>85</v>
      </c>
      <c r="AW1453" s="13" t="s">
        <v>39</v>
      </c>
      <c r="AX1453" s="13" t="s">
        <v>12</v>
      </c>
      <c r="AY1453" s="153" t="s">
        <v>135</v>
      </c>
    </row>
    <row r="1454" spans="2:65" s="13" customFormat="1" ht="10">
      <c r="B1454" s="152"/>
      <c r="D1454" s="140" t="s">
        <v>147</v>
      </c>
      <c r="E1454" s="153" t="s">
        <v>19</v>
      </c>
      <c r="F1454" s="154" t="s">
        <v>1014</v>
      </c>
      <c r="H1454" s="155">
        <v>10.84</v>
      </c>
      <c r="I1454" s="156"/>
      <c r="L1454" s="152"/>
      <c r="M1454" s="157"/>
      <c r="T1454" s="158"/>
      <c r="AT1454" s="153" t="s">
        <v>147</v>
      </c>
      <c r="AU1454" s="153" t="s">
        <v>85</v>
      </c>
      <c r="AV1454" s="13" t="s">
        <v>85</v>
      </c>
      <c r="AW1454" s="13" t="s">
        <v>39</v>
      </c>
      <c r="AX1454" s="13" t="s">
        <v>12</v>
      </c>
      <c r="AY1454" s="153" t="s">
        <v>135</v>
      </c>
    </row>
    <row r="1455" spans="2:65" s="13" customFormat="1" ht="10">
      <c r="B1455" s="152"/>
      <c r="D1455" s="140" t="s">
        <v>147</v>
      </c>
      <c r="E1455" s="153" t="s">
        <v>19</v>
      </c>
      <c r="F1455" s="154" t="s">
        <v>1011</v>
      </c>
      <c r="H1455" s="155">
        <v>13.91</v>
      </c>
      <c r="I1455" s="156"/>
      <c r="L1455" s="152"/>
      <c r="M1455" s="157"/>
      <c r="T1455" s="158"/>
      <c r="AT1455" s="153" t="s">
        <v>147</v>
      </c>
      <c r="AU1455" s="153" t="s">
        <v>85</v>
      </c>
      <c r="AV1455" s="13" t="s">
        <v>85</v>
      </c>
      <c r="AW1455" s="13" t="s">
        <v>39</v>
      </c>
      <c r="AX1455" s="13" t="s">
        <v>12</v>
      </c>
      <c r="AY1455" s="153" t="s">
        <v>135</v>
      </c>
    </row>
    <row r="1456" spans="2:65" s="13" customFormat="1" ht="10">
      <c r="B1456" s="152"/>
      <c r="D1456" s="140" t="s">
        <v>147</v>
      </c>
      <c r="E1456" s="153" t="s">
        <v>19</v>
      </c>
      <c r="F1456" s="154" t="s">
        <v>1012</v>
      </c>
      <c r="H1456" s="155">
        <v>13.86</v>
      </c>
      <c r="I1456" s="156"/>
      <c r="L1456" s="152"/>
      <c r="M1456" s="157"/>
      <c r="T1456" s="158"/>
      <c r="AT1456" s="153" t="s">
        <v>147</v>
      </c>
      <c r="AU1456" s="153" t="s">
        <v>85</v>
      </c>
      <c r="AV1456" s="13" t="s">
        <v>85</v>
      </c>
      <c r="AW1456" s="13" t="s">
        <v>39</v>
      </c>
      <c r="AX1456" s="13" t="s">
        <v>12</v>
      </c>
      <c r="AY1456" s="153" t="s">
        <v>135</v>
      </c>
    </row>
    <row r="1457" spans="2:65" s="14" customFormat="1" ht="10">
      <c r="B1457" s="159"/>
      <c r="D1457" s="140" t="s">
        <v>147</v>
      </c>
      <c r="E1457" s="160" t="s">
        <v>19</v>
      </c>
      <c r="F1457" s="161" t="s">
        <v>154</v>
      </c>
      <c r="H1457" s="162">
        <v>96.339999999999989</v>
      </c>
      <c r="I1457" s="163"/>
      <c r="L1457" s="159"/>
      <c r="M1457" s="164"/>
      <c r="T1457" s="165"/>
      <c r="AT1457" s="160" t="s">
        <v>147</v>
      </c>
      <c r="AU1457" s="160" t="s">
        <v>85</v>
      </c>
      <c r="AV1457" s="14" t="s">
        <v>143</v>
      </c>
      <c r="AW1457" s="14" t="s">
        <v>39</v>
      </c>
      <c r="AX1457" s="14" t="s">
        <v>83</v>
      </c>
      <c r="AY1457" s="160" t="s">
        <v>135</v>
      </c>
    </row>
    <row r="1458" spans="2:65" s="1" customFormat="1" ht="24.15" customHeight="1">
      <c r="B1458" s="32"/>
      <c r="C1458" s="127" t="s">
        <v>993</v>
      </c>
      <c r="D1458" s="127" t="s">
        <v>138</v>
      </c>
      <c r="E1458" s="128" t="s">
        <v>1409</v>
      </c>
      <c r="F1458" s="129" t="s">
        <v>1410</v>
      </c>
      <c r="G1458" s="130" t="s">
        <v>141</v>
      </c>
      <c r="H1458" s="131">
        <v>96.34</v>
      </c>
      <c r="I1458" s="132"/>
      <c r="J1458" s="133">
        <f>ROUND(I1458*H1458,2)</f>
        <v>0</v>
      </c>
      <c r="K1458" s="129" t="s">
        <v>142</v>
      </c>
      <c r="L1458" s="32"/>
      <c r="M1458" s="134" t="s">
        <v>19</v>
      </c>
      <c r="N1458" s="135" t="s">
        <v>47</v>
      </c>
      <c r="P1458" s="136">
        <f>O1458*H1458</f>
        <v>0</v>
      </c>
      <c r="Q1458" s="136">
        <v>0</v>
      </c>
      <c r="R1458" s="136">
        <f>Q1458*H1458</f>
        <v>0</v>
      </c>
      <c r="S1458" s="136">
        <v>0</v>
      </c>
      <c r="T1458" s="137">
        <f>S1458*H1458</f>
        <v>0</v>
      </c>
      <c r="AR1458" s="138" t="s">
        <v>197</v>
      </c>
      <c r="AT1458" s="138" t="s">
        <v>138</v>
      </c>
      <c r="AU1458" s="138" t="s">
        <v>85</v>
      </c>
      <c r="AY1458" s="17" t="s">
        <v>135</v>
      </c>
      <c r="BE1458" s="139">
        <f>IF(N1458="základní",J1458,0)</f>
        <v>0</v>
      </c>
      <c r="BF1458" s="139">
        <f>IF(N1458="snížená",J1458,0)</f>
        <v>0</v>
      </c>
      <c r="BG1458" s="139">
        <f>IF(N1458="zákl. přenesená",J1458,0)</f>
        <v>0</v>
      </c>
      <c r="BH1458" s="139">
        <f>IF(N1458="sníž. přenesená",J1458,0)</f>
        <v>0</v>
      </c>
      <c r="BI1458" s="139">
        <f>IF(N1458="nulová",J1458,0)</f>
        <v>0</v>
      </c>
      <c r="BJ1458" s="17" t="s">
        <v>83</v>
      </c>
      <c r="BK1458" s="139">
        <f>ROUND(I1458*H1458,2)</f>
        <v>0</v>
      </c>
      <c r="BL1458" s="17" t="s">
        <v>197</v>
      </c>
      <c r="BM1458" s="138" t="s">
        <v>1411</v>
      </c>
    </row>
    <row r="1459" spans="2:65" s="1" customFormat="1" ht="10">
      <c r="B1459" s="32"/>
      <c r="D1459" s="140" t="s">
        <v>144</v>
      </c>
      <c r="F1459" s="141" t="s">
        <v>1410</v>
      </c>
      <c r="I1459" s="142"/>
      <c r="L1459" s="32"/>
      <c r="M1459" s="143"/>
      <c r="T1459" s="53"/>
      <c r="AT1459" s="17" t="s">
        <v>144</v>
      </c>
      <c r="AU1459" s="17" t="s">
        <v>85</v>
      </c>
    </row>
    <row r="1460" spans="2:65" s="1" customFormat="1" ht="10">
      <c r="B1460" s="32"/>
      <c r="D1460" s="144" t="s">
        <v>145</v>
      </c>
      <c r="F1460" s="145" t="s">
        <v>1412</v>
      </c>
      <c r="I1460" s="142"/>
      <c r="L1460" s="32"/>
      <c r="M1460" s="143"/>
      <c r="T1460" s="53"/>
      <c r="AT1460" s="17" t="s">
        <v>145</v>
      </c>
      <c r="AU1460" s="17" t="s">
        <v>85</v>
      </c>
    </row>
    <row r="1461" spans="2:65" s="13" customFormat="1" ht="10">
      <c r="B1461" s="152"/>
      <c r="D1461" s="140" t="s">
        <v>147</v>
      </c>
      <c r="E1461" s="153" t="s">
        <v>19</v>
      </c>
      <c r="F1461" s="154" t="s">
        <v>1013</v>
      </c>
      <c r="H1461" s="155">
        <v>20.29</v>
      </c>
      <c r="I1461" s="156"/>
      <c r="L1461" s="152"/>
      <c r="M1461" s="157"/>
      <c r="T1461" s="158"/>
      <c r="AT1461" s="153" t="s">
        <v>147</v>
      </c>
      <c r="AU1461" s="153" t="s">
        <v>85</v>
      </c>
      <c r="AV1461" s="13" t="s">
        <v>85</v>
      </c>
      <c r="AW1461" s="13" t="s">
        <v>39</v>
      </c>
      <c r="AX1461" s="13" t="s">
        <v>12</v>
      </c>
      <c r="AY1461" s="153" t="s">
        <v>135</v>
      </c>
    </row>
    <row r="1462" spans="2:65" s="13" customFormat="1" ht="10">
      <c r="B1462" s="152"/>
      <c r="D1462" s="140" t="s">
        <v>147</v>
      </c>
      <c r="E1462" s="153" t="s">
        <v>19</v>
      </c>
      <c r="F1462" s="154" t="s">
        <v>1015</v>
      </c>
      <c r="H1462" s="155">
        <v>37.44</v>
      </c>
      <c r="I1462" s="156"/>
      <c r="L1462" s="152"/>
      <c r="M1462" s="157"/>
      <c r="T1462" s="158"/>
      <c r="AT1462" s="153" t="s">
        <v>147</v>
      </c>
      <c r="AU1462" s="153" t="s">
        <v>85</v>
      </c>
      <c r="AV1462" s="13" t="s">
        <v>85</v>
      </c>
      <c r="AW1462" s="13" t="s">
        <v>39</v>
      </c>
      <c r="AX1462" s="13" t="s">
        <v>12</v>
      </c>
      <c r="AY1462" s="153" t="s">
        <v>135</v>
      </c>
    </row>
    <row r="1463" spans="2:65" s="13" customFormat="1" ht="10">
      <c r="B1463" s="152"/>
      <c r="D1463" s="140" t="s">
        <v>147</v>
      </c>
      <c r="E1463" s="153" t="s">
        <v>19</v>
      </c>
      <c r="F1463" s="154" t="s">
        <v>1014</v>
      </c>
      <c r="H1463" s="155">
        <v>10.84</v>
      </c>
      <c r="I1463" s="156"/>
      <c r="L1463" s="152"/>
      <c r="M1463" s="157"/>
      <c r="T1463" s="158"/>
      <c r="AT1463" s="153" t="s">
        <v>147</v>
      </c>
      <c r="AU1463" s="153" t="s">
        <v>85</v>
      </c>
      <c r="AV1463" s="13" t="s">
        <v>85</v>
      </c>
      <c r="AW1463" s="13" t="s">
        <v>39</v>
      </c>
      <c r="AX1463" s="13" t="s">
        <v>12</v>
      </c>
      <c r="AY1463" s="153" t="s">
        <v>135</v>
      </c>
    </row>
    <row r="1464" spans="2:65" s="13" customFormat="1" ht="10">
      <c r="B1464" s="152"/>
      <c r="D1464" s="140" t="s">
        <v>147</v>
      </c>
      <c r="E1464" s="153" t="s">
        <v>19</v>
      </c>
      <c r="F1464" s="154" t="s">
        <v>1011</v>
      </c>
      <c r="H1464" s="155">
        <v>13.91</v>
      </c>
      <c r="I1464" s="156"/>
      <c r="L1464" s="152"/>
      <c r="M1464" s="157"/>
      <c r="T1464" s="158"/>
      <c r="AT1464" s="153" t="s">
        <v>147</v>
      </c>
      <c r="AU1464" s="153" t="s">
        <v>85</v>
      </c>
      <c r="AV1464" s="13" t="s">
        <v>85</v>
      </c>
      <c r="AW1464" s="13" t="s">
        <v>39</v>
      </c>
      <c r="AX1464" s="13" t="s">
        <v>12</v>
      </c>
      <c r="AY1464" s="153" t="s">
        <v>135</v>
      </c>
    </row>
    <row r="1465" spans="2:65" s="13" customFormat="1" ht="10">
      <c r="B1465" s="152"/>
      <c r="D1465" s="140" t="s">
        <v>147</v>
      </c>
      <c r="E1465" s="153" t="s">
        <v>19</v>
      </c>
      <c r="F1465" s="154" t="s">
        <v>1012</v>
      </c>
      <c r="H1465" s="155">
        <v>13.86</v>
      </c>
      <c r="I1465" s="156"/>
      <c r="L1465" s="152"/>
      <c r="M1465" s="157"/>
      <c r="T1465" s="158"/>
      <c r="AT1465" s="153" t="s">
        <v>147</v>
      </c>
      <c r="AU1465" s="153" t="s">
        <v>85</v>
      </c>
      <c r="AV1465" s="13" t="s">
        <v>85</v>
      </c>
      <c r="AW1465" s="13" t="s">
        <v>39</v>
      </c>
      <c r="AX1465" s="13" t="s">
        <v>12</v>
      </c>
      <c r="AY1465" s="153" t="s">
        <v>135</v>
      </c>
    </row>
    <row r="1466" spans="2:65" s="14" customFormat="1" ht="10">
      <c r="B1466" s="159"/>
      <c r="D1466" s="140" t="s">
        <v>147</v>
      </c>
      <c r="E1466" s="160" t="s">
        <v>19</v>
      </c>
      <c r="F1466" s="161" t="s">
        <v>154</v>
      </c>
      <c r="H1466" s="162">
        <v>96.339999999999989</v>
      </c>
      <c r="I1466" s="163"/>
      <c r="L1466" s="159"/>
      <c r="M1466" s="164"/>
      <c r="T1466" s="165"/>
      <c r="AT1466" s="160" t="s">
        <v>147</v>
      </c>
      <c r="AU1466" s="160" t="s">
        <v>85</v>
      </c>
      <c r="AV1466" s="14" t="s">
        <v>143</v>
      </c>
      <c r="AW1466" s="14" t="s">
        <v>39</v>
      </c>
      <c r="AX1466" s="14" t="s">
        <v>83</v>
      </c>
      <c r="AY1466" s="160" t="s">
        <v>135</v>
      </c>
    </row>
    <row r="1467" spans="2:65" s="1" customFormat="1" ht="24.15" customHeight="1">
      <c r="B1467" s="32"/>
      <c r="C1467" s="127" t="s">
        <v>1413</v>
      </c>
      <c r="D1467" s="127" t="s">
        <v>138</v>
      </c>
      <c r="E1467" s="128" t="s">
        <v>1414</v>
      </c>
      <c r="F1467" s="129" t="s">
        <v>1415</v>
      </c>
      <c r="G1467" s="130" t="s">
        <v>141</v>
      </c>
      <c r="H1467" s="131">
        <v>121.98</v>
      </c>
      <c r="I1467" s="132"/>
      <c r="J1467" s="133">
        <f>ROUND(I1467*H1467,2)</f>
        <v>0</v>
      </c>
      <c r="K1467" s="129" t="s">
        <v>142</v>
      </c>
      <c r="L1467" s="32"/>
      <c r="M1467" s="134" t="s">
        <v>19</v>
      </c>
      <c r="N1467" s="135" t="s">
        <v>47</v>
      </c>
      <c r="P1467" s="136">
        <f>O1467*H1467</f>
        <v>0</v>
      </c>
      <c r="Q1467" s="136">
        <v>0</v>
      </c>
      <c r="R1467" s="136">
        <f>Q1467*H1467</f>
        <v>0</v>
      </c>
      <c r="S1467" s="136">
        <v>0</v>
      </c>
      <c r="T1467" s="137">
        <f>S1467*H1467</f>
        <v>0</v>
      </c>
      <c r="AR1467" s="138" t="s">
        <v>197</v>
      </c>
      <c r="AT1467" s="138" t="s">
        <v>138</v>
      </c>
      <c r="AU1467" s="138" t="s">
        <v>85</v>
      </c>
      <c r="AY1467" s="17" t="s">
        <v>135</v>
      </c>
      <c r="BE1467" s="139">
        <f>IF(N1467="základní",J1467,0)</f>
        <v>0</v>
      </c>
      <c r="BF1467" s="139">
        <f>IF(N1467="snížená",J1467,0)</f>
        <v>0</v>
      </c>
      <c r="BG1467" s="139">
        <f>IF(N1467="zákl. přenesená",J1467,0)</f>
        <v>0</v>
      </c>
      <c r="BH1467" s="139">
        <f>IF(N1467="sníž. přenesená",J1467,0)</f>
        <v>0</v>
      </c>
      <c r="BI1467" s="139">
        <f>IF(N1467="nulová",J1467,0)</f>
        <v>0</v>
      </c>
      <c r="BJ1467" s="17" t="s">
        <v>83</v>
      </c>
      <c r="BK1467" s="139">
        <f>ROUND(I1467*H1467,2)</f>
        <v>0</v>
      </c>
      <c r="BL1467" s="17" t="s">
        <v>197</v>
      </c>
      <c r="BM1467" s="138" t="s">
        <v>1416</v>
      </c>
    </row>
    <row r="1468" spans="2:65" s="1" customFormat="1" ht="18">
      <c r="B1468" s="32"/>
      <c r="D1468" s="140" t="s">
        <v>144</v>
      </c>
      <c r="F1468" s="141" t="s">
        <v>1415</v>
      </c>
      <c r="I1468" s="142"/>
      <c r="L1468" s="32"/>
      <c r="M1468" s="143"/>
      <c r="T1468" s="53"/>
      <c r="AT1468" s="17" t="s">
        <v>144</v>
      </c>
      <c r="AU1468" s="17" t="s">
        <v>85</v>
      </c>
    </row>
    <row r="1469" spans="2:65" s="1" customFormat="1" ht="10">
      <c r="B1469" s="32"/>
      <c r="D1469" s="144" t="s">
        <v>145</v>
      </c>
      <c r="F1469" s="145" t="s">
        <v>1417</v>
      </c>
      <c r="I1469" s="142"/>
      <c r="L1469" s="32"/>
      <c r="M1469" s="143"/>
      <c r="T1469" s="53"/>
      <c r="AT1469" s="17" t="s">
        <v>145</v>
      </c>
      <c r="AU1469" s="17" t="s">
        <v>85</v>
      </c>
    </row>
    <row r="1470" spans="2:65" s="13" customFormat="1" ht="10">
      <c r="B1470" s="152"/>
      <c r="D1470" s="140" t="s">
        <v>147</v>
      </c>
      <c r="E1470" s="153" t="s">
        <v>19</v>
      </c>
      <c r="F1470" s="154" t="s">
        <v>1019</v>
      </c>
      <c r="H1470" s="155">
        <v>25.64</v>
      </c>
      <c r="I1470" s="156"/>
      <c r="L1470" s="152"/>
      <c r="M1470" s="157"/>
      <c r="T1470" s="158"/>
      <c r="AT1470" s="153" t="s">
        <v>147</v>
      </c>
      <c r="AU1470" s="153" t="s">
        <v>85</v>
      </c>
      <c r="AV1470" s="13" t="s">
        <v>85</v>
      </c>
      <c r="AW1470" s="13" t="s">
        <v>39</v>
      </c>
      <c r="AX1470" s="13" t="s">
        <v>12</v>
      </c>
      <c r="AY1470" s="153" t="s">
        <v>135</v>
      </c>
    </row>
    <row r="1471" spans="2:65" s="13" customFormat="1" ht="10">
      <c r="B1471" s="152"/>
      <c r="D1471" s="140" t="s">
        <v>147</v>
      </c>
      <c r="E1471" s="153" t="s">
        <v>19</v>
      </c>
      <c r="F1471" s="154" t="s">
        <v>1013</v>
      </c>
      <c r="H1471" s="155">
        <v>20.29</v>
      </c>
      <c r="I1471" s="156"/>
      <c r="L1471" s="152"/>
      <c r="M1471" s="157"/>
      <c r="T1471" s="158"/>
      <c r="AT1471" s="153" t="s">
        <v>147</v>
      </c>
      <c r="AU1471" s="153" t="s">
        <v>85</v>
      </c>
      <c r="AV1471" s="13" t="s">
        <v>85</v>
      </c>
      <c r="AW1471" s="13" t="s">
        <v>39</v>
      </c>
      <c r="AX1471" s="13" t="s">
        <v>12</v>
      </c>
      <c r="AY1471" s="153" t="s">
        <v>135</v>
      </c>
    </row>
    <row r="1472" spans="2:65" s="13" customFormat="1" ht="10">
      <c r="B1472" s="152"/>
      <c r="D1472" s="140" t="s">
        <v>147</v>
      </c>
      <c r="E1472" s="153" t="s">
        <v>19</v>
      </c>
      <c r="F1472" s="154" t="s">
        <v>1015</v>
      </c>
      <c r="H1472" s="155">
        <v>37.44</v>
      </c>
      <c r="I1472" s="156"/>
      <c r="L1472" s="152"/>
      <c r="M1472" s="157"/>
      <c r="T1472" s="158"/>
      <c r="AT1472" s="153" t="s">
        <v>147</v>
      </c>
      <c r="AU1472" s="153" t="s">
        <v>85</v>
      </c>
      <c r="AV1472" s="13" t="s">
        <v>85</v>
      </c>
      <c r="AW1472" s="13" t="s">
        <v>39</v>
      </c>
      <c r="AX1472" s="13" t="s">
        <v>12</v>
      </c>
      <c r="AY1472" s="153" t="s">
        <v>135</v>
      </c>
    </row>
    <row r="1473" spans="2:65" s="13" customFormat="1" ht="10">
      <c r="B1473" s="152"/>
      <c r="D1473" s="140" t="s">
        <v>147</v>
      </c>
      <c r="E1473" s="153" t="s">
        <v>19</v>
      </c>
      <c r="F1473" s="154" t="s">
        <v>1014</v>
      </c>
      <c r="H1473" s="155">
        <v>10.84</v>
      </c>
      <c r="I1473" s="156"/>
      <c r="L1473" s="152"/>
      <c r="M1473" s="157"/>
      <c r="T1473" s="158"/>
      <c r="AT1473" s="153" t="s">
        <v>147</v>
      </c>
      <c r="AU1473" s="153" t="s">
        <v>85</v>
      </c>
      <c r="AV1473" s="13" t="s">
        <v>85</v>
      </c>
      <c r="AW1473" s="13" t="s">
        <v>39</v>
      </c>
      <c r="AX1473" s="13" t="s">
        <v>12</v>
      </c>
      <c r="AY1473" s="153" t="s">
        <v>135</v>
      </c>
    </row>
    <row r="1474" spans="2:65" s="13" customFormat="1" ht="10">
      <c r="B1474" s="152"/>
      <c r="D1474" s="140" t="s">
        <v>147</v>
      </c>
      <c r="E1474" s="153" t="s">
        <v>19</v>
      </c>
      <c r="F1474" s="154" t="s">
        <v>1011</v>
      </c>
      <c r="H1474" s="155">
        <v>13.91</v>
      </c>
      <c r="I1474" s="156"/>
      <c r="L1474" s="152"/>
      <c r="M1474" s="157"/>
      <c r="T1474" s="158"/>
      <c r="AT1474" s="153" t="s">
        <v>147</v>
      </c>
      <c r="AU1474" s="153" t="s">
        <v>85</v>
      </c>
      <c r="AV1474" s="13" t="s">
        <v>85</v>
      </c>
      <c r="AW1474" s="13" t="s">
        <v>39</v>
      </c>
      <c r="AX1474" s="13" t="s">
        <v>12</v>
      </c>
      <c r="AY1474" s="153" t="s">
        <v>135</v>
      </c>
    </row>
    <row r="1475" spans="2:65" s="13" customFormat="1" ht="10">
      <c r="B1475" s="152"/>
      <c r="D1475" s="140" t="s">
        <v>147</v>
      </c>
      <c r="E1475" s="153" t="s">
        <v>19</v>
      </c>
      <c r="F1475" s="154" t="s">
        <v>1012</v>
      </c>
      <c r="H1475" s="155">
        <v>13.86</v>
      </c>
      <c r="I1475" s="156"/>
      <c r="L1475" s="152"/>
      <c r="M1475" s="157"/>
      <c r="T1475" s="158"/>
      <c r="AT1475" s="153" t="s">
        <v>147</v>
      </c>
      <c r="AU1475" s="153" t="s">
        <v>85</v>
      </c>
      <c r="AV1475" s="13" t="s">
        <v>85</v>
      </c>
      <c r="AW1475" s="13" t="s">
        <v>39</v>
      </c>
      <c r="AX1475" s="13" t="s">
        <v>12</v>
      </c>
      <c r="AY1475" s="153" t="s">
        <v>135</v>
      </c>
    </row>
    <row r="1476" spans="2:65" s="14" customFormat="1" ht="10">
      <c r="B1476" s="159"/>
      <c r="D1476" s="140" t="s">
        <v>147</v>
      </c>
      <c r="E1476" s="160" t="s">
        <v>19</v>
      </c>
      <c r="F1476" s="161" t="s">
        <v>154</v>
      </c>
      <c r="H1476" s="162">
        <v>121.98</v>
      </c>
      <c r="I1476" s="163"/>
      <c r="L1476" s="159"/>
      <c r="M1476" s="164"/>
      <c r="T1476" s="165"/>
      <c r="AT1476" s="160" t="s">
        <v>147</v>
      </c>
      <c r="AU1476" s="160" t="s">
        <v>85</v>
      </c>
      <c r="AV1476" s="14" t="s">
        <v>143</v>
      </c>
      <c r="AW1476" s="14" t="s">
        <v>39</v>
      </c>
      <c r="AX1476" s="14" t="s">
        <v>83</v>
      </c>
      <c r="AY1476" s="160" t="s">
        <v>135</v>
      </c>
    </row>
    <row r="1477" spans="2:65" s="1" customFormat="1" ht="37.75" customHeight="1">
      <c r="B1477" s="32"/>
      <c r="C1477" s="127" t="s">
        <v>997</v>
      </c>
      <c r="D1477" s="127" t="s">
        <v>138</v>
      </c>
      <c r="E1477" s="128" t="s">
        <v>1418</v>
      </c>
      <c r="F1477" s="129" t="s">
        <v>1419</v>
      </c>
      <c r="G1477" s="130" t="s">
        <v>141</v>
      </c>
      <c r="H1477" s="131">
        <v>121.98</v>
      </c>
      <c r="I1477" s="132"/>
      <c r="J1477" s="133">
        <f>ROUND(I1477*H1477,2)</f>
        <v>0</v>
      </c>
      <c r="K1477" s="129" t="s">
        <v>142</v>
      </c>
      <c r="L1477" s="32"/>
      <c r="M1477" s="134" t="s">
        <v>19</v>
      </c>
      <c r="N1477" s="135" t="s">
        <v>47</v>
      </c>
      <c r="P1477" s="136">
        <f>O1477*H1477</f>
        <v>0</v>
      </c>
      <c r="Q1477" s="136">
        <v>0</v>
      </c>
      <c r="R1477" s="136">
        <f>Q1477*H1477</f>
        <v>0</v>
      </c>
      <c r="S1477" s="136">
        <v>0</v>
      </c>
      <c r="T1477" s="137">
        <f>S1477*H1477</f>
        <v>0</v>
      </c>
      <c r="AR1477" s="138" t="s">
        <v>197</v>
      </c>
      <c r="AT1477" s="138" t="s">
        <v>138</v>
      </c>
      <c r="AU1477" s="138" t="s">
        <v>85</v>
      </c>
      <c r="AY1477" s="17" t="s">
        <v>135</v>
      </c>
      <c r="BE1477" s="139">
        <f>IF(N1477="základní",J1477,0)</f>
        <v>0</v>
      </c>
      <c r="BF1477" s="139">
        <f>IF(N1477="snížená",J1477,0)</f>
        <v>0</v>
      </c>
      <c r="BG1477" s="139">
        <f>IF(N1477="zákl. přenesená",J1477,0)</f>
        <v>0</v>
      </c>
      <c r="BH1477" s="139">
        <f>IF(N1477="sníž. přenesená",J1477,0)</f>
        <v>0</v>
      </c>
      <c r="BI1477" s="139">
        <f>IF(N1477="nulová",J1477,0)</f>
        <v>0</v>
      </c>
      <c r="BJ1477" s="17" t="s">
        <v>83</v>
      </c>
      <c r="BK1477" s="139">
        <f>ROUND(I1477*H1477,2)</f>
        <v>0</v>
      </c>
      <c r="BL1477" s="17" t="s">
        <v>197</v>
      </c>
      <c r="BM1477" s="138" t="s">
        <v>1420</v>
      </c>
    </row>
    <row r="1478" spans="2:65" s="1" customFormat="1" ht="27">
      <c r="B1478" s="32"/>
      <c r="D1478" s="140" t="s">
        <v>144</v>
      </c>
      <c r="F1478" s="141" t="s">
        <v>1419</v>
      </c>
      <c r="I1478" s="142"/>
      <c r="L1478" s="32"/>
      <c r="M1478" s="143"/>
      <c r="T1478" s="53"/>
      <c r="AT1478" s="17" t="s">
        <v>144</v>
      </c>
      <c r="AU1478" s="17" t="s">
        <v>85</v>
      </c>
    </row>
    <row r="1479" spans="2:65" s="1" customFormat="1" ht="10">
      <c r="B1479" s="32"/>
      <c r="D1479" s="144" t="s">
        <v>145</v>
      </c>
      <c r="F1479" s="145" t="s">
        <v>1421</v>
      </c>
      <c r="I1479" s="142"/>
      <c r="L1479" s="32"/>
      <c r="M1479" s="143"/>
      <c r="T1479" s="53"/>
      <c r="AT1479" s="17" t="s">
        <v>145</v>
      </c>
      <c r="AU1479" s="17" t="s">
        <v>85</v>
      </c>
    </row>
    <row r="1480" spans="2:65" s="13" customFormat="1" ht="10">
      <c r="B1480" s="152"/>
      <c r="D1480" s="140" t="s">
        <v>147</v>
      </c>
      <c r="E1480" s="153" t="s">
        <v>19</v>
      </c>
      <c r="F1480" s="154" t="s">
        <v>1019</v>
      </c>
      <c r="H1480" s="155">
        <v>25.64</v>
      </c>
      <c r="I1480" s="156"/>
      <c r="L1480" s="152"/>
      <c r="M1480" s="157"/>
      <c r="T1480" s="158"/>
      <c r="AT1480" s="153" t="s">
        <v>147</v>
      </c>
      <c r="AU1480" s="153" t="s">
        <v>85</v>
      </c>
      <c r="AV1480" s="13" t="s">
        <v>85</v>
      </c>
      <c r="AW1480" s="13" t="s">
        <v>39</v>
      </c>
      <c r="AX1480" s="13" t="s">
        <v>12</v>
      </c>
      <c r="AY1480" s="153" t="s">
        <v>135</v>
      </c>
    </row>
    <row r="1481" spans="2:65" s="13" customFormat="1" ht="10">
      <c r="B1481" s="152"/>
      <c r="D1481" s="140" t="s">
        <v>147</v>
      </c>
      <c r="E1481" s="153" t="s">
        <v>19</v>
      </c>
      <c r="F1481" s="154" t="s">
        <v>1013</v>
      </c>
      <c r="H1481" s="155">
        <v>20.29</v>
      </c>
      <c r="I1481" s="156"/>
      <c r="L1481" s="152"/>
      <c r="M1481" s="157"/>
      <c r="T1481" s="158"/>
      <c r="AT1481" s="153" t="s">
        <v>147</v>
      </c>
      <c r="AU1481" s="153" t="s">
        <v>85</v>
      </c>
      <c r="AV1481" s="13" t="s">
        <v>85</v>
      </c>
      <c r="AW1481" s="13" t="s">
        <v>39</v>
      </c>
      <c r="AX1481" s="13" t="s">
        <v>12</v>
      </c>
      <c r="AY1481" s="153" t="s">
        <v>135</v>
      </c>
    </row>
    <row r="1482" spans="2:65" s="13" customFormat="1" ht="10">
      <c r="B1482" s="152"/>
      <c r="D1482" s="140" t="s">
        <v>147</v>
      </c>
      <c r="E1482" s="153" t="s">
        <v>19</v>
      </c>
      <c r="F1482" s="154" t="s">
        <v>1015</v>
      </c>
      <c r="H1482" s="155">
        <v>37.44</v>
      </c>
      <c r="I1482" s="156"/>
      <c r="L1482" s="152"/>
      <c r="M1482" s="157"/>
      <c r="T1482" s="158"/>
      <c r="AT1482" s="153" t="s">
        <v>147</v>
      </c>
      <c r="AU1482" s="153" t="s">
        <v>85</v>
      </c>
      <c r="AV1482" s="13" t="s">
        <v>85</v>
      </c>
      <c r="AW1482" s="13" t="s">
        <v>39</v>
      </c>
      <c r="AX1482" s="13" t="s">
        <v>12</v>
      </c>
      <c r="AY1482" s="153" t="s">
        <v>135</v>
      </c>
    </row>
    <row r="1483" spans="2:65" s="13" customFormat="1" ht="10">
      <c r="B1483" s="152"/>
      <c r="D1483" s="140" t="s">
        <v>147</v>
      </c>
      <c r="E1483" s="153" t="s">
        <v>19</v>
      </c>
      <c r="F1483" s="154" t="s">
        <v>1014</v>
      </c>
      <c r="H1483" s="155">
        <v>10.84</v>
      </c>
      <c r="I1483" s="156"/>
      <c r="L1483" s="152"/>
      <c r="M1483" s="157"/>
      <c r="T1483" s="158"/>
      <c r="AT1483" s="153" t="s">
        <v>147</v>
      </c>
      <c r="AU1483" s="153" t="s">
        <v>85</v>
      </c>
      <c r="AV1483" s="13" t="s">
        <v>85</v>
      </c>
      <c r="AW1483" s="13" t="s">
        <v>39</v>
      </c>
      <c r="AX1483" s="13" t="s">
        <v>12</v>
      </c>
      <c r="AY1483" s="153" t="s">
        <v>135</v>
      </c>
    </row>
    <row r="1484" spans="2:65" s="13" customFormat="1" ht="10">
      <c r="B1484" s="152"/>
      <c r="D1484" s="140" t="s">
        <v>147</v>
      </c>
      <c r="E1484" s="153" t="s">
        <v>19</v>
      </c>
      <c r="F1484" s="154" t="s">
        <v>1011</v>
      </c>
      <c r="H1484" s="155">
        <v>13.91</v>
      </c>
      <c r="I1484" s="156"/>
      <c r="L1484" s="152"/>
      <c r="M1484" s="157"/>
      <c r="T1484" s="158"/>
      <c r="AT1484" s="153" t="s">
        <v>147</v>
      </c>
      <c r="AU1484" s="153" t="s">
        <v>85</v>
      </c>
      <c r="AV1484" s="13" t="s">
        <v>85</v>
      </c>
      <c r="AW1484" s="13" t="s">
        <v>39</v>
      </c>
      <c r="AX1484" s="13" t="s">
        <v>12</v>
      </c>
      <c r="AY1484" s="153" t="s">
        <v>135</v>
      </c>
    </row>
    <row r="1485" spans="2:65" s="13" customFormat="1" ht="10">
      <c r="B1485" s="152"/>
      <c r="D1485" s="140" t="s">
        <v>147</v>
      </c>
      <c r="E1485" s="153" t="s">
        <v>19</v>
      </c>
      <c r="F1485" s="154" t="s">
        <v>1012</v>
      </c>
      <c r="H1485" s="155">
        <v>13.86</v>
      </c>
      <c r="I1485" s="156"/>
      <c r="L1485" s="152"/>
      <c r="M1485" s="157"/>
      <c r="T1485" s="158"/>
      <c r="AT1485" s="153" t="s">
        <v>147</v>
      </c>
      <c r="AU1485" s="153" t="s">
        <v>85</v>
      </c>
      <c r="AV1485" s="13" t="s">
        <v>85</v>
      </c>
      <c r="AW1485" s="13" t="s">
        <v>39</v>
      </c>
      <c r="AX1485" s="13" t="s">
        <v>12</v>
      </c>
      <c r="AY1485" s="153" t="s">
        <v>135</v>
      </c>
    </row>
    <row r="1486" spans="2:65" s="14" customFormat="1" ht="10">
      <c r="B1486" s="159"/>
      <c r="D1486" s="140" t="s">
        <v>147</v>
      </c>
      <c r="E1486" s="160" t="s">
        <v>19</v>
      </c>
      <c r="F1486" s="161" t="s">
        <v>154</v>
      </c>
      <c r="H1486" s="162">
        <v>121.98</v>
      </c>
      <c r="I1486" s="163"/>
      <c r="L1486" s="159"/>
      <c r="M1486" s="164"/>
      <c r="T1486" s="165"/>
      <c r="AT1486" s="160" t="s">
        <v>147</v>
      </c>
      <c r="AU1486" s="160" t="s">
        <v>85</v>
      </c>
      <c r="AV1486" s="14" t="s">
        <v>143</v>
      </c>
      <c r="AW1486" s="14" t="s">
        <v>39</v>
      </c>
      <c r="AX1486" s="14" t="s">
        <v>83</v>
      </c>
      <c r="AY1486" s="160" t="s">
        <v>135</v>
      </c>
    </row>
    <row r="1487" spans="2:65" s="1" customFormat="1" ht="24.15" customHeight="1">
      <c r="B1487" s="32"/>
      <c r="C1487" s="127" t="s">
        <v>1422</v>
      </c>
      <c r="D1487" s="127" t="s">
        <v>138</v>
      </c>
      <c r="E1487" s="128" t="s">
        <v>1423</v>
      </c>
      <c r="F1487" s="129" t="s">
        <v>1424</v>
      </c>
      <c r="G1487" s="130" t="s">
        <v>141</v>
      </c>
      <c r="H1487" s="131">
        <v>68.569999999999993</v>
      </c>
      <c r="I1487" s="132"/>
      <c r="J1487" s="133">
        <f>ROUND(I1487*H1487,2)</f>
        <v>0</v>
      </c>
      <c r="K1487" s="129" t="s">
        <v>142</v>
      </c>
      <c r="L1487" s="32"/>
      <c r="M1487" s="134" t="s">
        <v>19</v>
      </c>
      <c r="N1487" s="135" t="s">
        <v>47</v>
      </c>
      <c r="P1487" s="136">
        <f>O1487*H1487</f>
        <v>0</v>
      </c>
      <c r="Q1487" s="136">
        <v>0</v>
      </c>
      <c r="R1487" s="136">
        <f>Q1487*H1487</f>
        <v>0</v>
      </c>
      <c r="S1487" s="136">
        <v>0</v>
      </c>
      <c r="T1487" s="137">
        <f>S1487*H1487</f>
        <v>0</v>
      </c>
      <c r="AR1487" s="138" t="s">
        <v>197</v>
      </c>
      <c r="AT1487" s="138" t="s">
        <v>138</v>
      </c>
      <c r="AU1487" s="138" t="s">
        <v>85</v>
      </c>
      <c r="AY1487" s="17" t="s">
        <v>135</v>
      </c>
      <c r="BE1487" s="139">
        <f>IF(N1487="základní",J1487,0)</f>
        <v>0</v>
      </c>
      <c r="BF1487" s="139">
        <f>IF(N1487="snížená",J1487,0)</f>
        <v>0</v>
      </c>
      <c r="BG1487" s="139">
        <f>IF(N1487="zákl. přenesená",J1487,0)</f>
        <v>0</v>
      </c>
      <c r="BH1487" s="139">
        <f>IF(N1487="sníž. přenesená",J1487,0)</f>
        <v>0</v>
      </c>
      <c r="BI1487" s="139">
        <f>IF(N1487="nulová",J1487,0)</f>
        <v>0</v>
      </c>
      <c r="BJ1487" s="17" t="s">
        <v>83</v>
      </c>
      <c r="BK1487" s="139">
        <f>ROUND(I1487*H1487,2)</f>
        <v>0</v>
      </c>
      <c r="BL1487" s="17" t="s">
        <v>197</v>
      </c>
      <c r="BM1487" s="138" t="s">
        <v>1425</v>
      </c>
    </row>
    <row r="1488" spans="2:65" s="1" customFormat="1" ht="10">
      <c r="B1488" s="32"/>
      <c r="D1488" s="140" t="s">
        <v>144</v>
      </c>
      <c r="F1488" s="141" t="s">
        <v>1424</v>
      </c>
      <c r="I1488" s="142"/>
      <c r="L1488" s="32"/>
      <c r="M1488" s="143"/>
      <c r="T1488" s="53"/>
      <c r="AT1488" s="17" t="s">
        <v>144</v>
      </c>
      <c r="AU1488" s="17" t="s">
        <v>85</v>
      </c>
    </row>
    <row r="1489" spans="2:65" s="1" customFormat="1" ht="10">
      <c r="B1489" s="32"/>
      <c r="D1489" s="144" t="s">
        <v>145</v>
      </c>
      <c r="F1489" s="145" t="s">
        <v>1426</v>
      </c>
      <c r="I1489" s="142"/>
      <c r="L1489" s="32"/>
      <c r="M1489" s="143"/>
      <c r="T1489" s="53"/>
      <c r="AT1489" s="17" t="s">
        <v>145</v>
      </c>
      <c r="AU1489" s="17" t="s">
        <v>85</v>
      </c>
    </row>
    <row r="1490" spans="2:65" s="13" customFormat="1" ht="10">
      <c r="B1490" s="152"/>
      <c r="D1490" s="140" t="s">
        <v>147</v>
      </c>
      <c r="E1490" s="153" t="s">
        <v>19</v>
      </c>
      <c r="F1490" s="154" t="s">
        <v>1013</v>
      </c>
      <c r="H1490" s="155">
        <v>20.29</v>
      </c>
      <c r="I1490" s="156"/>
      <c r="L1490" s="152"/>
      <c r="M1490" s="157"/>
      <c r="T1490" s="158"/>
      <c r="AT1490" s="153" t="s">
        <v>147</v>
      </c>
      <c r="AU1490" s="153" t="s">
        <v>85</v>
      </c>
      <c r="AV1490" s="13" t="s">
        <v>85</v>
      </c>
      <c r="AW1490" s="13" t="s">
        <v>39</v>
      </c>
      <c r="AX1490" s="13" t="s">
        <v>12</v>
      </c>
      <c r="AY1490" s="153" t="s">
        <v>135</v>
      </c>
    </row>
    <row r="1491" spans="2:65" s="13" customFormat="1" ht="10">
      <c r="B1491" s="152"/>
      <c r="D1491" s="140" t="s">
        <v>147</v>
      </c>
      <c r="E1491" s="153" t="s">
        <v>19</v>
      </c>
      <c r="F1491" s="154" t="s">
        <v>1015</v>
      </c>
      <c r="H1491" s="155">
        <v>37.44</v>
      </c>
      <c r="I1491" s="156"/>
      <c r="L1491" s="152"/>
      <c r="M1491" s="157"/>
      <c r="T1491" s="158"/>
      <c r="AT1491" s="153" t="s">
        <v>147</v>
      </c>
      <c r="AU1491" s="153" t="s">
        <v>85</v>
      </c>
      <c r="AV1491" s="13" t="s">
        <v>85</v>
      </c>
      <c r="AW1491" s="13" t="s">
        <v>39</v>
      </c>
      <c r="AX1491" s="13" t="s">
        <v>12</v>
      </c>
      <c r="AY1491" s="153" t="s">
        <v>135</v>
      </c>
    </row>
    <row r="1492" spans="2:65" s="13" customFormat="1" ht="10">
      <c r="B1492" s="152"/>
      <c r="D1492" s="140" t="s">
        <v>147</v>
      </c>
      <c r="E1492" s="153" t="s">
        <v>19</v>
      </c>
      <c r="F1492" s="154" t="s">
        <v>1014</v>
      </c>
      <c r="H1492" s="155">
        <v>10.84</v>
      </c>
      <c r="I1492" s="156"/>
      <c r="L1492" s="152"/>
      <c r="M1492" s="157"/>
      <c r="T1492" s="158"/>
      <c r="AT1492" s="153" t="s">
        <v>147</v>
      </c>
      <c r="AU1492" s="153" t="s">
        <v>85</v>
      </c>
      <c r="AV1492" s="13" t="s">
        <v>85</v>
      </c>
      <c r="AW1492" s="13" t="s">
        <v>39</v>
      </c>
      <c r="AX1492" s="13" t="s">
        <v>12</v>
      </c>
      <c r="AY1492" s="153" t="s">
        <v>135</v>
      </c>
    </row>
    <row r="1493" spans="2:65" s="14" customFormat="1" ht="10">
      <c r="B1493" s="159"/>
      <c r="D1493" s="140" t="s">
        <v>147</v>
      </c>
      <c r="E1493" s="160" t="s">
        <v>19</v>
      </c>
      <c r="F1493" s="161" t="s">
        <v>154</v>
      </c>
      <c r="H1493" s="162">
        <v>68.569999999999993</v>
      </c>
      <c r="I1493" s="163"/>
      <c r="L1493" s="159"/>
      <c r="M1493" s="164"/>
      <c r="T1493" s="165"/>
      <c r="AT1493" s="160" t="s">
        <v>147</v>
      </c>
      <c r="AU1493" s="160" t="s">
        <v>85</v>
      </c>
      <c r="AV1493" s="14" t="s">
        <v>143</v>
      </c>
      <c r="AW1493" s="14" t="s">
        <v>39</v>
      </c>
      <c r="AX1493" s="14" t="s">
        <v>83</v>
      </c>
      <c r="AY1493" s="160" t="s">
        <v>135</v>
      </c>
    </row>
    <row r="1494" spans="2:65" s="1" customFormat="1" ht="55.5" customHeight="1">
      <c r="B1494" s="32"/>
      <c r="C1494" s="176" t="s">
        <v>1003</v>
      </c>
      <c r="D1494" s="176" t="s">
        <v>714</v>
      </c>
      <c r="E1494" s="177" t="s">
        <v>1427</v>
      </c>
      <c r="F1494" s="178" t="s">
        <v>1428</v>
      </c>
      <c r="G1494" s="179" t="s">
        <v>141</v>
      </c>
      <c r="H1494" s="180">
        <v>75.427000000000007</v>
      </c>
      <c r="I1494" s="181"/>
      <c r="J1494" s="182">
        <f>ROUND(I1494*H1494,2)</f>
        <v>0</v>
      </c>
      <c r="K1494" s="178" t="s">
        <v>142</v>
      </c>
      <c r="L1494" s="183"/>
      <c r="M1494" s="184" t="s">
        <v>19</v>
      </c>
      <c r="N1494" s="185" t="s">
        <v>47</v>
      </c>
      <c r="P1494" s="136">
        <f>O1494*H1494</f>
        <v>0</v>
      </c>
      <c r="Q1494" s="136">
        <v>0</v>
      </c>
      <c r="R1494" s="136">
        <f>Q1494*H1494</f>
        <v>0</v>
      </c>
      <c r="S1494" s="136">
        <v>0</v>
      </c>
      <c r="T1494" s="137">
        <f>S1494*H1494</f>
        <v>0</v>
      </c>
      <c r="AR1494" s="138" t="s">
        <v>267</v>
      </c>
      <c r="AT1494" s="138" t="s">
        <v>714</v>
      </c>
      <c r="AU1494" s="138" t="s">
        <v>85</v>
      </c>
      <c r="AY1494" s="17" t="s">
        <v>135</v>
      </c>
      <c r="BE1494" s="139">
        <f>IF(N1494="základní",J1494,0)</f>
        <v>0</v>
      </c>
      <c r="BF1494" s="139">
        <f>IF(N1494="snížená",J1494,0)</f>
        <v>0</v>
      </c>
      <c r="BG1494" s="139">
        <f>IF(N1494="zákl. přenesená",J1494,0)</f>
        <v>0</v>
      </c>
      <c r="BH1494" s="139">
        <f>IF(N1494="sníž. přenesená",J1494,0)</f>
        <v>0</v>
      </c>
      <c r="BI1494" s="139">
        <f>IF(N1494="nulová",J1494,0)</f>
        <v>0</v>
      </c>
      <c r="BJ1494" s="17" t="s">
        <v>83</v>
      </c>
      <c r="BK1494" s="139">
        <f>ROUND(I1494*H1494,2)</f>
        <v>0</v>
      </c>
      <c r="BL1494" s="17" t="s">
        <v>197</v>
      </c>
      <c r="BM1494" s="138" t="s">
        <v>1429</v>
      </c>
    </row>
    <row r="1495" spans="2:65" s="1" customFormat="1" ht="27">
      <c r="B1495" s="32"/>
      <c r="D1495" s="140" t="s">
        <v>144</v>
      </c>
      <c r="F1495" s="141" t="s">
        <v>1428</v>
      </c>
      <c r="I1495" s="142"/>
      <c r="L1495" s="32"/>
      <c r="M1495" s="143"/>
      <c r="T1495" s="53"/>
      <c r="AT1495" s="17" t="s">
        <v>144</v>
      </c>
      <c r="AU1495" s="17" t="s">
        <v>85</v>
      </c>
    </row>
    <row r="1496" spans="2:65" s="13" customFormat="1" ht="10">
      <c r="B1496" s="152"/>
      <c r="D1496" s="140" t="s">
        <v>147</v>
      </c>
      <c r="E1496" s="153" t="s">
        <v>19</v>
      </c>
      <c r="F1496" s="154" t="s">
        <v>1430</v>
      </c>
      <c r="H1496" s="155">
        <v>75.426999999999992</v>
      </c>
      <c r="I1496" s="156"/>
      <c r="L1496" s="152"/>
      <c r="M1496" s="157"/>
      <c r="T1496" s="158"/>
      <c r="AT1496" s="153" t="s">
        <v>147</v>
      </c>
      <c r="AU1496" s="153" t="s">
        <v>85</v>
      </c>
      <c r="AV1496" s="13" t="s">
        <v>85</v>
      </c>
      <c r="AW1496" s="13" t="s">
        <v>39</v>
      </c>
      <c r="AX1496" s="13" t="s">
        <v>12</v>
      </c>
      <c r="AY1496" s="153" t="s">
        <v>135</v>
      </c>
    </row>
    <row r="1497" spans="2:65" s="14" customFormat="1" ht="10">
      <c r="B1497" s="159"/>
      <c r="D1497" s="140" t="s">
        <v>147</v>
      </c>
      <c r="E1497" s="160" t="s">
        <v>19</v>
      </c>
      <c r="F1497" s="161" t="s">
        <v>154</v>
      </c>
      <c r="H1497" s="162">
        <v>75.426999999999992</v>
      </c>
      <c r="I1497" s="163"/>
      <c r="L1497" s="159"/>
      <c r="M1497" s="164"/>
      <c r="T1497" s="165"/>
      <c r="AT1497" s="160" t="s">
        <v>147</v>
      </c>
      <c r="AU1497" s="160" t="s">
        <v>85</v>
      </c>
      <c r="AV1497" s="14" t="s">
        <v>143</v>
      </c>
      <c r="AW1497" s="14" t="s">
        <v>39</v>
      </c>
      <c r="AX1497" s="14" t="s">
        <v>83</v>
      </c>
      <c r="AY1497" s="160" t="s">
        <v>135</v>
      </c>
    </row>
    <row r="1498" spans="2:65" s="1" customFormat="1" ht="24.15" customHeight="1">
      <c r="B1498" s="32"/>
      <c r="C1498" s="127" t="s">
        <v>1431</v>
      </c>
      <c r="D1498" s="127" t="s">
        <v>138</v>
      </c>
      <c r="E1498" s="128" t="s">
        <v>1432</v>
      </c>
      <c r="F1498" s="129" t="s">
        <v>1433</v>
      </c>
      <c r="G1498" s="130" t="s">
        <v>141</v>
      </c>
      <c r="H1498" s="131">
        <v>53.41</v>
      </c>
      <c r="I1498" s="132"/>
      <c r="J1498" s="133">
        <f>ROUND(I1498*H1498,2)</f>
        <v>0</v>
      </c>
      <c r="K1498" s="129" t="s">
        <v>142</v>
      </c>
      <c r="L1498" s="32"/>
      <c r="M1498" s="134" t="s">
        <v>19</v>
      </c>
      <c r="N1498" s="135" t="s">
        <v>47</v>
      </c>
      <c r="P1498" s="136">
        <f>O1498*H1498</f>
        <v>0</v>
      </c>
      <c r="Q1498" s="136">
        <v>0</v>
      </c>
      <c r="R1498" s="136">
        <f>Q1498*H1498</f>
        <v>0</v>
      </c>
      <c r="S1498" s="136">
        <v>0</v>
      </c>
      <c r="T1498" s="137">
        <f>S1498*H1498</f>
        <v>0</v>
      </c>
      <c r="AR1498" s="138" t="s">
        <v>197</v>
      </c>
      <c r="AT1498" s="138" t="s">
        <v>138</v>
      </c>
      <c r="AU1498" s="138" t="s">
        <v>85</v>
      </c>
      <c r="AY1498" s="17" t="s">
        <v>135</v>
      </c>
      <c r="BE1498" s="139">
        <f>IF(N1498="základní",J1498,0)</f>
        <v>0</v>
      </c>
      <c r="BF1498" s="139">
        <f>IF(N1498="snížená",J1498,0)</f>
        <v>0</v>
      </c>
      <c r="BG1498" s="139">
        <f>IF(N1498="zákl. přenesená",J1498,0)</f>
        <v>0</v>
      </c>
      <c r="BH1498" s="139">
        <f>IF(N1498="sníž. přenesená",J1498,0)</f>
        <v>0</v>
      </c>
      <c r="BI1498" s="139">
        <f>IF(N1498="nulová",J1498,0)</f>
        <v>0</v>
      </c>
      <c r="BJ1498" s="17" t="s">
        <v>83</v>
      </c>
      <c r="BK1498" s="139">
        <f>ROUND(I1498*H1498,2)</f>
        <v>0</v>
      </c>
      <c r="BL1498" s="17" t="s">
        <v>197</v>
      </c>
      <c r="BM1498" s="138" t="s">
        <v>1434</v>
      </c>
    </row>
    <row r="1499" spans="2:65" s="1" customFormat="1" ht="18">
      <c r="B1499" s="32"/>
      <c r="D1499" s="140" t="s">
        <v>144</v>
      </c>
      <c r="F1499" s="141" t="s">
        <v>1433</v>
      </c>
      <c r="I1499" s="142"/>
      <c r="L1499" s="32"/>
      <c r="M1499" s="143"/>
      <c r="T1499" s="53"/>
      <c r="AT1499" s="17" t="s">
        <v>144</v>
      </c>
      <c r="AU1499" s="17" t="s">
        <v>85</v>
      </c>
    </row>
    <row r="1500" spans="2:65" s="1" customFormat="1" ht="10">
      <c r="B1500" s="32"/>
      <c r="D1500" s="144" t="s">
        <v>145</v>
      </c>
      <c r="F1500" s="145" t="s">
        <v>1435</v>
      </c>
      <c r="I1500" s="142"/>
      <c r="L1500" s="32"/>
      <c r="M1500" s="143"/>
      <c r="T1500" s="53"/>
      <c r="AT1500" s="17" t="s">
        <v>145</v>
      </c>
      <c r="AU1500" s="17" t="s">
        <v>85</v>
      </c>
    </row>
    <row r="1501" spans="2:65" s="12" customFormat="1" ht="10">
      <c r="B1501" s="146"/>
      <c r="D1501" s="140" t="s">
        <v>147</v>
      </c>
      <c r="E1501" s="147" t="s">
        <v>19</v>
      </c>
      <c r="F1501" s="148" t="s">
        <v>1436</v>
      </c>
      <c r="H1501" s="147" t="s">
        <v>19</v>
      </c>
      <c r="I1501" s="149"/>
      <c r="L1501" s="146"/>
      <c r="M1501" s="150"/>
      <c r="T1501" s="151"/>
      <c r="AT1501" s="147" t="s">
        <v>147</v>
      </c>
      <c r="AU1501" s="147" t="s">
        <v>85</v>
      </c>
      <c r="AV1501" s="12" t="s">
        <v>83</v>
      </c>
      <c r="AW1501" s="12" t="s">
        <v>39</v>
      </c>
      <c r="AX1501" s="12" t="s">
        <v>12</v>
      </c>
      <c r="AY1501" s="147" t="s">
        <v>135</v>
      </c>
    </row>
    <row r="1502" spans="2:65" s="13" customFormat="1" ht="10">
      <c r="B1502" s="152"/>
      <c r="D1502" s="140" t="s">
        <v>147</v>
      </c>
      <c r="E1502" s="153" t="s">
        <v>19</v>
      </c>
      <c r="F1502" s="154" t="s">
        <v>1019</v>
      </c>
      <c r="H1502" s="155">
        <v>25.64</v>
      </c>
      <c r="I1502" s="156"/>
      <c r="L1502" s="152"/>
      <c r="M1502" s="157"/>
      <c r="T1502" s="158"/>
      <c r="AT1502" s="153" t="s">
        <v>147</v>
      </c>
      <c r="AU1502" s="153" t="s">
        <v>85</v>
      </c>
      <c r="AV1502" s="13" t="s">
        <v>85</v>
      </c>
      <c r="AW1502" s="13" t="s">
        <v>39</v>
      </c>
      <c r="AX1502" s="13" t="s">
        <v>12</v>
      </c>
      <c r="AY1502" s="153" t="s">
        <v>135</v>
      </c>
    </row>
    <row r="1503" spans="2:65" s="13" customFormat="1" ht="10">
      <c r="B1503" s="152"/>
      <c r="D1503" s="140" t="s">
        <v>147</v>
      </c>
      <c r="E1503" s="153" t="s">
        <v>19</v>
      </c>
      <c r="F1503" s="154" t="s">
        <v>1011</v>
      </c>
      <c r="H1503" s="155">
        <v>13.91</v>
      </c>
      <c r="I1503" s="156"/>
      <c r="L1503" s="152"/>
      <c r="M1503" s="157"/>
      <c r="T1503" s="158"/>
      <c r="AT1503" s="153" t="s">
        <v>147</v>
      </c>
      <c r="AU1503" s="153" t="s">
        <v>85</v>
      </c>
      <c r="AV1503" s="13" t="s">
        <v>85</v>
      </c>
      <c r="AW1503" s="13" t="s">
        <v>39</v>
      </c>
      <c r="AX1503" s="13" t="s">
        <v>12</v>
      </c>
      <c r="AY1503" s="153" t="s">
        <v>135</v>
      </c>
    </row>
    <row r="1504" spans="2:65" s="13" customFormat="1" ht="10">
      <c r="B1504" s="152"/>
      <c r="D1504" s="140" t="s">
        <v>147</v>
      </c>
      <c r="E1504" s="153" t="s">
        <v>19</v>
      </c>
      <c r="F1504" s="154" t="s">
        <v>1012</v>
      </c>
      <c r="H1504" s="155">
        <v>13.86</v>
      </c>
      <c r="I1504" s="156"/>
      <c r="L1504" s="152"/>
      <c r="M1504" s="157"/>
      <c r="T1504" s="158"/>
      <c r="AT1504" s="153" t="s">
        <v>147</v>
      </c>
      <c r="AU1504" s="153" t="s">
        <v>85</v>
      </c>
      <c r="AV1504" s="13" t="s">
        <v>85</v>
      </c>
      <c r="AW1504" s="13" t="s">
        <v>39</v>
      </c>
      <c r="AX1504" s="13" t="s">
        <v>12</v>
      </c>
      <c r="AY1504" s="153" t="s">
        <v>135</v>
      </c>
    </row>
    <row r="1505" spans="2:65" s="14" customFormat="1" ht="10">
      <c r="B1505" s="159"/>
      <c r="D1505" s="140" t="s">
        <v>147</v>
      </c>
      <c r="E1505" s="160" t="s">
        <v>19</v>
      </c>
      <c r="F1505" s="161" t="s">
        <v>154</v>
      </c>
      <c r="H1505" s="162">
        <v>53.41</v>
      </c>
      <c r="I1505" s="163"/>
      <c r="L1505" s="159"/>
      <c r="M1505" s="164"/>
      <c r="T1505" s="165"/>
      <c r="AT1505" s="160" t="s">
        <v>147</v>
      </c>
      <c r="AU1505" s="160" t="s">
        <v>85</v>
      </c>
      <c r="AV1505" s="14" t="s">
        <v>143</v>
      </c>
      <c r="AW1505" s="14" t="s">
        <v>39</v>
      </c>
      <c r="AX1505" s="14" t="s">
        <v>83</v>
      </c>
      <c r="AY1505" s="160" t="s">
        <v>135</v>
      </c>
    </row>
    <row r="1506" spans="2:65" s="1" customFormat="1" ht="37.75" customHeight="1">
      <c r="B1506" s="32"/>
      <c r="C1506" s="176" t="s">
        <v>1008</v>
      </c>
      <c r="D1506" s="176" t="s">
        <v>714</v>
      </c>
      <c r="E1506" s="177" t="s">
        <v>1437</v>
      </c>
      <c r="F1506" s="178" t="s">
        <v>1438</v>
      </c>
      <c r="G1506" s="179" t="s">
        <v>141</v>
      </c>
      <c r="H1506" s="180">
        <v>53.41</v>
      </c>
      <c r="I1506" s="181"/>
      <c r="J1506" s="182">
        <f>ROUND(I1506*H1506,2)</f>
        <v>0</v>
      </c>
      <c r="K1506" s="178" t="s">
        <v>142</v>
      </c>
      <c r="L1506" s="183"/>
      <c r="M1506" s="184" t="s">
        <v>19</v>
      </c>
      <c r="N1506" s="185" t="s">
        <v>47</v>
      </c>
      <c r="P1506" s="136">
        <f>O1506*H1506</f>
        <v>0</v>
      </c>
      <c r="Q1506" s="136">
        <v>0</v>
      </c>
      <c r="R1506" s="136">
        <f>Q1506*H1506</f>
        <v>0</v>
      </c>
      <c r="S1506" s="136">
        <v>0</v>
      </c>
      <c r="T1506" s="137">
        <f>S1506*H1506</f>
        <v>0</v>
      </c>
      <c r="AR1506" s="138" t="s">
        <v>267</v>
      </c>
      <c r="AT1506" s="138" t="s">
        <v>714</v>
      </c>
      <c r="AU1506" s="138" t="s">
        <v>85</v>
      </c>
      <c r="AY1506" s="17" t="s">
        <v>135</v>
      </c>
      <c r="BE1506" s="139">
        <f>IF(N1506="základní",J1506,0)</f>
        <v>0</v>
      </c>
      <c r="BF1506" s="139">
        <f>IF(N1506="snížená",J1506,0)</f>
        <v>0</v>
      </c>
      <c r="BG1506" s="139">
        <f>IF(N1506="zákl. přenesená",J1506,0)</f>
        <v>0</v>
      </c>
      <c r="BH1506" s="139">
        <f>IF(N1506="sníž. přenesená",J1506,0)</f>
        <v>0</v>
      </c>
      <c r="BI1506" s="139">
        <f>IF(N1506="nulová",J1506,0)</f>
        <v>0</v>
      </c>
      <c r="BJ1506" s="17" t="s">
        <v>83</v>
      </c>
      <c r="BK1506" s="139">
        <f>ROUND(I1506*H1506,2)</f>
        <v>0</v>
      </c>
      <c r="BL1506" s="17" t="s">
        <v>197</v>
      </c>
      <c r="BM1506" s="138" t="s">
        <v>1439</v>
      </c>
    </row>
    <row r="1507" spans="2:65" s="1" customFormat="1" ht="18">
      <c r="B1507" s="32"/>
      <c r="D1507" s="140" t="s">
        <v>144</v>
      </c>
      <c r="F1507" s="141" t="s">
        <v>1438</v>
      </c>
      <c r="I1507" s="142"/>
      <c r="L1507" s="32"/>
      <c r="M1507" s="143"/>
      <c r="T1507" s="53"/>
      <c r="AT1507" s="17" t="s">
        <v>144</v>
      </c>
      <c r="AU1507" s="17" t="s">
        <v>85</v>
      </c>
    </row>
    <row r="1508" spans="2:65" s="1" customFormat="1" ht="21.75" customHeight="1">
      <c r="B1508" s="32"/>
      <c r="C1508" s="127" t="s">
        <v>1440</v>
      </c>
      <c r="D1508" s="127" t="s">
        <v>138</v>
      </c>
      <c r="E1508" s="128" t="s">
        <v>1441</v>
      </c>
      <c r="F1508" s="129" t="s">
        <v>1442</v>
      </c>
      <c r="G1508" s="130" t="s">
        <v>266</v>
      </c>
      <c r="H1508" s="131">
        <v>115.223</v>
      </c>
      <c r="I1508" s="132"/>
      <c r="J1508" s="133">
        <f>ROUND(I1508*H1508,2)</f>
        <v>0</v>
      </c>
      <c r="K1508" s="129" t="s">
        <v>142</v>
      </c>
      <c r="L1508" s="32"/>
      <c r="M1508" s="134" t="s">
        <v>19</v>
      </c>
      <c r="N1508" s="135" t="s">
        <v>47</v>
      </c>
      <c r="P1508" s="136">
        <f>O1508*H1508</f>
        <v>0</v>
      </c>
      <c r="Q1508" s="136">
        <v>0</v>
      </c>
      <c r="R1508" s="136">
        <f>Q1508*H1508</f>
        <v>0</v>
      </c>
      <c r="S1508" s="136">
        <v>0</v>
      </c>
      <c r="T1508" s="137">
        <f>S1508*H1508</f>
        <v>0</v>
      </c>
      <c r="AR1508" s="138" t="s">
        <v>197</v>
      </c>
      <c r="AT1508" s="138" t="s">
        <v>138</v>
      </c>
      <c r="AU1508" s="138" t="s">
        <v>85</v>
      </c>
      <c r="AY1508" s="17" t="s">
        <v>135</v>
      </c>
      <c r="BE1508" s="139">
        <f>IF(N1508="základní",J1508,0)</f>
        <v>0</v>
      </c>
      <c r="BF1508" s="139">
        <f>IF(N1508="snížená",J1508,0)</f>
        <v>0</v>
      </c>
      <c r="BG1508" s="139">
        <f>IF(N1508="zákl. přenesená",J1508,0)</f>
        <v>0</v>
      </c>
      <c r="BH1508" s="139">
        <f>IF(N1508="sníž. přenesená",J1508,0)</f>
        <v>0</v>
      </c>
      <c r="BI1508" s="139">
        <f>IF(N1508="nulová",J1508,0)</f>
        <v>0</v>
      </c>
      <c r="BJ1508" s="17" t="s">
        <v>83</v>
      </c>
      <c r="BK1508" s="139">
        <f>ROUND(I1508*H1508,2)</f>
        <v>0</v>
      </c>
      <c r="BL1508" s="17" t="s">
        <v>197</v>
      </c>
      <c r="BM1508" s="138" t="s">
        <v>1443</v>
      </c>
    </row>
    <row r="1509" spans="2:65" s="1" customFormat="1" ht="10">
      <c r="B1509" s="32"/>
      <c r="D1509" s="140" t="s">
        <v>144</v>
      </c>
      <c r="F1509" s="141" t="s">
        <v>1442</v>
      </c>
      <c r="I1509" s="142"/>
      <c r="L1509" s="32"/>
      <c r="M1509" s="143"/>
      <c r="T1509" s="53"/>
      <c r="AT1509" s="17" t="s">
        <v>144</v>
      </c>
      <c r="AU1509" s="17" t="s">
        <v>85</v>
      </c>
    </row>
    <row r="1510" spans="2:65" s="1" customFormat="1" ht="10">
      <c r="B1510" s="32"/>
      <c r="D1510" s="144" t="s">
        <v>145</v>
      </c>
      <c r="F1510" s="145" t="s">
        <v>1444</v>
      </c>
      <c r="I1510" s="142"/>
      <c r="L1510" s="32"/>
      <c r="M1510" s="143"/>
      <c r="T1510" s="53"/>
      <c r="AT1510" s="17" t="s">
        <v>145</v>
      </c>
      <c r="AU1510" s="17" t="s">
        <v>85</v>
      </c>
    </row>
    <row r="1511" spans="2:65" s="12" customFormat="1" ht="10">
      <c r="B1511" s="146"/>
      <c r="D1511" s="140" t="s">
        <v>147</v>
      </c>
      <c r="E1511" s="147" t="s">
        <v>19</v>
      </c>
      <c r="F1511" s="148" t="s">
        <v>548</v>
      </c>
      <c r="H1511" s="147" t="s">
        <v>19</v>
      </c>
      <c r="I1511" s="149"/>
      <c r="L1511" s="146"/>
      <c r="M1511" s="150"/>
      <c r="T1511" s="151"/>
      <c r="AT1511" s="147" t="s">
        <v>147</v>
      </c>
      <c r="AU1511" s="147" t="s">
        <v>85</v>
      </c>
      <c r="AV1511" s="12" t="s">
        <v>83</v>
      </c>
      <c r="AW1511" s="12" t="s">
        <v>39</v>
      </c>
      <c r="AX1511" s="12" t="s">
        <v>12</v>
      </c>
      <c r="AY1511" s="147" t="s">
        <v>135</v>
      </c>
    </row>
    <row r="1512" spans="2:65" s="13" customFormat="1" ht="10">
      <c r="B1512" s="152"/>
      <c r="D1512" s="140" t="s">
        <v>147</v>
      </c>
      <c r="E1512" s="153" t="s">
        <v>19</v>
      </c>
      <c r="F1512" s="154" t="s">
        <v>1445</v>
      </c>
      <c r="H1512" s="155">
        <v>25.610000000000003</v>
      </c>
      <c r="I1512" s="156"/>
      <c r="L1512" s="152"/>
      <c r="M1512" s="157"/>
      <c r="T1512" s="158"/>
      <c r="AT1512" s="153" t="s">
        <v>147</v>
      </c>
      <c r="AU1512" s="153" t="s">
        <v>85</v>
      </c>
      <c r="AV1512" s="13" t="s">
        <v>85</v>
      </c>
      <c r="AW1512" s="13" t="s">
        <v>39</v>
      </c>
      <c r="AX1512" s="13" t="s">
        <v>12</v>
      </c>
      <c r="AY1512" s="153" t="s">
        <v>135</v>
      </c>
    </row>
    <row r="1513" spans="2:65" s="12" customFormat="1" ht="10">
      <c r="B1513" s="146"/>
      <c r="D1513" s="140" t="s">
        <v>147</v>
      </c>
      <c r="E1513" s="147" t="s">
        <v>19</v>
      </c>
      <c r="F1513" s="148" t="s">
        <v>594</v>
      </c>
      <c r="H1513" s="147" t="s">
        <v>19</v>
      </c>
      <c r="I1513" s="149"/>
      <c r="L1513" s="146"/>
      <c r="M1513" s="150"/>
      <c r="T1513" s="151"/>
      <c r="AT1513" s="147" t="s">
        <v>147</v>
      </c>
      <c r="AU1513" s="147" t="s">
        <v>85</v>
      </c>
      <c r="AV1513" s="12" t="s">
        <v>83</v>
      </c>
      <c r="AW1513" s="12" t="s">
        <v>39</v>
      </c>
      <c r="AX1513" s="12" t="s">
        <v>12</v>
      </c>
      <c r="AY1513" s="147" t="s">
        <v>135</v>
      </c>
    </row>
    <row r="1514" spans="2:65" s="13" customFormat="1" ht="10">
      <c r="B1514" s="152"/>
      <c r="D1514" s="140" t="s">
        <v>147</v>
      </c>
      <c r="E1514" s="153" t="s">
        <v>19</v>
      </c>
      <c r="F1514" s="154" t="s">
        <v>1446</v>
      </c>
      <c r="H1514" s="155">
        <v>19.552999999999997</v>
      </c>
      <c r="I1514" s="156"/>
      <c r="L1514" s="152"/>
      <c r="M1514" s="157"/>
      <c r="T1514" s="158"/>
      <c r="AT1514" s="153" t="s">
        <v>147</v>
      </c>
      <c r="AU1514" s="153" t="s">
        <v>85</v>
      </c>
      <c r="AV1514" s="13" t="s">
        <v>85</v>
      </c>
      <c r="AW1514" s="13" t="s">
        <v>39</v>
      </c>
      <c r="AX1514" s="13" t="s">
        <v>12</v>
      </c>
      <c r="AY1514" s="153" t="s">
        <v>135</v>
      </c>
    </row>
    <row r="1515" spans="2:65" s="12" customFormat="1" ht="10">
      <c r="B1515" s="146"/>
      <c r="D1515" s="140" t="s">
        <v>147</v>
      </c>
      <c r="E1515" s="147" t="s">
        <v>19</v>
      </c>
      <c r="F1515" s="148" t="s">
        <v>542</v>
      </c>
      <c r="H1515" s="147" t="s">
        <v>19</v>
      </c>
      <c r="I1515" s="149"/>
      <c r="L1515" s="146"/>
      <c r="M1515" s="150"/>
      <c r="T1515" s="151"/>
      <c r="AT1515" s="147" t="s">
        <v>147</v>
      </c>
      <c r="AU1515" s="147" t="s">
        <v>85</v>
      </c>
      <c r="AV1515" s="12" t="s">
        <v>83</v>
      </c>
      <c r="AW1515" s="12" t="s">
        <v>39</v>
      </c>
      <c r="AX1515" s="12" t="s">
        <v>12</v>
      </c>
      <c r="AY1515" s="147" t="s">
        <v>135</v>
      </c>
    </row>
    <row r="1516" spans="2:65" s="13" customFormat="1" ht="10">
      <c r="B1516" s="152"/>
      <c r="D1516" s="140" t="s">
        <v>147</v>
      </c>
      <c r="E1516" s="153" t="s">
        <v>19</v>
      </c>
      <c r="F1516" s="154" t="s">
        <v>1447</v>
      </c>
      <c r="H1516" s="155">
        <v>25.299999999999997</v>
      </c>
      <c r="I1516" s="156"/>
      <c r="L1516" s="152"/>
      <c r="M1516" s="157"/>
      <c r="T1516" s="158"/>
      <c r="AT1516" s="153" t="s">
        <v>147</v>
      </c>
      <c r="AU1516" s="153" t="s">
        <v>85</v>
      </c>
      <c r="AV1516" s="13" t="s">
        <v>85</v>
      </c>
      <c r="AW1516" s="13" t="s">
        <v>39</v>
      </c>
      <c r="AX1516" s="13" t="s">
        <v>12</v>
      </c>
      <c r="AY1516" s="153" t="s">
        <v>135</v>
      </c>
    </row>
    <row r="1517" spans="2:65" s="12" customFormat="1" ht="10">
      <c r="B1517" s="146"/>
      <c r="D1517" s="140" t="s">
        <v>147</v>
      </c>
      <c r="E1517" s="147" t="s">
        <v>19</v>
      </c>
      <c r="F1517" s="148" t="s">
        <v>597</v>
      </c>
      <c r="H1517" s="147" t="s">
        <v>19</v>
      </c>
      <c r="I1517" s="149"/>
      <c r="L1517" s="146"/>
      <c r="M1517" s="150"/>
      <c r="T1517" s="151"/>
      <c r="AT1517" s="147" t="s">
        <v>147</v>
      </c>
      <c r="AU1517" s="147" t="s">
        <v>85</v>
      </c>
      <c r="AV1517" s="12" t="s">
        <v>83</v>
      </c>
      <c r="AW1517" s="12" t="s">
        <v>39</v>
      </c>
      <c r="AX1517" s="12" t="s">
        <v>12</v>
      </c>
      <c r="AY1517" s="147" t="s">
        <v>135</v>
      </c>
    </row>
    <row r="1518" spans="2:65" s="13" customFormat="1" ht="10">
      <c r="B1518" s="152"/>
      <c r="D1518" s="140" t="s">
        <v>147</v>
      </c>
      <c r="E1518" s="153" t="s">
        <v>19</v>
      </c>
      <c r="F1518" s="154" t="s">
        <v>1448</v>
      </c>
      <c r="H1518" s="155">
        <v>13.885999999999999</v>
      </c>
      <c r="I1518" s="156"/>
      <c r="L1518" s="152"/>
      <c r="M1518" s="157"/>
      <c r="T1518" s="158"/>
      <c r="AT1518" s="153" t="s">
        <v>147</v>
      </c>
      <c r="AU1518" s="153" t="s">
        <v>85</v>
      </c>
      <c r="AV1518" s="13" t="s">
        <v>85</v>
      </c>
      <c r="AW1518" s="13" t="s">
        <v>39</v>
      </c>
      <c r="AX1518" s="13" t="s">
        <v>12</v>
      </c>
      <c r="AY1518" s="153" t="s">
        <v>135</v>
      </c>
    </row>
    <row r="1519" spans="2:65" s="12" customFormat="1" ht="10">
      <c r="B1519" s="146"/>
      <c r="D1519" s="140" t="s">
        <v>147</v>
      </c>
      <c r="E1519" s="147" t="s">
        <v>19</v>
      </c>
      <c r="F1519" s="148" t="s">
        <v>588</v>
      </c>
      <c r="H1519" s="147" t="s">
        <v>19</v>
      </c>
      <c r="I1519" s="149"/>
      <c r="L1519" s="146"/>
      <c r="M1519" s="150"/>
      <c r="T1519" s="151"/>
      <c r="AT1519" s="147" t="s">
        <v>147</v>
      </c>
      <c r="AU1519" s="147" t="s">
        <v>85</v>
      </c>
      <c r="AV1519" s="12" t="s">
        <v>83</v>
      </c>
      <c r="AW1519" s="12" t="s">
        <v>39</v>
      </c>
      <c r="AX1519" s="12" t="s">
        <v>12</v>
      </c>
      <c r="AY1519" s="147" t="s">
        <v>135</v>
      </c>
    </row>
    <row r="1520" spans="2:65" s="13" customFormat="1" ht="10">
      <c r="B1520" s="152"/>
      <c r="D1520" s="140" t="s">
        <v>147</v>
      </c>
      <c r="E1520" s="153" t="s">
        <v>19</v>
      </c>
      <c r="F1520" s="154" t="s">
        <v>1449</v>
      </c>
      <c r="H1520" s="155">
        <v>15.51</v>
      </c>
      <c r="I1520" s="156"/>
      <c r="L1520" s="152"/>
      <c r="M1520" s="157"/>
      <c r="T1520" s="158"/>
      <c r="AT1520" s="153" t="s">
        <v>147</v>
      </c>
      <c r="AU1520" s="153" t="s">
        <v>85</v>
      </c>
      <c r="AV1520" s="13" t="s">
        <v>85</v>
      </c>
      <c r="AW1520" s="13" t="s">
        <v>39</v>
      </c>
      <c r="AX1520" s="13" t="s">
        <v>12</v>
      </c>
      <c r="AY1520" s="153" t="s">
        <v>135</v>
      </c>
    </row>
    <row r="1521" spans="2:65" s="12" customFormat="1" ht="10">
      <c r="B1521" s="146"/>
      <c r="D1521" s="140" t="s">
        <v>147</v>
      </c>
      <c r="E1521" s="147" t="s">
        <v>19</v>
      </c>
      <c r="F1521" s="148" t="s">
        <v>592</v>
      </c>
      <c r="H1521" s="147" t="s">
        <v>19</v>
      </c>
      <c r="I1521" s="149"/>
      <c r="L1521" s="146"/>
      <c r="M1521" s="150"/>
      <c r="T1521" s="151"/>
      <c r="AT1521" s="147" t="s">
        <v>147</v>
      </c>
      <c r="AU1521" s="147" t="s">
        <v>85</v>
      </c>
      <c r="AV1521" s="12" t="s">
        <v>83</v>
      </c>
      <c r="AW1521" s="12" t="s">
        <v>39</v>
      </c>
      <c r="AX1521" s="12" t="s">
        <v>12</v>
      </c>
      <c r="AY1521" s="147" t="s">
        <v>135</v>
      </c>
    </row>
    <row r="1522" spans="2:65" s="13" customFormat="1" ht="10">
      <c r="B1522" s="152"/>
      <c r="D1522" s="140" t="s">
        <v>147</v>
      </c>
      <c r="E1522" s="153" t="s">
        <v>19</v>
      </c>
      <c r="F1522" s="154" t="s">
        <v>1450</v>
      </c>
      <c r="H1522" s="155">
        <v>15.364000000000001</v>
      </c>
      <c r="I1522" s="156"/>
      <c r="L1522" s="152"/>
      <c r="M1522" s="157"/>
      <c r="T1522" s="158"/>
      <c r="AT1522" s="153" t="s">
        <v>147</v>
      </c>
      <c r="AU1522" s="153" t="s">
        <v>85</v>
      </c>
      <c r="AV1522" s="13" t="s">
        <v>85</v>
      </c>
      <c r="AW1522" s="13" t="s">
        <v>39</v>
      </c>
      <c r="AX1522" s="13" t="s">
        <v>12</v>
      </c>
      <c r="AY1522" s="153" t="s">
        <v>135</v>
      </c>
    </row>
    <row r="1523" spans="2:65" s="14" customFormat="1" ht="10">
      <c r="B1523" s="159"/>
      <c r="D1523" s="140" t="s">
        <v>147</v>
      </c>
      <c r="E1523" s="160" t="s">
        <v>19</v>
      </c>
      <c r="F1523" s="161" t="s">
        <v>154</v>
      </c>
      <c r="H1523" s="162">
        <v>115.223</v>
      </c>
      <c r="I1523" s="163"/>
      <c r="L1523" s="159"/>
      <c r="M1523" s="164"/>
      <c r="T1523" s="165"/>
      <c r="AT1523" s="160" t="s">
        <v>147</v>
      </c>
      <c r="AU1523" s="160" t="s">
        <v>85</v>
      </c>
      <c r="AV1523" s="14" t="s">
        <v>143</v>
      </c>
      <c r="AW1523" s="14" t="s">
        <v>39</v>
      </c>
      <c r="AX1523" s="14" t="s">
        <v>83</v>
      </c>
      <c r="AY1523" s="160" t="s">
        <v>135</v>
      </c>
    </row>
    <row r="1524" spans="2:65" s="1" customFormat="1" ht="16.5" customHeight="1">
      <c r="B1524" s="32"/>
      <c r="C1524" s="176" t="s">
        <v>1026</v>
      </c>
      <c r="D1524" s="176" t="s">
        <v>714</v>
      </c>
      <c r="E1524" s="177" t="s">
        <v>1451</v>
      </c>
      <c r="F1524" s="178" t="s">
        <v>1452</v>
      </c>
      <c r="G1524" s="179" t="s">
        <v>266</v>
      </c>
      <c r="H1524" s="180">
        <v>117.52746</v>
      </c>
      <c r="I1524" s="181"/>
      <c r="J1524" s="182">
        <f>ROUND(I1524*H1524,2)</f>
        <v>0</v>
      </c>
      <c r="K1524" s="178" t="s">
        <v>142</v>
      </c>
      <c r="L1524" s="183"/>
      <c r="M1524" s="184" t="s">
        <v>19</v>
      </c>
      <c r="N1524" s="185" t="s">
        <v>47</v>
      </c>
      <c r="P1524" s="136">
        <f>O1524*H1524</f>
        <v>0</v>
      </c>
      <c r="Q1524" s="136">
        <v>0</v>
      </c>
      <c r="R1524" s="136">
        <f>Q1524*H1524</f>
        <v>0</v>
      </c>
      <c r="S1524" s="136">
        <v>0</v>
      </c>
      <c r="T1524" s="137">
        <f>S1524*H1524</f>
        <v>0</v>
      </c>
      <c r="AR1524" s="138" t="s">
        <v>267</v>
      </c>
      <c r="AT1524" s="138" t="s">
        <v>714</v>
      </c>
      <c r="AU1524" s="138" t="s">
        <v>85</v>
      </c>
      <c r="AY1524" s="17" t="s">
        <v>135</v>
      </c>
      <c r="BE1524" s="139">
        <f>IF(N1524="základní",J1524,0)</f>
        <v>0</v>
      </c>
      <c r="BF1524" s="139">
        <f>IF(N1524="snížená",J1524,0)</f>
        <v>0</v>
      </c>
      <c r="BG1524" s="139">
        <f>IF(N1524="zákl. přenesená",J1524,0)</f>
        <v>0</v>
      </c>
      <c r="BH1524" s="139">
        <f>IF(N1524="sníž. přenesená",J1524,0)</f>
        <v>0</v>
      </c>
      <c r="BI1524" s="139">
        <f>IF(N1524="nulová",J1524,0)</f>
        <v>0</v>
      </c>
      <c r="BJ1524" s="17" t="s">
        <v>83</v>
      </c>
      <c r="BK1524" s="139">
        <f>ROUND(I1524*H1524,2)</f>
        <v>0</v>
      </c>
      <c r="BL1524" s="17" t="s">
        <v>197</v>
      </c>
      <c r="BM1524" s="138" t="s">
        <v>1453</v>
      </c>
    </row>
    <row r="1525" spans="2:65" s="1" customFormat="1" ht="10">
      <c r="B1525" s="32"/>
      <c r="D1525" s="140" t="s">
        <v>144</v>
      </c>
      <c r="F1525" s="141" t="s">
        <v>1452</v>
      </c>
      <c r="I1525" s="142"/>
      <c r="L1525" s="32"/>
      <c r="M1525" s="143"/>
      <c r="T1525" s="53"/>
      <c r="AT1525" s="17" t="s">
        <v>144</v>
      </c>
      <c r="AU1525" s="17" t="s">
        <v>85</v>
      </c>
    </row>
    <row r="1526" spans="2:65" s="13" customFormat="1" ht="10">
      <c r="B1526" s="152"/>
      <c r="D1526" s="140" t="s">
        <v>147</v>
      </c>
      <c r="E1526" s="153" t="s">
        <v>19</v>
      </c>
      <c r="F1526" s="154" t="s">
        <v>1454</v>
      </c>
      <c r="H1526" s="155">
        <v>117.52746</v>
      </c>
      <c r="I1526" s="156"/>
      <c r="L1526" s="152"/>
      <c r="M1526" s="157"/>
      <c r="T1526" s="158"/>
      <c r="AT1526" s="153" t="s">
        <v>147</v>
      </c>
      <c r="AU1526" s="153" t="s">
        <v>85</v>
      </c>
      <c r="AV1526" s="13" t="s">
        <v>85</v>
      </c>
      <c r="AW1526" s="13" t="s">
        <v>39</v>
      </c>
      <c r="AX1526" s="13" t="s">
        <v>12</v>
      </c>
      <c r="AY1526" s="153" t="s">
        <v>135</v>
      </c>
    </row>
    <row r="1527" spans="2:65" s="14" customFormat="1" ht="10">
      <c r="B1527" s="159"/>
      <c r="D1527" s="140" t="s">
        <v>147</v>
      </c>
      <c r="E1527" s="160" t="s">
        <v>19</v>
      </c>
      <c r="F1527" s="161" t="s">
        <v>154</v>
      </c>
      <c r="H1527" s="162">
        <v>117.52746</v>
      </c>
      <c r="I1527" s="163"/>
      <c r="L1527" s="159"/>
      <c r="M1527" s="164"/>
      <c r="T1527" s="165"/>
      <c r="AT1527" s="160" t="s">
        <v>147</v>
      </c>
      <c r="AU1527" s="160" t="s">
        <v>85</v>
      </c>
      <c r="AV1527" s="14" t="s">
        <v>143</v>
      </c>
      <c r="AW1527" s="14" t="s">
        <v>39</v>
      </c>
      <c r="AX1527" s="14" t="s">
        <v>83</v>
      </c>
      <c r="AY1527" s="160" t="s">
        <v>135</v>
      </c>
    </row>
    <row r="1528" spans="2:65" s="1" customFormat="1" ht="16.5" customHeight="1">
      <c r="B1528" s="32"/>
      <c r="C1528" s="127" t="s">
        <v>1455</v>
      </c>
      <c r="D1528" s="127" t="s">
        <v>138</v>
      </c>
      <c r="E1528" s="128" t="s">
        <v>1456</v>
      </c>
      <c r="F1528" s="129" t="s">
        <v>1457</v>
      </c>
      <c r="G1528" s="130" t="s">
        <v>266</v>
      </c>
      <c r="H1528" s="131">
        <v>4.5999999999999996</v>
      </c>
      <c r="I1528" s="132"/>
      <c r="J1528" s="133">
        <f>ROUND(I1528*H1528,2)</f>
        <v>0</v>
      </c>
      <c r="K1528" s="129" t="s">
        <v>142</v>
      </c>
      <c r="L1528" s="32"/>
      <c r="M1528" s="134" t="s">
        <v>19</v>
      </c>
      <c r="N1528" s="135" t="s">
        <v>47</v>
      </c>
      <c r="P1528" s="136">
        <f>O1528*H1528</f>
        <v>0</v>
      </c>
      <c r="Q1528" s="136">
        <v>0</v>
      </c>
      <c r="R1528" s="136">
        <f>Q1528*H1528</f>
        <v>0</v>
      </c>
      <c r="S1528" s="136">
        <v>0</v>
      </c>
      <c r="T1528" s="137">
        <f>S1528*H1528</f>
        <v>0</v>
      </c>
      <c r="AR1528" s="138" t="s">
        <v>197</v>
      </c>
      <c r="AT1528" s="138" t="s">
        <v>138</v>
      </c>
      <c r="AU1528" s="138" t="s">
        <v>85</v>
      </c>
      <c r="AY1528" s="17" t="s">
        <v>135</v>
      </c>
      <c r="BE1528" s="139">
        <f>IF(N1528="základní",J1528,0)</f>
        <v>0</v>
      </c>
      <c r="BF1528" s="139">
        <f>IF(N1528="snížená",J1528,0)</f>
        <v>0</v>
      </c>
      <c r="BG1528" s="139">
        <f>IF(N1528="zákl. přenesená",J1528,0)</f>
        <v>0</v>
      </c>
      <c r="BH1528" s="139">
        <f>IF(N1528="sníž. přenesená",J1528,0)</f>
        <v>0</v>
      </c>
      <c r="BI1528" s="139">
        <f>IF(N1528="nulová",J1528,0)</f>
        <v>0</v>
      </c>
      <c r="BJ1528" s="17" t="s">
        <v>83</v>
      </c>
      <c r="BK1528" s="139">
        <f>ROUND(I1528*H1528,2)</f>
        <v>0</v>
      </c>
      <c r="BL1528" s="17" t="s">
        <v>197</v>
      </c>
      <c r="BM1528" s="138" t="s">
        <v>1458</v>
      </c>
    </row>
    <row r="1529" spans="2:65" s="1" customFormat="1" ht="10">
      <c r="B1529" s="32"/>
      <c r="D1529" s="140" t="s">
        <v>144</v>
      </c>
      <c r="F1529" s="141" t="s">
        <v>1457</v>
      </c>
      <c r="I1529" s="142"/>
      <c r="L1529" s="32"/>
      <c r="M1529" s="143"/>
      <c r="T1529" s="53"/>
      <c r="AT1529" s="17" t="s">
        <v>144</v>
      </c>
      <c r="AU1529" s="17" t="s">
        <v>85</v>
      </c>
    </row>
    <row r="1530" spans="2:65" s="1" customFormat="1" ht="10">
      <c r="B1530" s="32"/>
      <c r="D1530" s="144" t="s">
        <v>145</v>
      </c>
      <c r="F1530" s="145" t="s">
        <v>1459</v>
      </c>
      <c r="I1530" s="142"/>
      <c r="L1530" s="32"/>
      <c r="M1530" s="143"/>
      <c r="T1530" s="53"/>
      <c r="AT1530" s="17" t="s">
        <v>145</v>
      </c>
      <c r="AU1530" s="17" t="s">
        <v>85</v>
      </c>
    </row>
    <row r="1531" spans="2:65" s="12" customFormat="1" ht="10">
      <c r="B1531" s="146"/>
      <c r="D1531" s="140" t="s">
        <v>147</v>
      </c>
      <c r="E1531" s="147" t="s">
        <v>19</v>
      </c>
      <c r="F1531" s="148" t="s">
        <v>548</v>
      </c>
      <c r="H1531" s="147" t="s">
        <v>19</v>
      </c>
      <c r="I1531" s="149"/>
      <c r="L1531" s="146"/>
      <c r="M1531" s="150"/>
      <c r="T1531" s="151"/>
      <c r="AT1531" s="147" t="s">
        <v>147</v>
      </c>
      <c r="AU1531" s="147" t="s">
        <v>85</v>
      </c>
      <c r="AV1531" s="12" t="s">
        <v>83</v>
      </c>
      <c r="AW1531" s="12" t="s">
        <v>39</v>
      </c>
      <c r="AX1531" s="12" t="s">
        <v>12</v>
      </c>
      <c r="AY1531" s="147" t="s">
        <v>135</v>
      </c>
    </row>
    <row r="1532" spans="2:65" s="13" customFormat="1" ht="10">
      <c r="B1532" s="152"/>
      <c r="D1532" s="140" t="s">
        <v>147</v>
      </c>
      <c r="E1532" s="153" t="s">
        <v>19</v>
      </c>
      <c r="F1532" s="154" t="s">
        <v>1460</v>
      </c>
      <c r="H1532" s="155">
        <v>1.9000000000000001</v>
      </c>
      <c r="I1532" s="156"/>
      <c r="L1532" s="152"/>
      <c r="M1532" s="157"/>
      <c r="T1532" s="158"/>
      <c r="AT1532" s="153" t="s">
        <v>147</v>
      </c>
      <c r="AU1532" s="153" t="s">
        <v>85</v>
      </c>
      <c r="AV1532" s="13" t="s">
        <v>85</v>
      </c>
      <c r="AW1532" s="13" t="s">
        <v>39</v>
      </c>
      <c r="AX1532" s="13" t="s">
        <v>12</v>
      </c>
      <c r="AY1532" s="153" t="s">
        <v>135</v>
      </c>
    </row>
    <row r="1533" spans="2:65" s="12" customFormat="1" ht="10">
      <c r="B1533" s="146"/>
      <c r="D1533" s="140" t="s">
        <v>147</v>
      </c>
      <c r="E1533" s="147" t="s">
        <v>19</v>
      </c>
      <c r="F1533" s="148" t="s">
        <v>594</v>
      </c>
      <c r="H1533" s="147" t="s">
        <v>19</v>
      </c>
      <c r="I1533" s="149"/>
      <c r="L1533" s="146"/>
      <c r="M1533" s="150"/>
      <c r="T1533" s="151"/>
      <c r="AT1533" s="147" t="s">
        <v>147</v>
      </c>
      <c r="AU1533" s="147" t="s">
        <v>85</v>
      </c>
      <c r="AV1533" s="12" t="s">
        <v>83</v>
      </c>
      <c r="AW1533" s="12" t="s">
        <v>39</v>
      </c>
      <c r="AX1533" s="12" t="s">
        <v>12</v>
      </c>
      <c r="AY1533" s="147" t="s">
        <v>135</v>
      </c>
    </row>
    <row r="1534" spans="2:65" s="13" customFormat="1" ht="10">
      <c r="B1534" s="152"/>
      <c r="D1534" s="140" t="s">
        <v>147</v>
      </c>
      <c r="E1534" s="153" t="s">
        <v>19</v>
      </c>
      <c r="F1534" s="154" t="s">
        <v>1461</v>
      </c>
      <c r="H1534" s="155">
        <v>1.8</v>
      </c>
      <c r="I1534" s="156"/>
      <c r="L1534" s="152"/>
      <c r="M1534" s="157"/>
      <c r="T1534" s="158"/>
      <c r="AT1534" s="153" t="s">
        <v>147</v>
      </c>
      <c r="AU1534" s="153" t="s">
        <v>85</v>
      </c>
      <c r="AV1534" s="13" t="s">
        <v>85</v>
      </c>
      <c r="AW1534" s="13" t="s">
        <v>39</v>
      </c>
      <c r="AX1534" s="13" t="s">
        <v>12</v>
      </c>
      <c r="AY1534" s="153" t="s">
        <v>135</v>
      </c>
    </row>
    <row r="1535" spans="2:65" s="12" customFormat="1" ht="10">
      <c r="B1535" s="146"/>
      <c r="D1535" s="140" t="s">
        <v>147</v>
      </c>
      <c r="E1535" s="147" t="s">
        <v>19</v>
      </c>
      <c r="F1535" s="148" t="s">
        <v>542</v>
      </c>
      <c r="H1535" s="147" t="s">
        <v>19</v>
      </c>
      <c r="I1535" s="149"/>
      <c r="L1535" s="146"/>
      <c r="M1535" s="150"/>
      <c r="T1535" s="151"/>
      <c r="AT1535" s="147" t="s">
        <v>147</v>
      </c>
      <c r="AU1535" s="147" t="s">
        <v>85</v>
      </c>
      <c r="AV1535" s="12" t="s">
        <v>83</v>
      </c>
      <c r="AW1535" s="12" t="s">
        <v>39</v>
      </c>
      <c r="AX1535" s="12" t="s">
        <v>12</v>
      </c>
      <c r="AY1535" s="147" t="s">
        <v>135</v>
      </c>
    </row>
    <row r="1536" spans="2:65" s="13" customFormat="1" ht="10">
      <c r="B1536" s="152"/>
      <c r="D1536" s="140" t="s">
        <v>147</v>
      </c>
      <c r="E1536" s="153" t="s">
        <v>19</v>
      </c>
      <c r="F1536" s="154" t="s">
        <v>1462</v>
      </c>
      <c r="H1536" s="155">
        <v>0.9</v>
      </c>
      <c r="I1536" s="156"/>
      <c r="L1536" s="152"/>
      <c r="M1536" s="157"/>
      <c r="T1536" s="158"/>
      <c r="AT1536" s="153" t="s">
        <v>147</v>
      </c>
      <c r="AU1536" s="153" t="s">
        <v>85</v>
      </c>
      <c r="AV1536" s="13" t="s">
        <v>85</v>
      </c>
      <c r="AW1536" s="13" t="s">
        <v>39</v>
      </c>
      <c r="AX1536" s="13" t="s">
        <v>12</v>
      </c>
      <c r="AY1536" s="153" t="s">
        <v>135</v>
      </c>
    </row>
    <row r="1537" spans="2:65" s="14" customFormat="1" ht="10">
      <c r="B1537" s="159"/>
      <c r="D1537" s="140" t="s">
        <v>147</v>
      </c>
      <c r="E1537" s="160" t="s">
        <v>19</v>
      </c>
      <c r="F1537" s="161" t="s">
        <v>154</v>
      </c>
      <c r="H1537" s="162">
        <v>4.6000000000000005</v>
      </c>
      <c r="I1537" s="163"/>
      <c r="L1537" s="159"/>
      <c r="M1537" s="164"/>
      <c r="T1537" s="165"/>
      <c r="AT1537" s="160" t="s">
        <v>147</v>
      </c>
      <c r="AU1537" s="160" t="s">
        <v>85</v>
      </c>
      <c r="AV1537" s="14" t="s">
        <v>143</v>
      </c>
      <c r="AW1537" s="14" t="s">
        <v>39</v>
      </c>
      <c r="AX1537" s="14" t="s">
        <v>83</v>
      </c>
      <c r="AY1537" s="160" t="s">
        <v>135</v>
      </c>
    </row>
    <row r="1538" spans="2:65" s="1" customFormat="1" ht="24.15" customHeight="1">
      <c r="B1538" s="32"/>
      <c r="C1538" s="176" t="s">
        <v>1031</v>
      </c>
      <c r="D1538" s="176" t="s">
        <v>714</v>
      </c>
      <c r="E1538" s="177" t="s">
        <v>1463</v>
      </c>
      <c r="F1538" s="178" t="s">
        <v>1464</v>
      </c>
      <c r="G1538" s="179" t="s">
        <v>266</v>
      </c>
      <c r="H1538" s="180">
        <v>4.6920000000000002</v>
      </c>
      <c r="I1538" s="181"/>
      <c r="J1538" s="182">
        <f>ROUND(I1538*H1538,2)</f>
        <v>0</v>
      </c>
      <c r="K1538" s="178" t="s">
        <v>142</v>
      </c>
      <c r="L1538" s="183"/>
      <c r="M1538" s="184" t="s">
        <v>19</v>
      </c>
      <c r="N1538" s="185" t="s">
        <v>47</v>
      </c>
      <c r="P1538" s="136">
        <f>O1538*H1538</f>
        <v>0</v>
      </c>
      <c r="Q1538" s="136">
        <v>0</v>
      </c>
      <c r="R1538" s="136">
        <f>Q1538*H1538</f>
        <v>0</v>
      </c>
      <c r="S1538" s="136">
        <v>0</v>
      </c>
      <c r="T1538" s="137">
        <f>S1538*H1538</f>
        <v>0</v>
      </c>
      <c r="AR1538" s="138" t="s">
        <v>267</v>
      </c>
      <c r="AT1538" s="138" t="s">
        <v>714</v>
      </c>
      <c r="AU1538" s="138" t="s">
        <v>85</v>
      </c>
      <c r="AY1538" s="17" t="s">
        <v>135</v>
      </c>
      <c r="BE1538" s="139">
        <f>IF(N1538="základní",J1538,0)</f>
        <v>0</v>
      </c>
      <c r="BF1538" s="139">
        <f>IF(N1538="snížená",J1538,0)</f>
        <v>0</v>
      </c>
      <c r="BG1538" s="139">
        <f>IF(N1538="zákl. přenesená",J1538,0)</f>
        <v>0</v>
      </c>
      <c r="BH1538" s="139">
        <f>IF(N1538="sníž. přenesená",J1538,0)</f>
        <v>0</v>
      </c>
      <c r="BI1538" s="139">
        <f>IF(N1538="nulová",J1538,0)</f>
        <v>0</v>
      </c>
      <c r="BJ1538" s="17" t="s">
        <v>83</v>
      </c>
      <c r="BK1538" s="139">
        <f>ROUND(I1538*H1538,2)</f>
        <v>0</v>
      </c>
      <c r="BL1538" s="17" t="s">
        <v>197</v>
      </c>
      <c r="BM1538" s="138" t="s">
        <v>1465</v>
      </c>
    </row>
    <row r="1539" spans="2:65" s="1" customFormat="1" ht="10">
      <c r="B1539" s="32"/>
      <c r="D1539" s="140" t="s">
        <v>144</v>
      </c>
      <c r="F1539" s="141" t="s">
        <v>1464</v>
      </c>
      <c r="I1539" s="142"/>
      <c r="L1539" s="32"/>
      <c r="M1539" s="143"/>
      <c r="T1539" s="53"/>
      <c r="AT1539" s="17" t="s">
        <v>144</v>
      </c>
      <c r="AU1539" s="17" t="s">
        <v>85</v>
      </c>
    </row>
    <row r="1540" spans="2:65" s="13" customFormat="1" ht="10">
      <c r="B1540" s="152"/>
      <c r="D1540" s="140" t="s">
        <v>147</v>
      </c>
      <c r="E1540" s="153" t="s">
        <v>19</v>
      </c>
      <c r="F1540" s="154" t="s">
        <v>1466</v>
      </c>
      <c r="H1540" s="155">
        <v>4.6919999999999993</v>
      </c>
      <c r="I1540" s="156"/>
      <c r="L1540" s="152"/>
      <c r="M1540" s="157"/>
      <c r="T1540" s="158"/>
      <c r="AT1540" s="153" t="s">
        <v>147</v>
      </c>
      <c r="AU1540" s="153" t="s">
        <v>85</v>
      </c>
      <c r="AV1540" s="13" t="s">
        <v>85</v>
      </c>
      <c r="AW1540" s="13" t="s">
        <v>39</v>
      </c>
      <c r="AX1540" s="13" t="s">
        <v>12</v>
      </c>
      <c r="AY1540" s="153" t="s">
        <v>135</v>
      </c>
    </row>
    <row r="1541" spans="2:65" s="14" customFormat="1" ht="10">
      <c r="B1541" s="159"/>
      <c r="D1541" s="140" t="s">
        <v>147</v>
      </c>
      <c r="E1541" s="160" t="s">
        <v>19</v>
      </c>
      <c r="F1541" s="161" t="s">
        <v>154</v>
      </c>
      <c r="H1541" s="162">
        <v>4.6919999999999993</v>
      </c>
      <c r="I1541" s="163"/>
      <c r="L1541" s="159"/>
      <c r="M1541" s="164"/>
      <c r="T1541" s="165"/>
      <c r="AT1541" s="160" t="s">
        <v>147</v>
      </c>
      <c r="AU1541" s="160" t="s">
        <v>85</v>
      </c>
      <c r="AV1541" s="14" t="s">
        <v>143</v>
      </c>
      <c r="AW1541" s="14" t="s">
        <v>39</v>
      </c>
      <c r="AX1541" s="14" t="s">
        <v>83</v>
      </c>
      <c r="AY1541" s="160" t="s">
        <v>135</v>
      </c>
    </row>
    <row r="1542" spans="2:65" s="1" customFormat="1" ht="24.15" customHeight="1">
      <c r="B1542" s="32"/>
      <c r="C1542" s="127" t="s">
        <v>1467</v>
      </c>
      <c r="D1542" s="127" t="s">
        <v>138</v>
      </c>
      <c r="E1542" s="128" t="s">
        <v>1468</v>
      </c>
      <c r="F1542" s="129" t="s">
        <v>1469</v>
      </c>
      <c r="G1542" s="130" t="s">
        <v>141</v>
      </c>
      <c r="H1542" s="131">
        <v>121.98</v>
      </c>
      <c r="I1542" s="132"/>
      <c r="J1542" s="133">
        <f>ROUND(I1542*H1542,2)</f>
        <v>0</v>
      </c>
      <c r="K1542" s="129" t="s">
        <v>142</v>
      </c>
      <c r="L1542" s="32"/>
      <c r="M1542" s="134" t="s">
        <v>19</v>
      </c>
      <c r="N1542" s="135" t="s">
        <v>47</v>
      </c>
      <c r="P1542" s="136">
        <f>O1542*H1542</f>
        <v>0</v>
      </c>
      <c r="Q1542" s="136">
        <v>0</v>
      </c>
      <c r="R1542" s="136">
        <f>Q1542*H1542</f>
        <v>0</v>
      </c>
      <c r="S1542" s="136">
        <v>0</v>
      </c>
      <c r="T1542" s="137">
        <f>S1542*H1542</f>
        <v>0</v>
      </c>
      <c r="AR1542" s="138" t="s">
        <v>197</v>
      </c>
      <c r="AT1542" s="138" t="s">
        <v>138</v>
      </c>
      <c r="AU1542" s="138" t="s">
        <v>85</v>
      </c>
      <c r="AY1542" s="17" t="s">
        <v>135</v>
      </c>
      <c r="BE1542" s="139">
        <f>IF(N1542="základní",J1542,0)</f>
        <v>0</v>
      </c>
      <c r="BF1542" s="139">
        <f>IF(N1542="snížená",J1542,0)</f>
        <v>0</v>
      </c>
      <c r="BG1542" s="139">
        <f>IF(N1542="zákl. přenesená",J1542,0)</f>
        <v>0</v>
      </c>
      <c r="BH1542" s="139">
        <f>IF(N1542="sníž. přenesená",J1542,0)</f>
        <v>0</v>
      </c>
      <c r="BI1542" s="139">
        <f>IF(N1542="nulová",J1542,0)</f>
        <v>0</v>
      </c>
      <c r="BJ1542" s="17" t="s">
        <v>83</v>
      </c>
      <c r="BK1542" s="139">
        <f>ROUND(I1542*H1542,2)</f>
        <v>0</v>
      </c>
      <c r="BL1542" s="17" t="s">
        <v>197</v>
      </c>
      <c r="BM1542" s="138" t="s">
        <v>1470</v>
      </c>
    </row>
    <row r="1543" spans="2:65" s="1" customFormat="1" ht="10">
      <c r="B1543" s="32"/>
      <c r="D1543" s="140" t="s">
        <v>144</v>
      </c>
      <c r="F1543" s="141" t="s">
        <v>1469</v>
      </c>
      <c r="I1543" s="142"/>
      <c r="L1543" s="32"/>
      <c r="M1543" s="143"/>
      <c r="T1543" s="53"/>
      <c r="AT1543" s="17" t="s">
        <v>144</v>
      </c>
      <c r="AU1543" s="17" t="s">
        <v>85</v>
      </c>
    </row>
    <row r="1544" spans="2:65" s="1" customFormat="1" ht="10">
      <c r="B1544" s="32"/>
      <c r="D1544" s="144" t="s">
        <v>145</v>
      </c>
      <c r="F1544" s="145" t="s">
        <v>1471</v>
      </c>
      <c r="I1544" s="142"/>
      <c r="L1544" s="32"/>
      <c r="M1544" s="143"/>
      <c r="T1544" s="53"/>
      <c r="AT1544" s="17" t="s">
        <v>145</v>
      </c>
      <c r="AU1544" s="17" t="s">
        <v>85</v>
      </c>
    </row>
    <row r="1545" spans="2:65" s="13" customFormat="1" ht="10">
      <c r="B1545" s="152"/>
      <c r="D1545" s="140" t="s">
        <v>147</v>
      </c>
      <c r="E1545" s="153" t="s">
        <v>19</v>
      </c>
      <c r="F1545" s="154" t="s">
        <v>1019</v>
      </c>
      <c r="H1545" s="155">
        <v>25.64</v>
      </c>
      <c r="I1545" s="156"/>
      <c r="L1545" s="152"/>
      <c r="M1545" s="157"/>
      <c r="T1545" s="158"/>
      <c r="AT1545" s="153" t="s">
        <v>147</v>
      </c>
      <c r="AU1545" s="153" t="s">
        <v>85</v>
      </c>
      <c r="AV1545" s="13" t="s">
        <v>85</v>
      </c>
      <c r="AW1545" s="13" t="s">
        <v>39</v>
      </c>
      <c r="AX1545" s="13" t="s">
        <v>12</v>
      </c>
      <c r="AY1545" s="153" t="s">
        <v>135</v>
      </c>
    </row>
    <row r="1546" spans="2:65" s="13" customFormat="1" ht="10">
      <c r="B1546" s="152"/>
      <c r="D1546" s="140" t="s">
        <v>147</v>
      </c>
      <c r="E1546" s="153" t="s">
        <v>19</v>
      </c>
      <c r="F1546" s="154" t="s">
        <v>1013</v>
      </c>
      <c r="H1546" s="155">
        <v>20.29</v>
      </c>
      <c r="I1546" s="156"/>
      <c r="L1546" s="152"/>
      <c r="M1546" s="157"/>
      <c r="T1546" s="158"/>
      <c r="AT1546" s="153" t="s">
        <v>147</v>
      </c>
      <c r="AU1546" s="153" t="s">
        <v>85</v>
      </c>
      <c r="AV1546" s="13" t="s">
        <v>85</v>
      </c>
      <c r="AW1546" s="13" t="s">
        <v>39</v>
      </c>
      <c r="AX1546" s="13" t="s">
        <v>12</v>
      </c>
      <c r="AY1546" s="153" t="s">
        <v>135</v>
      </c>
    </row>
    <row r="1547" spans="2:65" s="13" customFormat="1" ht="10">
      <c r="B1547" s="152"/>
      <c r="D1547" s="140" t="s">
        <v>147</v>
      </c>
      <c r="E1547" s="153" t="s">
        <v>19</v>
      </c>
      <c r="F1547" s="154" t="s">
        <v>1015</v>
      </c>
      <c r="H1547" s="155">
        <v>37.44</v>
      </c>
      <c r="I1547" s="156"/>
      <c r="L1547" s="152"/>
      <c r="M1547" s="157"/>
      <c r="T1547" s="158"/>
      <c r="AT1547" s="153" t="s">
        <v>147</v>
      </c>
      <c r="AU1547" s="153" t="s">
        <v>85</v>
      </c>
      <c r="AV1547" s="13" t="s">
        <v>85</v>
      </c>
      <c r="AW1547" s="13" t="s">
        <v>39</v>
      </c>
      <c r="AX1547" s="13" t="s">
        <v>12</v>
      </c>
      <c r="AY1547" s="153" t="s">
        <v>135</v>
      </c>
    </row>
    <row r="1548" spans="2:65" s="13" customFormat="1" ht="10">
      <c r="B1548" s="152"/>
      <c r="D1548" s="140" t="s">
        <v>147</v>
      </c>
      <c r="E1548" s="153" t="s">
        <v>19</v>
      </c>
      <c r="F1548" s="154" t="s">
        <v>1014</v>
      </c>
      <c r="H1548" s="155">
        <v>10.84</v>
      </c>
      <c r="I1548" s="156"/>
      <c r="L1548" s="152"/>
      <c r="M1548" s="157"/>
      <c r="T1548" s="158"/>
      <c r="AT1548" s="153" t="s">
        <v>147</v>
      </c>
      <c r="AU1548" s="153" t="s">
        <v>85</v>
      </c>
      <c r="AV1548" s="13" t="s">
        <v>85</v>
      </c>
      <c r="AW1548" s="13" t="s">
        <v>39</v>
      </c>
      <c r="AX1548" s="13" t="s">
        <v>12</v>
      </c>
      <c r="AY1548" s="153" t="s">
        <v>135</v>
      </c>
    </row>
    <row r="1549" spans="2:65" s="13" customFormat="1" ht="10">
      <c r="B1549" s="152"/>
      <c r="D1549" s="140" t="s">
        <v>147</v>
      </c>
      <c r="E1549" s="153" t="s">
        <v>19</v>
      </c>
      <c r="F1549" s="154" t="s">
        <v>1011</v>
      </c>
      <c r="H1549" s="155">
        <v>13.91</v>
      </c>
      <c r="I1549" s="156"/>
      <c r="L1549" s="152"/>
      <c r="M1549" s="157"/>
      <c r="T1549" s="158"/>
      <c r="AT1549" s="153" t="s">
        <v>147</v>
      </c>
      <c r="AU1549" s="153" t="s">
        <v>85</v>
      </c>
      <c r="AV1549" s="13" t="s">
        <v>85</v>
      </c>
      <c r="AW1549" s="13" t="s">
        <v>39</v>
      </c>
      <c r="AX1549" s="13" t="s">
        <v>12</v>
      </c>
      <c r="AY1549" s="153" t="s">
        <v>135</v>
      </c>
    </row>
    <row r="1550" spans="2:65" s="13" customFormat="1" ht="10">
      <c r="B1550" s="152"/>
      <c r="D1550" s="140" t="s">
        <v>147</v>
      </c>
      <c r="E1550" s="153" t="s">
        <v>19</v>
      </c>
      <c r="F1550" s="154" t="s">
        <v>1012</v>
      </c>
      <c r="H1550" s="155">
        <v>13.86</v>
      </c>
      <c r="I1550" s="156"/>
      <c r="L1550" s="152"/>
      <c r="M1550" s="157"/>
      <c r="T1550" s="158"/>
      <c r="AT1550" s="153" t="s">
        <v>147</v>
      </c>
      <c r="AU1550" s="153" t="s">
        <v>85</v>
      </c>
      <c r="AV1550" s="13" t="s">
        <v>85</v>
      </c>
      <c r="AW1550" s="13" t="s">
        <v>39</v>
      </c>
      <c r="AX1550" s="13" t="s">
        <v>12</v>
      </c>
      <c r="AY1550" s="153" t="s">
        <v>135</v>
      </c>
    </row>
    <row r="1551" spans="2:65" s="14" customFormat="1" ht="10">
      <c r="B1551" s="159"/>
      <c r="D1551" s="140" t="s">
        <v>147</v>
      </c>
      <c r="E1551" s="160" t="s">
        <v>19</v>
      </c>
      <c r="F1551" s="161" t="s">
        <v>154</v>
      </c>
      <c r="H1551" s="162">
        <v>121.98</v>
      </c>
      <c r="I1551" s="163"/>
      <c r="L1551" s="159"/>
      <c r="M1551" s="164"/>
      <c r="T1551" s="165"/>
      <c r="AT1551" s="160" t="s">
        <v>147</v>
      </c>
      <c r="AU1551" s="160" t="s">
        <v>85</v>
      </c>
      <c r="AV1551" s="14" t="s">
        <v>143</v>
      </c>
      <c r="AW1551" s="14" t="s">
        <v>39</v>
      </c>
      <c r="AX1551" s="14" t="s">
        <v>83</v>
      </c>
      <c r="AY1551" s="160" t="s">
        <v>135</v>
      </c>
    </row>
    <row r="1552" spans="2:65" s="1" customFormat="1" ht="49" customHeight="1">
      <c r="B1552" s="32"/>
      <c r="C1552" s="127" t="s">
        <v>1037</v>
      </c>
      <c r="D1552" s="127" t="s">
        <v>138</v>
      </c>
      <c r="E1552" s="128" t="s">
        <v>1472</v>
      </c>
      <c r="F1552" s="129" t="s">
        <v>1473</v>
      </c>
      <c r="G1552" s="130" t="s">
        <v>312</v>
      </c>
      <c r="H1552" s="131">
        <v>1.9350400000000001</v>
      </c>
      <c r="I1552" s="132"/>
      <c r="J1552" s="133">
        <f>ROUND(I1552*H1552,2)</f>
        <v>0</v>
      </c>
      <c r="K1552" s="129" t="s">
        <v>142</v>
      </c>
      <c r="L1552" s="32"/>
      <c r="M1552" s="134" t="s">
        <v>19</v>
      </c>
      <c r="N1552" s="135" t="s">
        <v>47</v>
      </c>
      <c r="P1552" s="136">
        <f>O1552*H1552</f>
        <v>0</v>
      </c>
      <c r="Q1552" s="136">
        <v>0</v>
      </c>
      <c r="R1552" s="136">
        <f>Q1552*H1552</f>
        <v>0</v>
      </c>
      <c r="S1552" s="136">
        <v>0</v>
      </c>
      <c r="T1552" s="137">
        <f>S1552*H1552</f>
        <v>0</v>
      </c>
      <c r="AR1552" s="138" t="s">
        <v>197</v>
      </c>
      <c r="AT1552" s="138" t="s">
        <v>138</v>
      </c>
      <c r="AU1552" s="138" t="s">
        <v>85</v>
      </c>
      <c r="AY1552" s="17" t="s">
        <v>135</v>
      </c>
      <c r="BE1552" s="139">
        <f>IF(N1552="základní",J1552,0)</f>
        <v>0</v>
      </c>
      <c r="BF1552" s="139">
        <f>IF(N1552="snížená",J1552,0)</f>
        <v>0</v>
      </c>
      <c r="BG1552" s="139">
        <f>IF(N1552="zákl. přenesená",J1552,0)</f>
        <v>0</v>
      </c>
      <c r="BH1552" s="139">
        <f>IF(N1552="sníž. přenesená",J1552,0)</f>
        <v>0</v>
      </c>
      <c r="BI1552" s="139">
        <f>IF(N1552="nulová",J1552,0)</f>
        <v>0</v>
      </c>
      <c r="BJ1552" s="17" t="s">
        <v>83</v>
      </c>
      <c r="BK1552" s="139">
        <f>ROUND(I1552*H1552,2)</f>
        <v>0</v>
      </c>
      <c r="BL1552" s="17" t="s">
        <v>197</v>
      </c>
      <c r="BM1552" s="138" t="s">
        <v>1474</v>
      </c>
    </row>
    <row r="1553" spans="2:65" s="1" customFormat="1" ht="27">
      <c r="B1553" s="32"/>
      <c r="D1553" s="140" t="s">
        <v>144</v>
      </c>
      <c r="F1553" s="141" t="s">
        <v>1473</v>
      </c>
      <c r="I1553" s="142"/>
      <c r="L1553" s="32"/>
      <c r="M1553" s="143"/>
      <c r="T1553" s="53"/>
      <c r="AT1553" s="17" t="s">
        <v>144</v>
      </c>
      <c r="AU1553" s="17" t="s">
        <v>85</v>
      </c>
    </row>
    <row r="1554" spans="2:65" s="1" customFormat="1" ht="10">
      <c r="B1554" s="32"/>
      <c r="D1554" s="144" t="s">
        <v>145</v>
      </c>
      <c r="F1554" s="145" t="s">
        <v>1475</v>
      </c>
      <c r="I1554" s="142"/>
      <c r="L1554" s="32"/>
      <c r="M1554" s="143"/>
      <c r="T1554" s="53"/>
      <c r="AT1554" s="17" t="s">
        <v>145</v>
      </c>
      <c r="AU1554" s="17" t="s">
        <v>85</v>
      </c>
    </row>
    <row r="1555" spans="2:65" s="1" customFormat="1" ht="49" customHeight="1">
      <c r="B1555" s="32"/>
      <c r="C1555" s="127" t="s">
        <v>1476</v>
      </c>
      <c r="D1555" s="127" t="s">
        <v>138</v>
      </c>
      <c r="E1555" s="128" t="s">
        <v>1477</v>
      </c>
      <c r="F1555" s="129" t="s">
        <v>1478</v>
      </c>
      <c r="G1555" s="130" t="s">
        <v>312</v>
      </c>
      <c r="H1555" s="131">
        <v>1.9350400000000001</v>
      </c>
      <c r="I1555" s="132"/>
      <c r="J1555" s="133">
        <f>ROUND(I1555*H1555,2)</f>
        <v>0</v>
      </c>
      <c r="K1555" s="129" t="s">
        <v>824</v>
      </c>
      <c r="L1555" s="32"/>
      <c r="M1555" s="134" t="s">
        <v>19</v>
      </c>
      <c r="N1555" s="135" t="s">
        <v>47</v>
      </c>
      <c r="P1555" s="136">
        <f>O1555*H1555</f>
        <v>0</v>
      </c>
      <c r="Q1555" s="136">
        <v>0</v>
      </c>
      <c r="R1555" s="136">
        <f>Q1555*H1555</f>
        <v>0</v>
      </c>
      <c r="S1555" s="136">
        <v>0</v>
      </c>
      <c r="T1555" s="137">
        <f>S1555*H1555</f>
        <v>0</v>
      </c>
      <c r="AR1555" s="138" t="s">
        <v>197</v>
      </c>
      <c r="AT1555" s="138" t="s">
        <v>138</v>
      </c>
      <c r="AU1555" s="138" t="s">
        <v>85</v>
      </c>
      <c r="AY1555" s="17" t="s">
        <v>135</v>
      </c>
      <c r="BE1555" s="139">
        <f>IF(N1555="základní",J1555,0)</f>
        <v>0</v>
      </c>
      <c r="BF1555" s="139">
        <f>IF(N1555="snížená",J1555,0)</f>
        <v>0</v>
      </c>
      <c r="BG1555" s="139">
        <f>IF(N1555="zákl. přenesená",J1555,0)</f>
        <v>0</v>
      </c>
      <c r="BH1555" s="139">
        <f>IF(N1555="sníž. přenesená",J1555,0)</f>
        <v>0</v>
      </c>
      <c r="BI1555" s="139">
        <f>IF(N1555="nulová",J1555,0)</f>
        <v>0</v>
      </c>
      <c r="BJ1555" s="17" t="s">
        <v>83</v>
      </c>
      <c r="BK1555" s="139">
        <f>ROUND(I1555*H1555,2)</f>
        <v>0</v>
      </c>
      <c r="BL1555" s="17" t="s">
        <v>197</v>
      </c>
      <c r="BM1555" s="138" t="s">
        <v>1479</v>
      </c>
    </row>
    <row r="1556" spans="2:65" s="1" customFormat="1" ht="27">
      <c r="B1556" s="32"/>
      <c r="D1556" s="140" t="s">
        <v>144</v>
      </c>
      <c r="F1556" s="141" t="s">
        <v>1478</v>
      </c>
      <c r="I1556" s="142"/>
      <c r="L1556" s="32"/>
      <c r="M1556" s="143"/>
      <c r="T1556" s="53"/>
      <c r="AT1556" s="17" t="s">
        <v>144</v>
      </c>
      <c r="AU1556" s="17" t="s">
        <v>85</v>
      </c>
    </row>
    <row r="1557" spans="2:65" s="1" customFormat="1" ht="10">
      <c r="B1557" s="32"/>
      <c r="D1557" s="144" t="s">
        <v>145</v>
      </c>
      <c r="F1557" s="145" t="s">
        <v>1480</v>
      </c>
      <c r="I1557" s="142"/>
      <c r="L1557" s="32"/>
      <c r="M1557" s="143"/>
      <c r="T1557" s="53"/>
      <c r="AT1557" s="17" t="s">
        <v>145</v>
      </c>
      <c r="AU1557" s="17" t="s">
        <v>85</v>
      </c>
    </row>
    <row r="1558" spans="2:65" s="11" customFormat="1" ht="22.75" customHeight="1">
      <c r="B1558" s="115"/>
      <c r="D1558" s="116" t="s">
        <v>75</v>
      </c>
      <c r="E1558" s="125" t="s">
        <v>395</v>
      </c>
      <c r="F1558" s="125" t="s">
        <v>396</v>
      </c>
      <c r="I1558" s="118"/>
      <c r="J1558" s="126">
        <f>BK1558</f>
        <v>0</v>
      </c>
      <c r="L1558" s="115"/>
      <c r="M1558" s="120"/>
      <c r="P1558" s="121">
        <f>SUM(P1559:P1760)</f>
        <v>0</v>
      </c>
      <c r="R1558" s="121">
        <f>SUM(R1559:R1760)</f>
        <v>0</v>
      </c>
      <c r="T1558" s="122">
        <f>SUM(T1559:T1760)</f>
        <v>0</v>
      </c>
      <c r="AR1558" s="116" t="s">
        <v>85</v>
      </c>
      <c r="AT1558" s="123" t="s">
        <v>75</v>
      </c>
      <c r="AU1558" s="123" t="s">
        <v>83</v>
      </c>
      <c r="AY1558" s="116" t="s">
        <v>135</v>
      </c>
      <c r="BK1558" s="124">
        <f>SUM(BK1559:BK1760)</f>
        <v>0</v>
      </c>
    </row>
    <row r="1559" spans="2:65" s="1" customFormat="1" ht="24.15" customHeight="1">
      <c r="B1559" s="32"/>
      <c r="C1559" s="127" t="s">
        <v>1042</v>
      </c>
      <c r="D1559" s="127" t="s">
        <v>138</v>
      </c>
      <c r="E1559" s="128" t="s">
        <v>1481</v>
      </c>
      <c r="F1559" s="129" t="s">
        <v>1482</v>
      </c>
      <c r="G1559" s="130" t="s">
        <v>141</v>
      </c>
      <c r="H1559" s="131">
        <v>138.41999999999999</v>
      </c>
      <c r="I1559" s="132"/>
      <c r="J1559" s="133">
        <f>ROUND(I1559*H1559,2)</f>
        <v>0</v>
      </c>
      <c r="K1559" s="129" t="s">
        <v>142</v>
      </c>
      <c r="L1559" s="32"/>
      <c r="M1559" s="134" t="s">
        <v>19</v>
      </c>
      <c r="N1559" s="135" t="s">
        <v>47</v>
      </c>
      <c r="P1559" s="136">
        <f>O1559*H1559</f>
        <v>0</v>
      </c>
      <c r="Q1559" s="136">
        <v>0</v>
      </c>
      <c r="R1559" s="136">
        <f>Q1559*H1559</f>
        <v>0</v>
      </c>
      <c r="S1559" s="136">
        <v>0</v>
      </c>
      <c r="T1559" s="137">
        <f>S1559*H1559</f>
        <v>0</v>
      </c>
      <c r="AR1559" s="138" t="s">
        <v>197</v>
      </c>
      <c r="AT1559" s="138" t="s">
        <v>138</v>
      </c>
      <c r="AU1559" s="138" t="s">
        <v>85</v>
      </c>
      <c r="AY1559" s="17" t="s">
        <v>135</v>
      </c>
      <c r="BE1559" s="139">
        <f>IF(N1559="základní",J1559,0)</f>
        <v>0</v>
      </c>
      <c r="BF1559" s="139">
        <f>IF(N1559="snížená",J1559,0)</f>
        <v>0</v>
      </c>
      <c r="BG1559" s="139">
        <f>IF(N1559="zákl. přenesená",J1559,0)</f>
        <v>0</v>
      </c>
      <c r="BH1559" s="139">
        <f>IF(N1559="sníž. přenesená",J1559,0)</f>
        <v>0</v>
      </c>
      <c r="BI1559" s="139">
        <f>IF(N1559="nulová",J1559,0)</f>
        <v>0</v>
      </c>
      <c r="BJ1559" s="17" t="s">
        <v>83</v>
      </c>
      <c r="BK1559" s="139">
        <f>ROUND(I1559*H1559,2)</f>
        <v>0</v>
      </c>
      <c r="BL1559" s="17" t="s">
        <v>197</v>
      </c>
      <c r="BM1559" s="138" t="s">
        <v>1483</v>
      </c>
    </row>
    <row r="1560" spans="2:65" s="1" customFormat="1" ht="18">
      <c r="B1560" s="32"/>
      <c r="D1560" s="140" t="s">
        <v>144</v>
      </c>
      <c r="F1560" s="141" t="s">
        <v>1482</v>
      </c>
      <c r="I1560" s="142"/>
      <c r="L1560" s="32"/>
      <c r="M1560" s="143"/>
      <c r="T1560" s="53"/>
      <c r="AT1560" s="17" t="s">
        <v>144</v>
      </c>
      <c r="AU1560" s="17" t="s">
        <v>85</v>
      </c>
    </row>
    <row r="1561" spans="2:65" s="1" customFormat="1" ht="10">
      <c r="B1561" s="32"/>
      <c r="D1561" s="144" t="s">
        <v>145</v>
      </c>
      <c r="F1561" s="145" t="s">
        <v>1484</v>
      </c>
      <c r="I1561" s="142"/>
      <c r="L1561" s="32"/>
      <c r="M1561" s="143"/>
      <c r="T1561" s="53"/>
      <c r="AT1561" s="17" t="s">
        <v>145</v>
      </c>
      <c r="AU1561" s="17" t="s">
        <v>85</v>
      </c>
    </row>
    <row r="1562" spans="2:65" s="12" customFormat="1" ht="10">
      <c r="B1562" s="146"/>
      <c r="D1562" s="140" t="s">
        <v>147</v>
      </c>
      <c r="E1562" s="147" t="s">
        <v>19</v>
      </c>
      <c r="F1562" s="148" t="s">
        <v>588</v>
      </c>
      <c r="H1562" s="147" t="s">
        <v>19</v>
      </c>
      <c r="I1562" s="149"/>
      <c r="L1562" s="146"/>
      <c r="M1562" s="150"/>
      <c r="T1562" s="151"/>
      <c r="AT1562" s="147" t="s">
        <v>147</v>
      </c>
      <c r="AU1562" s="147" t="s">
        <v>85</v>
      </c>
      <c r="AV1562" s="12" t="s">
        <v>83</v>
      </c>
      <c r="AW1562" s="12" t="s">
        <v>39</v>
      </c>
      <c r="AX1562" s="12" t="s">
        <v>12</v>
      </c>
      <c r="AY1562" s="147" t="s">
        <v>135</v>
      </c>
    </row>
    <row r="1563" spans="2:65" s="13" customFormat="1" ht="10">
      <c r="B1563" s="152"/>
      <c r="D1563" s="140" t="s">
        <v>147</v>
      </c>
      <c r="E1563" s="153" t="s">
        <v>19</v>
      </c>
      <c r="F1563" s="154" t="s">
        <v>1485</v>
      </c>
      <c r="H1563" s="155">
        <v>1.8</v>
      </c>
      <c r="I1563" s="156"/>
      <c r="L1563" s="152"/>
      <c r="M1563" s="157"/>
      <c r="T1563" s="158"/>
      <c r="AT1563" s="153" t="s">
        <v>147</v>
      </c>
      <c r="AU1563" s="153" t="s">
        <v>85</v>
      </c>
      <c r="AV1563" s="13" t="s">
        <v>85</v>
      </c>
      <c r="AW1563" s="13" t="s">
        <v>39</v>
      </c>
      <c r="AX1563" s="13" t="s">
        <v>12</v>
      </c>
      <c r="AY1563" s="153" t="s">
        <v>135</v>
      </c>
    </row>
    <row r="1564" spans="2:65" s="12" customFormat="1" ht="10">
      <c r="B1564" s="146"/>
      <c r="D1564" s="140" t="s">
        <v>147</v>
      </c>
      <c r="E1564" s="147" t="s">
        <v>19</v>
      </c>
      <c r="F1564" s="148" t="s">
        <v>592</v>
      </c>
      <c r="H1564" s="147" t="s">
        <v>19</v>
      </c>
      <c r="I1564" s="149"/>
      <c r="L1564" s="146"/>
      <c r="M1564" s="150"/>
      <c r="T1564" s="151"/>
      <c r="AT1564" s="147" t="s">
        <v>147</v>
      </c>
      <c r="AU1564" s="147" t="s">
        <v>85</v>
      </c>
      <c r="AV1564" s="12" t="s">
        <v>83</v>
      </c>
      <c r="AW1564" s="12" t="s">
        <v>39</v>
      </c>
      <c r="AX1564" s="12" t="s">
        <v>12</v>
      </c>
      <c r="AY1564" s="147" t="s">
        <v>135</v>
      </c>
    </row>
    <row r="1565" spans="2:65" s="13" customFormat="1" ht="10">
      <c r="B1565" s="152"/>
      <c r="D1565" s="140" t="s">
        <v>147</v>
      </c>
      <c r="E1565" s="153" t="s">
        <v>19</v>
      </c>
      <c r="F1565" s="154" t="s">
        <v>1485</v>
      </c>
      <c r="H1565" s="155">
        <v>1.8</v>
      </c>
      <c r="I1565" s="156"/>
      <c r="L1565" s="152"/>
      <c r="M1565" s="157"/>
      <c r="T1565" s="158"/>
      <c r="AT1565" s="153" t="s">
        <v>147</v>
      </c>
      <c r="AU1565" s="153" t="s">
        <v>85</v>
      </c>
      <c r="AV1565" s="13" t="s">
        <v>85</v>
      </c>
      <c r="AW1565" s="13" t="s">
        <v>39</v>
      </c>
      <c r="AX1565" s="13" t="s">
        <v>12</v>
      </c>
      <c r="AY1565" s="153" t="s">
        <v>135</v>
      </c>
    </row>
    <row r="1566" spans="2:65" s="12" customFormat="1" ht="10">
      <c r="B1566" s="146"/>
      <c r="D1566" s="140" t="s">
        <v>147</v>
      </c>
      <c r="E1566" s="147" t="s">
        <v>19</v>
      </c>
      <c r="F1566" s="148" t="s">
        <v>597</v>
      </c>
      <c r="H1566" s="147" t="s">
        <v>19</v>
      </c>
      <c r="I1566" s="149"/>
      <c r="L1566" s="146"/>
      <c r="M1566" s="150"/>
      <c r="T1566" s="151"/>
      <c r="AT1566" s="147" t="s">
        <v>147</v>
      </c>
      <c r="AU1566" s="147" t="s">
        <v>85</v>
      </c>
      <c r="AV1566" s="12" t="s">
        <v>83</v>
      </c>
      <c r="AW1566" s="12" t="s">
        <v>39</v>
      </c>
      <c r="AX1566" s="12" t="s">
        <v>12</v>
      </c>
      <c r="AY1566" s="147" t="s">
        <v>135</v>
      </c>
    </row>
    <row r="1567" spans="2:65" s="13" customFormat="1" ht="10">
      <c r="B1567" s="152"/>
      <c r="D1567" s="140" t="s">
        <v>147</v>
      </c>
      <c r="E1567" s="153" t="s">
        <v>19</v>
      </c>
      <c r="F1567" s="154" t="s">
        <v>1485</v>
      </c>
      <c r="H1567" s="155">
        <v>1.8</v>
      </c>
      <c r="I1567" s="156"/>
      <c r="L1567" s="152"/>
      <c r="M1567" s="157"/>
      <c r="T1567" s="158"/>
      <c r="AT1567" s="153" t="s">
        <v>147</v>
      </c>
      <c r="AU1567" s="153" t="s">
        <v>85</v>
      </c>
      <c r="AV1567" s="13" t="s">
        <v>85</v>
      </c>
      <c r="AW1567" s="13" t="s">
        <v>39</v>
      </c>
      <c r="AX1567" s="13" t="s">
        <v>12</v>
      </c>
      <c r="AY1567" s="153" t="s">
        <v>135</v>
      </c>
    </row>
    <row r="1568" spans="2:65" s="12" customFormat="1" ht="10">
      <c r="B1568" s="146"/>
      <c r="D1568" s="140" t="s">
        <v>147</v>
      </c>
      <c r="E1568" s="147" t="s">
        <v>19</v>
      </c>
      <c r="F1568" s="148" t="s">
        <v>604</v>
      </c>
      <c r="H1568" s="147" t="s">
        <v>19</v>
      </c>
      <c r="I1568" s="149"/>
      <c r="L1568" s="146"/>
      <c r="M1568" s="150"/>
      <c r="T1568" s="151"/>
      <c r="AT1568" s="147" t="s">
        <v>147</v>
      </c>
      <c r="AU1568" s="147" t="s">
        <v>85</v>
      </c>
      <c r="AV1568" s="12" t="s">
        <v>83</v>
      </c>
      <c r="AW1568" s="12" t="s">
        <v>39</v>
      </c>
      <c r="AX1568" s="12" t="s">
        <v>12</v>
      </c>
      <c r="AY1568" s="147" t="s">
        <v>135</v>
      </c>
    </row>
    <row r="1569" spans="2:51" s="13" customFormat="1" ht="10">
      <c r="B1569" s="152"/>
      <c r="D1569" s="140" t="s">
        <v>147</v>
      </c>
      <c r="E1569" s="153" t="s">
        <v>19</v>
      </c>
      <c r="F1569" s="154" t="s">
        <v>1486</v>
      </c>
      <c r="H1569" s="155">
        <v>24</v>
      </c>
      <c r="I1569" s="156"/>
      <c r="L1569" s="152"/>
      <c r="M1569" s="157"/>
      <c r="T1569" s="158"/>
      <c r="AT1569" s="153" t="s">
        <v>147</v>
      </c>
      <c r="AU1569" s="153" t="s">
        <v>85</v>
      </c>
      <c r="AV1569" s="13" t="s">
        <v>85</v>
      </c>
      <c r="AW1569" s="13" t="s">
        <v>39</v>
      </c>
      <c r="AX1569" s="13" t="s">
        <v>12</v>
      </c>
      <c r="AY1569" s="153" t="s">
        <v>135</v>
      </c>
    </row>
    <row r="1570" spans="2:51" s="13" customFormat="1" ht="10">
      <c r="B1570" s="152"/>
      <c r="D1570" s="140" t="s">
        <v>147</v>
      </c>
      <c r="E1570" s="153" t="s">
        <v>19</v>
      </c>
      <c r="F1570" s="154" t="s">
        <v>509</v>
      </c>
      <c r="H1570" s="155">
        <v>-1.6</v>
      </c>
      <c r="I1570" s="156"/>
      <c r="L1570" s="152"/>
      <c r="M1570" s="157"/>
      <c r="T1570" s="158"/>
      <c r="AT1570" s="153" t="s">
        <v>147</v>
      </c>
      <c r="AU1570" s="153" t="s">
        <v>85</v>
      </c>
      <c r="AV1570" s="13" t="s">
        <v>85</v>
      </c>
      <c r="AW1570" s="13" t="s">
        <v>39</v>
      </c>
      <c r="AX1570" s="13" t="s">
        <v>12</v>
      </c>
      <c r="AY1570" s="153" t="s">
        <v>135</v>
      </c>
    </row>
    <row r="1571" spans="2:51" s="12" customFormat="1" ht="10">
      <c r="B1571" s="146"/>
      <c r="D1571" s="140" t="s">
        <v>147</v>
      </c>
      <c r="E1571" s="147" t="s">
        <v>19</v>
      </c>
      <c r="F1571" s="148" t="s">
        <v>546</v>
      </c>
      <c r="H1571" s="147" t="s">
        <v>19</v>
      </c>
      <c r="I1571" s="149"/>
      <c r="L1571" s="146"/>
      <c r="M1571" s="150"/>
      <c r="T1571" s="151"/>
      <c r="AT1571" s="147" t="s">
        <v>147</v>
      </c>
      <c r="AU1571" s="147" t="s">
        <v>85</v>
      </c>
      <c r="AV1571" s="12" t="s">
        <v>83</v>
      </c>
      <c r="AW1571" s="12" t="s">
        <v>39</v>
      </c>
      <c r="AX1571" s="12" t="s">
        <v>12</v>
      </c>
      <c r="AY1571" s="147" t="s">
        <v>135</v>
      </c>
    </row>
    <row r="1572" spans="2:51" s="13" customFormat="1" ht="10">
      <c r="B1572" s="152"/>
      <c r="D1572" s="140" t="s">
        <v>147</v>
      </c>
      <c r="E1572" s="153" t="s">
        <v>19</v>
      </c>
      <c r="F1572" s="154" t="s">
        <v>1487</v>
      </c>
      <c r="H1572" s="155">
        <v>2.3400000000000003</v>
      </c>
      <c r="I1572" s="156"/>
      <c r="L1572" s="152"/>
      <c r="M1572" s="157"/>
      <c r="T1572" s="158"/>
      <c r="AT1572" s="153" t="s">
        <v>147</v>
      </c>
      <c r="AU1572" s="153" t="s">
        <v>85</v>
      </c>
      <c r="AV1572" s="13" t="s">
        <v>85</v>
      </c>
      <c r="AW1572" s="13" t="s">
        <v>39</v>
      </c>
      <c r="AX1572" s="13" t="s">
        <v>12</v>
      </c>
      <c r="AY1572" s="153" t="s">
        <v>135</v>
      </c>
    </row>
    <row r="1573" spans="2:51" s="12" customFormat="1" ht="10">
      <c r="B1573" s="146"/>
      <c r="D1573" s="140" t="s">
        <v>147</v>
      </c>
      <c r="E1573" s="147" t="s">
        <v>19</v>
      </c>
      <c r="F1573" s="148" t="s">
        <v>616</v>
      </c>
      <c r="H1573" s="147" t="s">
        <v>19</v>
      </c>
      <c r="I1573" s="149"/>
      <c r="L1573" s="146"/>
      <c r="M1573" s="150"/>
      <c r="T1573" s="151"/>
      <c r="AT1573" s="147" t="s">
        <v>147</v>
      </c>
      <c r="AU1573" s="147" t="s">
        <v>85</v>
      </c>
      <c r="AV1573" s="12" t="s">
        <v>83</v>
      </c>
      <c r="AW1573" s="12" t="s">
        <v>39</v>
      </c>
      <c r="AX1573" s="12" t="s">
        <v>12</v>
      </c>
      <c r="AY1573" s="147" t="s">
        <v>135</v>
      </c>
    </row>
    <row r="1574" spans="2:51" s="13" customFormat="1" ht="10">
      <c r="B1574" s="152"/>
      <c r="D1574" s="140" t="s">
        <v>147</v>
      </c>
      <c r="E1574" s="153" t="s">
        <v>19</v>
      </c>
      <c r="F1574" s="154" t="s">
        <v>1486</v>
      </c>
      <c r="H1574" s="155">
        <v>24</v>
      </c>
      <c r="I1574" s="156"/>
      <c r="L1574" s="152"/>
      <c r="M1574" s="157"/>
      <c r="T1574" s="158"/>
      <c r="AT1574" s="153" t="s">
        <v>147</v>
      </c>
      <c r="AU1574" s="153" t="s">
        <v>85</v>
      </c>
      <c r="AV1574" s="13" t="s">
        <v>85</v>
      </c>
      <c r="AW1574" s="13" t="s">
        <v>39</v>
      </c>
      <c r="AX1574" s="13" t="s">
        <v>12</v>
      </c>
      <c r="AY1574" s="153" t="s">
        <v>135</v>
      </c>
    </row>
    <row r="1575" spans="2:51" s="13" customFormat="1" ht="10">
      <c r="B1575" s="152"/>
      <c r="D1575" s="140" t="s">
        <v>147</v>
      </c>
      <c r="E1575" s="153" t="s">
        <v>19</v>
      </c>
      <c r="F1575" s="154" t="s">
        <v>509</v>
      </c>
      <c r="H1575" s="155">
        <v>-1.6</v>
      </c>
      <c r="I1575" s="156"/>
      <c r="L1575" s="152"/>
      <c r="M1575" s="157"/>
      <c r="T1575" s="158"/>
      <c r="AT1575" s="153" t="s">
        <v>147</v>
      </c>
      <c r="AU1575" s="153" t="s">
        <v>85</v>
      </c>
      <c r="AV1575" s="13" t="s">
        <v>85</v>
      </c>
      <c r="AW1575" s="13" t="s">
        <v>39</v>
      </c>
      <c r="AX1575" s="13" t="s">
        <v>12</v>
      </c>
      <c r="AY1575" s="153" t="s">
        <v>135</v>
      </c>
    </row>
    <row r="1576" spans="2:51" s="12" customFormat="1" ht="10">
      <c r="B1576" s="146"/>
      <c r="D1576" s="140" t="s">
        <v>147</v>
      </c>
      <c r="E1576" s="147" t="s">
        <v>19</v>
      </c>
      <c r="F1576" s="148" t="s">
        <v>548</v>
      </c>
      <c r="H1576" s="147" t="s">
        <v>19</v>
      </c>
      <c r="I1576" s="149"/>
      <c r="L1576" s="146"/>
      <c r="M1576" s="150"/>
      <c r="T1576" s="151"/>
      <c r="AT1576" s="147" t="s">
        <v>147</v>
      </c>
      <c r="AU1576" s="147" t="s">
        <v>85</v>
      </c>
      <c r="AV1576" s="12" t="s">
        <v>83</v>
      </c>
      <c r="AW1576" s="12" t="s">
        <v>39</v>
      </c>
      <c r="AX1576" s="12" t="s">
        <v>12</v>
      </c>
      <c r="AY1576" s="147" t="s">
        <v>135</v>
      </c>
    </row>
    <row r="1577" spans="2:51" s="13" customFormat="1" ht="10">
      <c r="B1577" s="152"/>
      <c r="D1577" s="140" t="s">
        <v>147</v>
      </c>
      <c r="E1577" s="153" t="s">
        <v>19</v>
      </c>
      <c r="F1577" s="154" t="s">
        <v>1485</v>
      </c>
      <c r="H1577" s="155">
        <v>1.8</v>
      </c>
      <c r="I1577" s="156"/>
      <c r="L1577" s="152"/>
      <c r="M1577" s="157"/>
      <c r="T1577" s="158"/>
      <c r="AT1577" s="153" t="s">
        <v>147</v>
      </c>
      <c r="AU1577" s="153" t="s">
        <v>85</v>
      </c>
      <c r="AV1577" s="13" t="s">
        <v>85</v>
      </c>
      <c r="AW1577" s="13" t="s">
        <v>39</v>
      </c>
      <c r="AX1577" s="13" t="s">
        <v>12</v>
      </c>
      <c r="AY1577" s="153" t="s">
        <v>135</v>
      </c>
    </row>
    <row r="1578" spans="2:51" s="12" customFormat="1" ht="10">
      <c r="B1578" s="146"/>
      <c r="D1578" s="140" t="s">
        <v>147</v>
      </c>
      <c r="E1578" s="147" t="s">
        <v>19</v>
      </c>
      <c r="F1578" s="148" t="s">
        <v>1488</v>
      </c>
      <c r="H1578" s="147" t="s">
        <v>19</v>
      </c>
      <c r="I1578" s="149"/>
      <c r="L1578" s="146"/>
      <c r="M1578" s="150"/>
      <c r="T1578" s="151"/>
      <c r="AT1578" s="147" t="s">
        <v>147</v>
      </c>
      <c r="AU1578" s="147" t="s">
        <v>85</v>
      </c>
      <c r="AV1578" s="12" t="s">
        <v>83</v>
      </c>
      <c r="AW1578" s="12" t="s">
        <v>39</v>
      </c>
      <c r="AX1578" s="12" t="s">
        <v>12</v>
      </c>
      <c r="AY1578" s="147" t="s">
        <v>135</v>
      </c>
    </row>
    <row r="1579" spans="2:51" s="13" customFormat="1" ht="10">
      <c r="B1579" s="152"/>
      <c r="D1579" s="140" t="s">
        <v>147</v>
      </c>
      <c r="E1579" s="153" t="s">
        <v>19</v>
      </c>
      <c r="F1579" s="154" t="s">
        <v>1489</v>
      </c>
      <c r="H1579" s="155">
        <v>11.339999999999998</v>
      </c>
      <c r="I1579" s="156"/>
      <c r="L1579" s="152"/>
      <c r="M1579" s="157"/>
      <c r="T1579" s="158"/>
      <c r="AT1579" s="153" t="s">
        <v>147</v>
      </c>
      <c r="AU1579" s="153" t="s">
        <v>85</v>
      </c>
      <c r="AV1579" s="13" t="s">
        <v>85</v>
      </c>
      <c r="AW1579" s="13" t="s">
        <v>39</v>
      </c>
      <c r="AX1579" s="13" t="s">
        <v>12</v>
      </c>
      <c r="AY1579" s="153" t="s">
        <v>135</v>
      </c>
    </row>
    <row r="1580" spans="2:51" s="13" customFormat="1" ht="10">
      <c r="B1580" s="152"/>
      <c r="D1580" s="140" t="s">
        <v>147</v>
      </c>
      <c r="E1580" s="153" t="s">
        <v>19</v>
      </c>
      <c r="F1580" s="154" t="s">
        <v>622</v>
      </c>
      <c r="H1580" s="155">
        <v>-1.5760000000000001</v>
      </c>
      <c r="I1580" s="156"/>
      <c r="L1580" s="152"/>
      <c r="M1580" s="157"/>
      <c r="T1580" s="158"/>
      <c r="AT1580" s="153" t="s">
        <v>147</v>
      </c>
      <c r="AU1580" s="153" t="s">
        <v>85</v>
      </c>
      <c r="AV1580" s="13" t="s">
        <v>85</v>
      </c>
      <c r="AW1580" s="13" t="s">
        <v>39</v>
      </c>
      <c r="AX1580" s="13" t="s">
        <v>12</v>
      </c>
      <c r="AY1580" s="153" t="s">
        <v>135</v>
      </c>
    </row>
    <row r="1581" spans="2:51" s="12" customFormat="1" ht="10">
      <c r="B1581" s="146"/>
      <c r="D1581" s="140" t="s">
        <v>147</v>
      </c>
      <c r="E1581" s="147" t="s">
        <v>19</v>
      </c>
      <c r="F1581" s="148" t="s">
        <v>620</v>
      </c>
      <c r="H1581" s="147" t="s">
        <v>19</v>
      </c>
      <c r="I1581" s="149"/>
      <c r="L1581" s="146"/>
      <c r="M1581" s="150"/>
      <c r="T1581" s="151"/>
      <c r="AT1581" s="147" t="s">
        <v>147</v>
      </c>
      <c r="AU1581" s="147" t="s">
        <v>85</v>
      </c>
      <c r="AV1581" s="12" t="s">
        <v>83</v>
      </c>
      <c r="AW1581" s="12" t="s">
        <v>39</v>
      </c>
      <c r="AX1581" s="12" t="s">
        <v>12</v>
      </c>
      <c r="AY1581" s="147" t="s">
        <v>135</v>
      </c>
    </row>
    <row r="1582" spans="2:51" s="13" customFormat="1" ht="10">
      <c r="B1582" s="152"/>
      <c r="D1582" s="140" t="s">
        <v>147</v>
      </c>
      <c r="E1582" s="153" t="s">
        <v>19</v>
      </c>
      <c r="F1582" s="154" t="s">
        <v>1490</v>
      </c>
      <c r="H1582" s="155">
        <v>11.375</v>
      </c>
      <c r="I1582" s="156"/>
      <c r="L1582" s="152"/>
      <c r="M1582" s="157"/>
      <c r="T1582" s="158"/>
      <c r="AT1582" s="153" t="s">
        <v>147</v>
      </c>
      <c r="AU1582" s="153" t="s">
        <v>85</v>
      </c>
      <c r="AV1582" s="13" t="s">
        <v>85</v>
      </c>
      <c r="AW1582" s="13" t="s">
        <v>39</v>
      </c>
      <c r="AX1582" s="13" t="s">
        <v>12</v>
      </c>
      <c r="AY1582" s="153" t="s">
        <v>135</v>
      </c>
    </row>
    <row r="1583" spans="2:51" s="13" customFormat="1" ht="10">
      <c r="B1583" s="152"/>
      <c r="D1583" s="140" t="s">
        <v>147</v>
      </c>
      <c r="E1583" s="153" t="s">
        <v>19</v>
      </c>
      <c r="F1583" s="154" t="s">
        <v>622</v>
      </c>
      <c r="H1583" s="155">
        <v>-1.5760000000000001</v>
      </c>
      <c r="I1583" s="156"/>
      <c r="L1583" s="152"/>
      <c r="M1583" s="157"/>
      <c r="T1583" s="158"/>
      <c r="AT1583" s="153" t="s">
        <v>147</v>
      </c>
      <c r="AU1583" s="153" t="s">
        <v>85</v>
      </c>
      <c r="AV1583" s="13" t="s">
        <v>85</v>
      </c>
      <c r="AW1583" s="13" t="s">
        <v>39</v>
      </c>
      <c r="AX1583" s="13" t="s">
        <v>12</v>
      </c>
      <c r="AY1583" s="153" t="s">
        <v>135</v>
      </c>
    </row>
    <row r="1584" spans="2:51" s="12" customFormat="1" ht="10">
      <c r="B1584" s="146"/>
      <c r="D1584" s="140" t="s">
        <v>147</v>
      </c>
      <c r="E1584" s="147" t="s">
        <v>19</v>
      </c>
      <c r="F1584" s="148" t="s">
        <v>626</v>
      </c>
      <c r="H1584" s="147" t="s">
        <v>19</v>
      </c>
      <c r="I1584" s="149"/>
      <c r="L1584" s="146"/>
      <c r="M1584" s="150"/>
      <c r="T1584" s="151"/>
      <c r="AT1584" s="147" t="s">
        <v>147</v>
      </c>
      <c r="AU1584" s="147" t="s">
        <v>85</v>
      </c>
      <c r="AV1584" s="12" t="s">
        <v>83</v>
      </c>
      <c r="AW1584" s="12" t="s">
        <v>39</v>
      </c>
      <c r="AX1584" s="12" t="s">
        <v>12</v>
      </c>
      <c r="AY1584" s="147" t="s">
        <v>135</v>
      </c>
    </row>
    <row r="1585" spans="2:65" s="13" customFormat="1" ht="10">
      <c r="B1585" s="152"/>
      <c r="D1585" s="140" t="s">
        <v>147</v>
      </c>
      <c r="E1585" s="153" t="s">
        <v>19</v>
      </c>
      <c r="F1585" s="154" t="s">
        <v>1491</v>
      </c>
      <c r="H1585" s="155">
        <v>31.625000000000007</v>
      </c>
      <c r="I1585" s="156"/>
      <c r="L1585" s="152"/>
      <c r="M1585" s="157"/>
      <c r="T1585" s="158"/>
      <c r="AT1585" s="153" t="s">
        <v>147</v>
      </c>
      <c r="AU1585" s="153" t="s">
        <v>85</v>
      </c>
      <c r="AV1585" s="13" t="s">
        <v>85</v>
      </c>
      <c r="AW1585" s="13" t="s">
        <v>39</v>
      </c>
      <c r="AX1585" s="13" t="s">
        <v>12</v>
      </c>
      <c r="AY1585" s="153" t="s">
        <v>135</v>
      </c>
    </row>
    <row r="1586" spans="2:65" s="13" customFormat="1" ht="10">
      <c r="B1586" s="152"/>
      <c r="D1586" s="140" t="s">
        <v>147</v>
      </c>
      <c r="E1586" s="153" t="s">
        <v>19</v>
      </c>
      <c r="F1586" s="154" t="s">
        <v>628</v>
      </c>
      <c r="H1586" s="155">
        <v>-1.379</v>
      </c>
      <c r="I1586" s="156"/>
      <c r="L1586" s="152"/>
      <c r="M1586" s="157"/>
      <c r="T1586" s="158"/>
      <c r="AT1586" s="153" t="s">
        <v>147</v>
      </c>
      <c r="AU1586" s="153" t="s">
        <v>85</v>
      </c>
      <c r="AV1586" s="13" t="s">
        <v>85</v>
      </c>
      <c r="AW1586" s="13" t="s">
        <v>39</v>
      </c>
      <c r="AX1586" s="13" t="s">
        <v>12</v>
      </c>
      <c r="AY1586" s="153" t="s">
        <v>135</v>
      </c>
    </row>
    <row r="1587" spans="2:65" s="12" customFormat="1" ht="10">
      <c r="B1587" s="146"/>
      <c r="D1587" s="140" t="s">
        <v>147</v>
      </c>
      <c r="E1587" s="147" t="s">
        <v>19</v>
      </c>
      <c r="F1587" s="148" t="s">
        <v>629</v>
      </c>
      <c r="H1587" s="147" t="s">
        <v>19</v>
      </c>
      <c r="I1587" s="149"/>
      <c r="L1587" s="146"/>
      <c r="M1587" s="150"/>
      <c r="T1587" s="151"/>
      <c r="AT1587" s="147" t="s">
        <v>147</v>
      </c>
      <c r="AU1587" s="147" t="s">
        <v>85</v>
      </c>
      <c r="AV1587" s="12" t="s">
        <v>83</v>
      </c>
      <c r="AW1587" s="12" t="s">
        <v>39</v>
      </c>
      <c r="AX1587" s="12" t="s">
        <v>12</v>
      </c>
      <c r="AY1587" s="147" t="s">
        <v>135</v>
      </c>
    </row>
    <row r="1588" spans="2:65" s="13" customFormat="1" ht="10">
      <c r="B1588" s="152"/>
      <c r="D1588" s="140" t="s">
        <v>147</v>
      </c>
      <c r="E1588" s="153" t="s">
        <v>19</v>
      </c>
      <c r="F1588" s="154" t="s">
        <v>1492</v>
      </c>
      <c r="H1588" s="155">
        <v>35.650000000000006</v>
      </c>
      <c r="I1588" s="156"/>
      <c r="L1588" s="152"/>
      <c r="M1588" s="157"/>
      <c r="T1588" s="158"/>
      <c r="AT1588" s="153" t="s">
        <v>147</v>
      </c>
      <c r="AU1588" s="153" t="s">
        <v>85</v>
      </c>
      <c r="AV1588" s="13" t="s">
        <v>85</v>
      </c>
      <c r="AW1588" s="13" t="s">
        <v>39</v>
      </c>
      <c r="AX1588" s="13" t="s">
        <v>12</v>
      </c>
      <c r="AY1588" s="153" t="s">
        <v>135</v>
      </c>
    </row>
    <row r="1589" spans="2:65" s="13" customFormat="1" ht="10">
      <c r="B1589" s="152"/>
      <c r="D1589" s="140" t="s">
        <v>147</v>
      </c>
      <c r="E1589" s="153" t="s">
        <v>19</v>
      </c>
      <c r="F1589" s="154" t="s">
        <v>628</v>
      </c>
      <c r="H1589" s="155">
        <v>-1.379</v>
      </c>
      <c r="I1589" s="156"/>
      <c r="L1589" s="152"/>
      <c r="M1589" s="157"/>
      <c r="T1589" s="158"/>
      <c r="AT1589" s="153" t="s">
        <v>147</v>
      </c>
      <c r="AU1589" s="153" t="s">
        <v>85</v>
      </c>
      <c r="AV1589" s="13" t="s">
        <v>85</v>
      </c>
      <c r="AW1589" s="13" t="s">
        <v>39</v>
      </c>
      <c r="AX1589" s="13" t="s">
        <v>12</v>
      </c>
      <c r="AY1589" s="153" t="s">
        <v>135</v>
      </c>
    </row>
    <row r="1590" spans="2:65" s="14" customFormat="1" ht="10">
      <c r="B1590" s="159"/>
      <c r="D1590" s="140" t="s">
        <v>147</v>
      </c>
      <c r="E1590" s="160" t="s">
        <v>19</v>
      </c>
      <c r="F1590" s="161" t="s">
        <v>154</v>
      </c>
      <c r="H1590" s="162">
        <v>138.42000000000004</v>
      </c>
      <c r="I1590" s="163"/>
      <c r="L1590" s="159"/>
      <c r="M1590" s="164"/>
      <c r="T1590" s="165"/>
      <c r="AT1590" s="160" t="s">
        <v>147</v>
      </c>
      <c r="AU1590" s="160" t="s">
        <v>85</v>
      </c>
      <c r="AV1590" s="14" t="s">
        <v>143</v>
      </c>
      <c r="AW1590" s="14" t="s">
        <v>39</v>
      </c>
      <c r="AX1590" s="14" t="s">
        <v>83</v>
      </c>
      <c r="AY1590" s="160" t="s">
        <v>135</v>
      </c>
    </row>
    <row r="1591" spans="2:65" s="1" customFormat="1" ht="24.15" customHeight="1">
      <c r="B1591" s="32"/>
      <c r="C1591" s="127" t="s">
        <v>1493</v>
      </c>
      <c r="D1591" s="127" t="s">
        <v>138</v>
      </c>
      <c r="E1591" s="128" t="s">
        <v>1494</v>
      </c>
      <c r="F1591" s="129" t="s">
        <v>1495</v>
      </c>
      <c r="G1591" s="130" t="s">
        <v>141</v>
      </c>
      <c r="H1591" s="131">
        <v>128.88</v>
      </c>
      <c r="I1591" s="132"/>
      <c r="J1591" s="133">
        <f>ROUND(I1591*H1591,2)</f>
        <v>0</v>
      </c>
      <c r="K1591" s="129" t="s">
        <v>142</v>
      </c>
      <c r="L1591" s="32"/>
      <c r="M1591" s="134" t="s">
        <v>19</v>
      </c>
      <c r="N1591" s="135" t="s">
        <v>47</v>
      </c>
      <c r="P1591" s="136">
        <f>O1591*H1591</f>
        <v>0</v>
      </c>
      <c r="Q1591" s="136">
        <v>0</v>
      </c>
      <c r="R1591" s="136">
        <f>Q1591*H1591</f>
        <v>0</v>
      </c>
      <c r="S1591" s="136">
        <v>0</v>
      </c>
      <c r="T1591" s="137">
        <f>S1591*H1591</f>
        <v>0</v>
      </c>
      <c r="AR1591" s="138" t="s">
        <v>197</v>
      </c>
      <c r="AT1591" s="138" t="s">
        <v>138</v>
      </c>
      <c r="AU1591" s="138" t="s">
        <v>85</v>
      </c>
      <c r="AY1591" s="17" t="s">
        <v>135</v>
      </c>
      <c r="BE1591" s="139">
        <f>IF(N1591="základní",J1591,0)</f>
        <v>0</v>
      </c>
      <c r="BF1591" s="139">
        <f>IF(N1591="snížená",J1591,0)</f>
        <v>0</v>
      </c>
      <c r="BG1591" s="139">
        <f>IF(N1591="zákl. přenesená",J1591,0)</f>
        <v>0</v>
      </c>
      <c r="BH1591" s="139">
        <f>IF(N1591="sníž. přenesená",J1591,0)</f>
        <v>0</v>
      </c>
      <c r="BI1591" s="139">
        <f>IF(N1591="nulová",J1591,0)</f>
        <v>0</v>
      </c>
      <c r="BJ1591" s="17" t="s">
        <v>83</v>
      </c>
      <c r="BK1591" s="139">
        <f>ROUND(I1591*H1591,2)</f>
        <v>0</v>
      </c>
      <c r="BL1591" s="17" t="s">
        <v>197</v>
      </c>
      <c r="BM1591" s="138" t="s">
        <v>1496</v>
      </c>
    </row>
    <row r="1592" spans="2:65" s="1" customFormat="1" ht="18">
      <c r="B1592" s="32"/>
      <c r="D1592" s="140" t="s">
        <v>144</v>
      </c>
      <c r="F1592" s="141" t="s">
        <v>1495</v>
      </c>
      <c r="I1592" s="142"/>
      <c r="L1592" s="32"/>
      <c r="M1592" s="143"/>
      <c r="T1592" s="53"/>
      <c r="AT1592" s="17" t="s">
        <v>144</v>
      </c>
      <c r="AU1592" s="17" t="s">
        <v>85</v>
      </c>
    </row>
    <row r="1593" spans="2:65" s="1" customFormat="1" ht="10">
      <c r="B1593" s="32"/>
      <c r="D1593" s="144" t="s">
        <v>145</v>
      </c>
      <c r="F1593" s="145" t="s">
        <v>1497</v>
      </c>
      <c r="I1593" s="142"/>
      <c r="L1593" s="32"/>
      <c r="M1593" s="143"/>
      <c r="T1593" s="53"/>
      <c r="AT1593" s="17" t="s">
        <v>145</v>
      </c>
      <c r="AU1593" s="17" t="s">
        <v>85</v>
      </c>
    </row>
    <row r="1594" spans="2:65" s="12" customFormat="1" ht="10">
      <c r="B1594" s="146"/>
      <c r="D1594" s="140" t="s">
        <v>147</v>
      </c>
      <c r="E1594" s="147" t="s">
        <v>19</v>
      </c>
      <c r="F1594" s="148" t="s">
        <v>604</v>
      </c>
      <c r="H1594" s="147" t="s">
        <v>19</v>
      </c>
      <c r="I1594" s="149"/>
      <c r="L1594" s="146"/>
      <c r="M1594" s="150"/>
      <c r="T1594" s="151"/>
      <c r="AT1594" s="147" t="s">
        <v>147</v>
      </c>
      <c r="AU1594" s="147" t="s">
        <v>85</v>
      </c>
      <c r="AV1594" s="12" t="s">
        <v>83</v>
      </c>
      <c r="AW1594" s="12" t="s">
        <v>39</v>
      </c>
      <c r="AX1594" s="12" t="s">
        <v>12</v>
      </c>
      <c r="AY1594" s="147" t="s">
        <v>135</v>
      </c>
    </row>
    <row r="1595" spans="2:65" s="13" customFormat="1" ht="10">
      <c r="B1595" s="152"/>
      <c r="D1595" s="140" t="s">
        <v>147</v>
      </c>
      <c r="E1595" s="153" t="s">
        <v>19</v>
      </c>
      <c r="F1595" s="154" t="s">
        <v>1486</v>
      </c>
      <c r="H1595" s="155">
        <v>24</v>
      </c>
      <c r="I1595" s="156"/>
      <c r="L1595" s="152"/>
      <c r="M1595" s="157"/>
      <c r="T1595" s="158"/>
      <c r="AT1595" s="153" t="s">
        <v>147</v>
      </c>
      <c r="AU1595" s="153" t="s">
        <v>85</v>
      </c>
      <c r="AV1595" s="13" t="s">
        <v>85</v>
      </c>
      <c r="AW1595" s="13" t="s">
        <v>39</v>
      </c>
      <c r="AX1595" s="13" t="s">
        <v>12</v>
      </c>
      <c r="AY1595" s="153" t="s">
        <v>135</v>
      </c>
    </row>
    <row r="1596" spans="2:65" s="13" customFormat="1" ht="10">
      <c r="B1596" s="152"/>
      <c r="D1596" s="140" t="s">
        <v>147</v>
      </c>
      <c r="E1596" s="153" t="s">
        <v>19</v>
      </c>
      <c r="F1596" s="154" t="s">
        <v>509</v>
      </c>
      <c r="H1596" s="155">
        <v>-1.6</v>
      </c>
      <c r="I1596" s="156"/>
      <c r="L1596" s="152"/>
      <c r="M1596" s="157"/>
      <c r="T1596" s="158"/>
      <c r="AT1596" s="153" t="s">
        <v>147</v>
      </c>
      <c r="AU1596" s="153" t="s">
        <v>85</v>
      </c>
      <c r="AV1596" s="13" t="s">
        <v>85</v>
      </c>
      <c r="AW1596" s="13" t="s">
        <v>39</v>
      </c>
      <c r="AX1596" s="13" t="s">
        <v>12</v>
      </c>
      <c r="AY1596" s="153" t="s">
        <v>135</v>
      </c>
    </row>
    <row r="1597" spans="2:65" s="12" customFormat="1" ht="10">
      <c r="B1597" s="146"/>
      <c r="D1597" s="140" t="s">
        <v>147</v>
      </c>
      <c r="E1597" s="147" t="s">
        <v>19</v>
      </c>
      <c r="F1597" s="148" t="s">
        <v>616</v>
      </c>
      <c r="H1597" s="147" t="s">
        <v>19</v>
      </c>
      <c r="I1597" s="149"/>
      <c r="L1597" s="146"/>
      <c r="M1597" s="150"/>
      <c r="T1597" s="151"/>
      <c r="AT1597" s="147" t="s">
        <v>147</v>
      </c>
      <c r="AU1597" s="147" t="s">
        <v>85</v>
      </c>
      <c r="AV1597" s="12" t="s">
        <v>83</v>
      </c>
      <c r="AW1597" s="12" t="s">
        <v>39</v>
      </c>
      <c r="AX1597" s="12" t="s">
        <v>12</v>
      </c>
      <c r="AY1597" s="147" t="s">
        <v>135</v>
      </c>
    </row>
    <row r="1598" spans="2:65" s="13" customFormat="1" ht="10">
      <c r="B1598" s="152"/>
      <c r="D1598" s="140" t="s">
        <v>147</v>
      </c>
      <c r="E1598" s="153" t="s">
        <v>19</v>
      </c>
      <c r="F1598" s="154" t="s">
        <v>1486</v>
      </c>
      <c r="H1598" s="155">
        <v>24</v>
      </c>
      <c r="I1598" s="156"/>
      <c r="L1598" s="152"/>
      <c r="M1598" s="157"/>
      <c r="T1598" s="158"/>
      <c r="AT1598" s="153" t="s">
        <v>147</v>
      </c>
      <c r="AU1598" s="153" t="s">
        <v>85</v>
      </c>
      <c r="AV1598" s="13" t="s">
        <v>85</v>
      </c>
      <c r="AW1598" s="13" t="s">
        <v>39</v>
      </c>
      <c r="AX1598" s="13" t="s">
        <v>12</v>
      </c>
      <c r="AY1598" s="153" t="s">
        <v>135</v>
      </c>
    </row>
    <row r="1599" spans="2:65" s="13" customFormat="1" ht="10">
      <c r="B1599" s="152"/>
      <c r="D1599" s="140" t="s">
        <v>147</v>
      </c>
      <c r="E1599" s="153" t="s">
        <v>19</v>
      </c>
      <c r="F1599" s="154" t="s">
        <v>509</v>
      </c>
      <c r="H1599" s="155">
        <v>-1.6</v>
      </c>
      <c r="I1599" s="156"/>
      <c r="L1599" s="152"/>
      <c r="M1599" s="157"/>
      <c r="T1599" s="158"/>
      <c r="AT1599" s="153" t="s">
        <v>147</v>
      </c>
      <c r="AU1599" s="153" t="s">
        <v>85</v>
      </c>
      <c r="AV1599" s="13" t="s">
        <v>85</v>
      </c>
      <c r="AW1599" s="13" t="s">
        <v>39</v>
      </c>
      <c r="AX1599" s="13" t="s">
        <v>12</v>
      </c>
      <c r="AY1599" s="153" t="s">
        <v>135</v>
      </c>
    </row>
    <row r="1600" spans="2:65" s="12" customFormat="1" ht="10">
      <c r="B1600" s="146"/>
      <c r="D1600" s="140" t="s">
        <v>147</v>
      </c>
      <c r="E1600" s="147" t="s">
        <v>19</v>
      </c>
      <c r="F1600" s="148" t="s">
        <v>1488</v>
      </c>
      <c r="H1600" s="147" t="s">
        <v>19</v>
      </c>
      <c r="I1600" s="149"/>
      <c r="L1600" s="146"/>
      <c r="M1600" s="150"/>
      <c r="T1600" s="151"/>
      <c r="AT1600" s="147" t="s">
        <v>147</v>
      </c>
      <c r="AU1600" s="147" t="s">
        <v>85</v>
      </c>
      <c r="AV1600" s="12" t="s">
        <v>83</v>
      </c>
      <c r="AW1600" s="12" t="s">
        <v>39</v>
      </c>
      <c r="AX1600" s="12" t="s">
        <v>12</v>
      </c>
      <c r="AY1600" s="147" t="s">
        <v>135</v>
      </c>
    </row>
    <row r="1601" spans="2:65" s="13" customFormat="1" ht="10">
      <c r="B1601" s="152"/>
      <c r="D1601" s="140" t="s">
        <v>147</v>
      </c>
      <c r="E1601" s="153" t="s">
        <v>19</v>
      </c>
      <c r="F1601" s="154" t="s">
        <v>1489</v>
      </c>
      <c r="H1601" s="155">
        <v>11.339999999999998</v>
      </c>
      <c r="I1601" s="156"/>
      <c r="L1601" s="152"/>
      <c r="M1601" s="157"/>
      <c r="T1601" s="158"/>
      <c r="AT1601" s="153" t="s">
        <v>147</v>
      </c>
      <c r="AU1601" s="153" t="s">
        <v>85</v>
      </c>
      <c r="AV1601" s="13" t="s">
        <v>85</v>
      </c>
      <c r="AW1601" s="13" t="s">
        <v>39</v>
      </c>
      <c r="AX1601" s="13" t="s">
        <v>12</v>
      </c>
      <c r="AY1601" s="153" t="s">
        <v>135</v>
      </c>
    </row>
    <row r="1602" spans="2:65" s="13" customFormat="1" ht="10">
      <c r="B1602" s="152"/>
      <c r="D1602" s="140" t="s">
        <v>147</v>
      </c>
      <c r="E1602" s="153" t="s">
        <v>19</v>
      </c>
      <c r="F1602" s="154" t="s">
        <v>622</v>
      </c>
      <c r="H1602" s="155">
        <v>-1.5760000000000001</v>
      </c>
      <c r="I1602" s="156"/>
      <c r="L1602" s="152"/>
      <c r="M1602" s="157"/>
      <c r="T1602" s="158"/>
      <c r="AT1602" s="153" t="s">
        <v>147</v>
      </c>
      <c r="AU1602" s="153" t="s">
        <v>85</v>
      </c>
      <c r="AV1602" s="13" t="s">
        <v>85</v>
      </c>
      <c r="AW1602" s="13" t="s">
        <v>39</v>
      </c>
      <c r="AX1602" s="13" t="s">
        <v>12</v>
      </c>
      <c r="AY1602" s="153" t="s">
        <v>135</v>
      </c>
    </row>
    <row r="1603" spans="2:65" s="12" customFormat="1" ht="10">
      <c r="B1603" s="146"/>
      <c r="D1603" s="140" t="s">
        <v>147</v>
      </c>
      <c r="E1603" s="147" t="s">
        <v>19</v>
      </c>
      <c r="F1603" s="148" t="s">
        <v>620</v>
      </c>
      <c r="H1603" s="147" t="s">
        <v>19</v>
      </c>
      <c r="I1603" s="149"/>
      <c r="L1603" s="146"/>
      <c r="M1603" s="150"/>
      <c r="T1603" s="151"/>
      <c r="AT1603" s="147" t="s">
        <v>147</v>
      </c>
      <c r="AU1603" s="147" t="s">
        <v>85</v>
      </c>
      <c r="AV1603" s="12" t="s">
        <v>83</v>
      </c>
      <c r="AW1603" s="12" t="s">
        <v>39</v>
      </c>
      <c r="AX1603" s="12" t="s">
        <v>12</v>
      </c>
      <c r="AY1603" s="147" t="s">
        <v>135</v>
      </c>
    </row>
    <row r="1604" spans="2:65" s="13" customFormat="1" ht="10">
      <c r="B1604" s="152"/>
      <c r="D1604" s="140" t="s">
        <v>147</v>
      </c>
      <c r="E1604" s="153" t="s">
        <v>19</v>
      </c>
      <c r="F1604" s="154" t="s">
        <v>1490</v>
      </c>
      <c r="H1604" s="155">
        <v>11.375</v>
      </c>
      <c r="I1604" s="156"/>
      <c r="L1604" s="152"/>
      <c r="M1604" s="157"/>
      <c r="T1604" s="158"/>
      <c r="AT1604" s="153" t="s">
        <v>147</v>
      </c>
      <c r="AU1604" s="153" t="s">
        <v>85</v>
      </c>
      <c r="AV1604" s="13" t="s">
        <v>85</v>
      </c>
      <c r="AW1604" s="13" t="s">
        <v>39</v>
      </c>
      <c r="AX1604" s="13" t="s">
        <v>12</v>
      </c>
      <c r="AY1604" s="153" t="s">
        <v>135</v>
      </c>
    </row>
    <row r="1605" spans="2:65" s="13" customFormat="1" ht="10">
      <c r="B1605" s="152"/>
      <c r="D1605" s="140" t="s">
        <v>147</v>
      </c>
      <c r="E1605" s="153" t="s">
        <v>19</v>
      </c>
      <c r="F1605" s="154" t="s">
        <v>622</v>
      </c>
      <c r="H1605" s="155">
        <v>-1.5760000000000001</v>
      </c>
      <c r="I1605" s="156"/>
      <c r="L1605" s="152"/>
      <c r="M1605" s="157"/>
      <c r="T1605" s="158"/>
      <c r="AT1605" s="153" t="s">
        <v>147</v>
      </c>
      <c r="AU1605" s="153" t="s">
        <v>85</v>
      </c>
      <c r="AV1605" s="13" t="s">
        <v>85</v>
      </c>
      <c r="AW1605" s="13" t="s">
        <v>39</v>
      </c>
      <c r="AX1605" s="13" t="s">
        <v>12</v>
      </c>
      <c r="AY1605" s="153" t="s">
        <v>135</v>
      </c>
    </row>
    <row r="1606" spans="2:65" s="12" customFormat="1" ht="10">
      <c r="B1606" s="146"/>
      <c r="D1606" s="140" t="s">
        <v>147</v>
      </c>
      <c r="E1606" s="147" t="s">
        <v>19</v>
      </c>
      <c r="F1606" s="148" t="s">
        <v>626</v>
      </c>
      <c r="H1606" s="147" t="s">
        <v>19</v>
      </c>
      <c r="I1606" s="149"/>
      <c r="L1606" s="146"/>
      <c r="M1606" s="150"/>
      <c r="T1606" s="151"/>
      <c r="AT1606" s="147" t="s">
        <v>147</v>
      </c>
      <c r="AU1606" s="147" t="s">
        <v>85</v>
      </c>
      <c r="AV1606" s="12" t="s">
        <v>83</v>
      </c>
      <c r="AW1606" s="12" t="s">
        <v>39</v>
      </c>
      <c r="AX1606" s="12" t="s">
        <v>12</v>
      </c>
      <c r="AY1606" s="147" t="s">
        <v>135</v>
      </c>
    </row>
    <row r="1607" spans="2:65" s="13" customFormat="1" ht="10">
      <c r="B1607" s="152"/>
      <c r="D1607" s="140" t="s">
        <v>147</v>
      </c>
      <c r="E1607" s="153" t="s">
        <v>19</v>
      </c>
      <c r="F1607" s="154" t="s">
        <v>1491</v>
      </c>
      <c r="H1607" s="155">
        <v>31.625000000000007</v>
      </c>
      <c r="I1607" s="156"/>
      <c r="L1607" s="152"/>
      <c r="M1607" s="157"/>
      <c r="T1607" s="158"/>
      <c r="AT1607" s="153" t="s">
        <v>147</v>
      </c>
      <c r="AU1607" s="153" t="s">
        <v>85</v>
      </c>
      <c r="AV1607" s="13" t="s">
        <v>85</v>
      </c>
      <c r="AW1607" s="13" t="s">
        <v>39</v>
      </c>
      <c r="AX1607" s="13" t="s">
        <v>12</v>
      </c>
      <c r="AY1607" s="153" t="s">
        <v>135</v>
      </c>
    </row>
    <row r="1608" spans="2:65" s="13" customFormat="1" ht="10">
      <c r="B1608" s="152"/>
      <c r="D1608" s="140" t="s">
        <v>147</v>
      </c>
      <c r="E1608" s="153" t="s">
        <v>19</v>
      </c>
      <c r="F1608" s="154" t="s">
        <v>628</v>
      </c>
      <c r="H1608" s="155">
        <v>-1.379</v>
      </c>
      <c r="I1608" s="156"/>
      <c r="L1608" s="152"/>
      <c r="M1608" s="157"/>
      <c r="T1608" s="158"/>
      <c r="AT1608" s="153" t="s">
        <v>147</v>
      </c>
      <c r="AU1608" s="153" t="s">
        <v>85</v>
      </c>
      <c r="AV1608" s="13" t="s">
        <v>85</v>
      </c>
      <c r="AW1608" s="13" t="s">
        <v>39</v>
      </c>
      <c r="AX1608" s="13" t="s">
        <v>12</v>
      </c>
      <c r="AY1608" s="153" t="s">
        <v>135</v>
      </c>
    </row>
    <row r="1609" spans="2:65" s="12" customFormat="1" ht="10">
      <c r="B1609" s="146"/>
      <c r="D1609" s="140" t="s">
        <v>147</v>
      </c>
      <c r="E1609" s="147" t="s">
        <v>19</v>
      </c>
      <c r="F1609" s="148" t="s">
        <v>629</v>
      </c>
      <c r="H1609" s="147" t="s">
        <v>19</v>
      </c>
      <c r="I1609" s="149"/>
      <c r="L1609" s="146"/>
      <c r="M1609" s="150"/>
      <c r="T1609" s="151"/>
      <c r="AT1609" s="147" t="s">
        <v>147</v>
      </c>
      <c r="AU1609" s="147" t="s">
        <v>85</v>
      </c>
      <c r="AV1609" s="12" t="s">
        <v>83</v>
      </c>
      <c r="AW1609" s="12" t="s">
        <v>39</v>
      </c>
      <c r="AX1609" s="12" t="s">
        <v>12</v>
      </c>
      <c r="AY1609" s="147" t="s">
        <v>135</v>
      </c>
    </row>
    <row r="1610" spans="2:65" s="13" customFormat="1" ht="10">
      <c r="B1610" s="152"/>
      <c r="D1610" s="140" t="s">
        <v>147</v>
      </c>
      <c r="E1610" s="153" t="s">
        <v>19</v>
      </c>
      <c r="F1610" s="154" t="s">
        <v>1492</v>
      </c>
      <c r="H1610" s="155">
        <v>35.650000000000006</v>
      </c>
      <c r="I1610" s="156"/>
      <c r="L1610" s="152"/>
      <c r="M1610" s="157"/>
      <c r="T1610" s="158"/>
      <c r="AT1610" s="153" t="s">
        <v>147</v>
      </c>
      <c r="AU1610" s="153" t="s">
        <v>85</v>
      </c>
      <c r="AV1610" s="13" t="s">
        <v>85</v>
      </c>
      <c r="AW1610" s="13" t="s">
        <v>39</v>
      </c>
      <c r="AX1610" s="13" t="s">
        <v>12</v>
      </c>
      <c r="AY1610" s="153" t="s">
        <v>135</v>
      </c>
    </row>
    <row r="1611" spans="2:65" s="13" customFormat="1" ht="10">
      <c r="B1611" s="152"/>
      <c r="D1611" s="140" t="s">
        <v>147</v>
      </c>
      <c r="E1611" s="153" t="s">
        <v>19</v>
      </c>
      <c r="F1611" s="154" t="s">
        <v>628</v>
      </c>
      <c r="H1611" s="155">
        <v>-1.379</v>
      </c>
      <c r="I1611" s="156"/>
      <c r="L1611" s="152"/>
      <c r="M1611" s="157"/>
      <c r="T1611" s="158"/>
      <c r="AT1611" s="153" t="s">
        <v>147</v>
      </c>
      <c r="AU1611" s="153" t="s">
        <v>85</v>
      </c>
      <c r="AV1611" s="13" t="s">
        <v>85</v>
      </c>
      <c r="AW1611" s="13" t="s">
        <v>39</v>
      </c>
      <c r="AX1611" s="13" t="s">
        <v>12</v>
      </c>
      <c r="AY1611" s="153" t="s">
        <v>135</v>
      </c>
    </row>
    <row r="1612" spans="2:65" s="14" customFormat="1" ht="10">
      <c r="B1612" s="159"/>
      <c r="D1612" s="140" t="s">
        <v>147</v>
      </c>
      <c r="E1612" s="160" t="s">
        <v>19</v>
      </c>
      <c r="F1612" s="161" t="s">
        <v>154</v>
      </c>
      <c r="H1612" s="162">
        <v>128.88000000000002</v>
      </c>
      <c r="I1612" s="163"/>
      <c r="L1612" s="159"/>
      <c r="M1612" s="164"/>
      <c r="T1612" s="165"/>
      <c r="AT1612" s="160" t="s">
        <v>147</v>
      </c>
      <c r="AU1612" s="160" t="s">
        <v>85</v>
      </c>
      <c r="AV1612" s="14" t="s">
        <v>143</v>
      </c>
      <c r="AW1612" s="14" t="s">
        <v>39</v>
      </c>
      <c r="AX1612" s="14" t="s">
        <v>83</v>
      </c>
      <c r="AY1612" s="160" t="s">
        <v>135</v>
      </c>
    </row>
    <row r="1613" spans="2:65" s="1" customFormat="1" ht="24.15" customHeight="1">
      <c r="B1613" s="32"/>
      <c r="C1613" s="127" t="s">
        <v>1046</v>
      </c>
      <c r="D1613" s="127" t="s">
        <v>138</v>
      </c>
      <c r="E1613" s="128" t="s">
        <v>1498</v>
      </c>
      <c r="F1613" s="129" t="s">
        <v>1499</v>
      </c>
      <c r="G1613" s="130" t="s">
        <v>266</v>
      </c>
      <c r="H1613" s="131">
        <v>70.599999999999994</v>
      </c>
      <c r="I1613" s="132"/>
      <c r="J1613" s="133">
        <f>ROUND(I1613*H1613,2)</f>
        <v>0</v>
      </c>
      <c r="K1613" s="129" t="s">
        <v>142</v>
      </c>
      <c r="L1613" s="32"/>
      <c r="M1613" s="134" t="s">
        <v>19</v>
      </c>
      <c r="N1613" s="135" t="s">
        <v>47</v>
      </c>
      <c r="P1613" s="136">
        <f>O1613*H1613</f>
        <v>0</v>
      </c>
      <c r="Q1613" s="136">
        <v>0</v>
      </c>
      <c r="R1613" s="136">
        <f>Q1613*H1613</f>
        <v>0</v>
      </c>
      <c r="S1613" s="136">
        <v>0</v>
      </c>
      <c r="T1613" s="137">
        <f>S1613*H1613</f>
        <v>0</v>
      </c>
      <c r="AR1613" s="138" t="s">
        <v>197</v>
      </c>
      <c r="AT1613" s="138" t="s">
        <v>138</v>
      </c>
      <c r="AU1613" s="138" t="s">
        <v>85</v>
      </c>
      <c r="AY1613" s="17" t="s">
        <v>135</v>
      </c>
      <c r="BE1613" s="139">
        <f>IF(N1613="základní",J1613,0)</f>
        <v>0</v>
      </c>
      <c r="BF1613" s="139">
        <f>IF(N1613="snížená",J1613,0)</f>
        <v>0</v>
      </c>
      <c r="BG1613" s="139">
        <f>IF(N1613="zákl. přenesená",J1613,0)</f>
        <v>0</v>
      </c>
      <c r="BH1613" s="139">
        <f>IF(N1613="sníž. přenesená",J1613,0)</f>
        <v>0</v>
      </c>
      <c r="BI1613" s="139">
        <f>IF(N1613="nulová",J1613,0)</f>
        <v>0</v>
      </c>
      <c r="BJ1613" s="17" t="s">
        <v>83</v>
      </c>
      <c r="BK1613" s="139">
        <f>ROUND(I1613*H1613,2)</f>
        <v>0</v>
      </c>
      <c r="BL1613" s="17" t="s">
        <v>197</v>
      </c>
      <c r="BM1613" s="138" t="s">
        <v>1500</v>
      </c>
    </row>
    <row r="1614" spans="2:65" s="1" customFormat="1" ht="18">
      <c r="B1614" s="32"/>
      <c r="D1614" s="140" t="s">
        <v>144</v>
      </c>
      <c r="F1614" s="141" t="s">
        <v>1499</v>
      </c>
      <c r="I1614" s="142"/>
      <c r="L1614" s="32"/>
      <c r="M1614" s="143"/>
      <c r="T1614" s="53"/>
      <c r="AT1614" s="17" t="s">
        <v>144</v>
      </c>
      <c r="AU1614" s="17" t="s">
        <v>85</v>
      </c>
    </row>
    <row r="1615" spans="2:65" s="1" customFormat="1" ht="10">
      <c r="B1615" s="32"/>
      <c r="D1615" s="144" t="s">
        <v>145</v>
      </c>
      <c r="F1615" s="145" t="s">
        <v>1501</v>
      </c>
      <c r="I1615" s="142"/>
      <c r="L1615" s="32"/>
      <c r="M1615" s="143"/>
      <c r="T1615" s="53"/>
      <c r="AT1615" s="17" t="s">
        <v>145</v>
      </c>
      <c r="AU1615" s="17" t="s">
        <v>85</v>
      </c>
    </row>
    <row r="1616" spans="2:65" s="12" customFormat="1" ht="10">
      <c r="B1616" s="146"/>
      <c r="D1616" s="140" t="s">
        <v>147</v>
      </c>
      <c r="E1616" s="147" t="s">
        <v>19</v>
      </c>
      <c r="F1616" s="148" t="s">
        <v>604</v>
      </c>
      <c r="H1616" s="147" t="s">
        <v>19</v>
      </c>
      <c r="I1616" s="149"/>
      <c r="L1616" s="146"/>
      <c r="M1616" s="150"/>
      <c r="T1616" s="151"/>
      <c r="AT1616" s="147" t="s">
        <v>147</v>
      </c>
      <c r="AU1616" s="147" t="s">
        <v>85</v>
      </c>
      <c r="AV1616" s="12" t="s">
        <v>83</v>
      </c>
      <c r="AW1616" s="12" t="s">
        <v>39</v>
      </c>
      <c r="AX1616" s="12" t="s">
        <v>12</v>
      </c>
      <c r="AY1616" s="147" t="s">
        <v>135</v>
      </c>
    </row>
    <row r="1617" spans="2:65" s="13" customFormat="1" ht="10">
      <c r="B1617" s="152"/>
      <c r="D1617" s="140" t="s">
        <v>147</v>
      </c>
      <c r="E1617" s="153" t="s">
        <v>19</v>
      </c>
      <c r="F1617" s="154" t="s">
        <v>1502</v>
      </c>
      <c r="H1617" s="155">
        <v>10</v>
      </c>
      <c r="I1617" s="156"/>
      <c r="L1617" s="152"/>
      <c r="M1617" s="157"/>
      <c r="T1617" s="158"/>
      <c r="AT1617" s="153" t="s">
        <v>147</v>
      </c>
      <c r="AU1617" s="153" t="s">
        <v>85</v>
      </c>
      <c r="AV1617" s="13" t="s">
        <v>85</v>
      </c>
      <c r="AW1617" s="13" t="s">
        <v>39</v>
      </c>
      <c r="AX1617" s="13" t="s">
        <v>12</v>
      </c>
      <c r="AY1617" s="153" t="s">
        <v>135</v>
      </c>
    </row>
    <row r="1618" spans="2:65" s="12" customFormat="1" ht="10">
      <c r="B1618" s="146"/>
      <c r="D1618" s="140" t="s">
        <v>147</v>
      </c>
      <c r="E1618" s="147" t="s">
        <v>19</v>
      </c>
      <c r="F1618" s="148" t="s">
        <v>616</v>
      </c>
      <c r="H1618" s="147" t="s">
        <v>19</v>
      </c>
      <c r="I1618" s="149"/>
      <c r="L1618" s="146"/>
      <c r="M1618" s="150"/>
      <c r="T1618" s="151"/>
      <c r="AT1618" s="147" t="s">
        <v>147</v>
      </c>
      <c r="AU1618" s="147" t="s">
        <v>85</v>
      </c>
      <c r="AV1618" s="12" t="s">
        <v>83</v>
      </c>
      <c r="AW1618" s="12" t="s">
        <v>39</v>
      </c>
      <c r="AX1618" s="12" t="s">
        <v>12</v>
      </c>
      <c r="AY1618" s="147" t="s">
        <v>135</v>
      </c>
    </row>
    <row r="1619" spans="2:65" s="13" customFormat="1" ht="10">
      <c r="B1619" s="152"/>
      <c r="D1619" s="140" t="s">
        <v>147</v>
      </c>
      <c r="E1619" s="153" t="s">
        <v>19</v>
      </c>
      <c r="F1619" s="154" t="s">
        <v>1502</v>
      </c>
      <c r="H1619" s="155">
        <v>10</v>
      </c>
      <c r="I1619" s="156"/>
      <c r="L1619" s="152"/>
      <c r="M1619" s="157"/>
      <c r="T1619" s="158"/>
      <c r="AT1619" s="153" t="s">
        <v>147</v>
      </c>
      <c r="AU1619" s="153" t="s">
        <v>85</v>
      </c>
      <c r="AV1619" s="13" t="s">
        <v>85</v>
      </c>
      <c r="AW1619" s="13" t="s">
        <v>39</v>
      </c>
      <c r="AX1619" s="13" t="s">
        <v>12</v>
      </c>
      <c r="AY1619" s="153" t="s">
        <v>135</v>
      </c>
    </row>
    <row r="1620" spans="2:65" s="12" customFormat="1" ht="10">
      <c r="B1620" s="146"/>
      <c r="D1620" s="140" t="s">
        <v>147</v>
      </c>
      <c r="E1620" s="147" t="s">
        <v>19</v>
      </c>
      <c r="F1620" s="148" t="s">
        <v>1299</v>
      </c>
      <c r="H1620" s="147" t="s">
        <v>19</v>
      </c>
      <c r="I1620" s="149"/>
      <c r="L1620" s="146"/>
      <c r="M1620" s="150"/>
      <c r="T1620" s="151"/>
      <c r="AT1620" s="147" t="s">
        <v>147</v>
      </c>
      <c r="AU1620" s="147" t="s">
        <v>85</v>
      </c>
      <c r="AV1620" s="12" t="s">
        <v>83</v>
      </c>
      <c r="AW1620" s="12" t="s">
        <v>39</v>
      </c>
      <c r="AX1620" s="12" t="s">
        <v>12</v>
      </c>
      <c r="AY1620" s="147" t="s">
        <v>135</v>
      </c>
    </row>
    <row r="1621" spans="2:65" s="13" customFormat="1" ht="10">
      <c r="B1621" s="152"/>
      <c r="D1621" s="140" t="s">
        <v>147</v>
      </c>
      <c r="E1621" s="153" t="s">
        <v>19</v>
      </c>
      <c r="F1621" s="154" t="s">
        <v>1503</v>
      </c>
      <c r="H1621" s="155">
        <v>5.6</v>
      </c>
      <c r="I1621" s="156"/>
      <c r="L1621" s="152"/>
      <c r="M1621" s="157"/>
      <c r="T1621" s="158"/>
      <c r="AT1621" s="153" t="s">
        <v>147</v>
      </c>
      <c r="AU1621" s="153" t="s">
        <v>85</v>
      </c>
      <c r="AV1621" s="13" t="s">
        <v>85</v>
      </c>
      <c r="AW1621" s="13" t="s">
        <v>39</v>
      </c>
      <c r="AX1621" s="13" t="s">
        <v>12</v>
      </c>
      <c r="AY1621" s="153" t="s">
        <v>135</v>
      </c>
    </row>
    <row r="1622" spans="2:65" s="12" customFormat="1" ht="10">
      <c r="B1622" s="146"/>
      <c r="D1622" s="140" t="s">
        <v>147</v>
      </c>
      <c r="E1622" s="147" t="s">
        <v>19</v>
      </c>
      <c r="F1622" s="148" t="s">
        <v>620</v>
      </c>
      <c r="H1622" s="147" t="s">
        <v>19</v>
      </c>
      <c r="I1622" s="149"/>
      <c r="L1622" s="146"/>
      <c r="M1622" s="150"/>
      <c r="T1622" s="151"/>
      <c r="AT1622" s="147" t="s">
        <v>147</v>
      </c>
      <c r="AU1622" s="147" t="s">
        <v>85</v>
      </c>
      <c r="AV1622" s="12" t="s">
        <v>83</v>
      </c>
      <c r="AW1622" s="12" t="s">
        <v>39</v>
      </c>
      <c r="AX1622" s="12" t="s">
        <v>12</v>
      </c>
      <c r="AY1622" s="147" t="s">
        <v>135</v>
      </c>
    </row>
    <row r="1623" spans="2:65" s="13" customFormat="1" ht="10">
      <c r="B1623" s="152"/>
      <c r="D1623" s="140" t="s">
        <v>147</v>
      </c>
      <c r="E1623" s="153" t="s">
        <v>19</v>
      </c>
      <c r="F1623" s="154" t="s">
        <v>1504</v>
      </c>
      <c r="H1623" s="155">
        <v>12.5</v>
      </c>
      <c r="I1623" s="156"/>
      <c r="L1623" s="152"/>
      <c r="M1623" s="157"/>
      <c r="T1623" s="158"/>
      <c r="AT1623" s="153" t="s">
        <v>147</v>
      </c>
      <c r="AU1623" s="153" t="s">
        <v>85</v>
      </c>
      <c r="AV1623" s="13" t="s">
        <v>85</v>
      </c>
      <c r="AW1623" s="13" t="s">
        <v>39</v>
      </c>
      <c r="AX1623" s="13" t="s">
        <v>12</v>
      </c>
      <c r="AY1623" s="153" t="s">
        <v>135</v>
      </c>
    </row>
    <row r="1624" spans="2:65" s="12" customFormat="1" ht="10">
      <c r="B1624" s="146"/>
      <c r="D1624" s="140" t="s">
        <v>147</v>
      </c>
      <c r="E1624" s="147" t="s">
        <v>19</v>
      </c>
      <c r="F1624" s="148" t="s">
        <v>626</v>
      </c>
      <c r="H1624" s="147" t="s">
        <v>19</v>
      </c>
      <c r="I1624" s="149"/>
      <c r="L1624" s="146"/>
      <c r="M1624" s="150"/>
      <c r="T1624" s="151"/>
      <c r="AT1624" s="147" t="s">
        <v>147</v>
      </c>
      <c r="AU1624" s="147" t="s">
        <v>85</v>
      </c>
      <c r="AV1624" s="12" t="s">
        <v>83</v>
      </c>
      <c r="AW1624" s="12" t="s">
        <v>39</v>
      </c>
      <c r="AX1624" s="12" t="s">
        <v>12</v>
      </c>
      <c r="AY1624" s="147" t="s">
        <v>135</v>
      </c>
    </row>
    <row r="1625" spans="2:65" s="13" customFormat="1" ht="10">
      <c r="B1625" s="152"/>
      <c r="D1625" s="140" t="s">
        <v>147</v>
      </c>
      <c r="E1625" s="153" t="s">
        <v>19</v>
      </c>
      <c r="F1625" s="154" t="s">
        <v>1505</v>
      </c>
      <c r="H1625" s="155">
        <v>17.5</v>
      </c>
      <c r="I1625" s="156"/>
      <c r="L1625" s="152"/>
      <c r="M1625" s="157"/>
      <c r="T1625" s="158"/>
      <c r="AT1625" s="153" t="s">
        <v>147</v>
      </c>
      <c r="AU1625" s="153" t="s">
        <v>85</v>
      </c>
      <c r="AV1625" s="13" t="s">
        <v>85</v>
      </c>
      <c r="AW1625" s="13" t="s">
        <v>39</v>
      </c>
      <c r="AX1625" s="13" t="s">
        <v>12</v>
      </c>
      <c r="AY1625" s="153" t="s">
        <v>135</v>
      </c>
    </row>
    <row r="1626" spans="2:65" s="12" customFormat="1" ht="10">
      <c r="B1626" s="146"/>
      <c r="D1626" s="140" t="s">
        <v>147</v>
      </c>
      <c r="E1626" s="147" t="s">
        <v>19</v>
      </c>
      <c r="F1626" s="148" t="s">
        <v>629</v>
      </c>
      <c r="H1626" s="147" t="s">
        <v>19</v>
      </c>
      <c r="I1626" s="149"/>
      <c r="L1626" s="146"/>
      <c r="M1626" s="150"/>
      <c r="T1626" s="151"/>
      <c r="AT1626" s="147" t="s">
        <v>147</v>
      </c>
      <c r="AU1626" s="147" t="s">
        <v>85</v>
      </c>
      <c r="AV1626" s="12" t="s">
        <v>83</v>
      </c>
      <c r="AW1626" s="12" t="s">
        <v>39</v>
      </c>
      <c r="AX1626" s="12" t="s">
        <v>12</v>
      </c>
      <c r="AY1626" s="147" t="s">
        <v>135</v>
      </c>
    </row>
    <row r="1627" spans="2:65" s="13" customFormat="1" ht="10">
      <c r="B1627" s="152"/>
      <c r="D1627" s="140" t="s">
        <v>147</v>
      </c>
      <c r="E1627" s="153" t="s">
        <v>19</v>
      </c>
      <c r="F1627" s="154" t="s">
        <v>1506</v>
      </c>
      <c r="H1627" s="155">
        <v>15</v>
      </c>
      <c r="I1627" s="156"/>
      <c r="L1627" s="152"/>
      <c r="M1627" s="157"/>
      <c r="T1627" s="158"/>
      <c r="AT1627" s="153" t="s">
        <v>147</v>
      </c>
      <c r="AU1627" s="153" t="s">
        <v>85</v>
      </c>
      <c r="AV1627" s="13" t="s">
        <v>85</v>
      </c>
      <c r="AW1627" s="13" t="s">
        <v>39</v>
      </c>
      <c r="AX1627" s="13" t="s">
        <v>12</v>
      </c>
      <c r="AY1627" s="153" t="s">
        <v>135</v>
      </c>
    </row>
    <row r="1628" spans="2:65" s="14" customFormat="1" ht="10">
      <c r="B1628" s="159"/>
      <c r="D1628" s="140" t="s">
        <v>147</v>
      </c>
      <c r="E1628" s="160" t="s">
        <v>19</v>
      </c>
      <c r="F1628" s="161" t="s">
        <v>154</v>
      </c>
      <c r="H1628" s="162">
        <v>70.599999999999994</v>
      </c>
      <c r="I1628" s="163"/>
      <c r="L1628" s="159"/>
      <c r="M1628" s="164"/>
      <c r="T1628" s="165"/>
      <c r="AT1628" s="160" t="s">
        <v>147</v>
      </c>
      <c r="AU1628" s="160" t="s">
        <v>85</v>
      </c>
      <c r="AV1628" s="14" t="s">
        <v>143</v>
      </c>
      <c r="AW1628" s="14" t="s">
        <v>39</v>
      </c>
      <c r="AX1628" s="14" t="s">
        <v>83</v>
      </c>
      <c r="AY1628" s="160" t="s">
        <v>135</v>
      </c>
    </row>
    <row r="1629" spans="2:65" s="1" customFormat="1" ht="24.15" customHeight="1">
      <c r="B1629" s="32"/>
      <c r="C1629" s="127" t="s">
        <v>1507</v>
      </c>
      <c r="D1629" s="127" t="s">
        <v>138</v>
      </c>
      <c r="E1629" s="128" t="s">
        <v>1508</v>
      </c>
      <c r="F1629" s="129" t="s">
        <v>1509</v>
      </c>
      <c r="G1629" s="130" t="s">
        <v>237</v>
      </c>
      <c r="H1629" s="131">
        <v>60</v>
      </c>
      <c r="I1629" s="132"/>
      <c r="J1629" s="133">
        <f>ROUND(I1629*H1629,2)</f>
        <v>0</v>
      </c>
      <c r="K1629" s="129" t="s">
        <v>142</v>
      </c>
      <c r="L1629" s="32"/>
      <c r="M1629" s="134" t="s">
        <v>19</v>
      </c>
      <c r="N1629" s="135" t="s">
        <v>47</v>
      </c>
      <c r="P1629" s="136">
        <f>O1629*H1629</f>
        <v>0</v>
      </c>
      <c r="Q1629" s="136">
        <v>0</v>
      </c>
      <c r="R1629" s="136">
        <f>Q1629*H1629</f>
        <v>0</v>
      </c>
      <c r="S1629" s="136">
        <v>0</v>
      </c>
      <c r="T1629" s="137">
        <f>S1629*H1629</f>
        <v>0</v>
      </c>
      <c r="AR1629" s="138" t="s">
        <v>197</v>
      </c>
      <c r="AT1629" s="138" t="s">
        <v>138</v>
      </c>
      <c r="AU1629" s="138" t="s">
        <v>85</v>
      </c>
      <c r="AY1629" s="17" t="s">
        <v>135</v>
      </c>
      <c r="BE1629" s="139">
        <f>IF(N1629="základní",J1629,0)</f>
        <v>0</v>
      </c>
      <c r="BF1629" s="139">
        <f>IF(N1629="snížená",J1629,0)</f>
        <v>0</v>
      </c>
      <c r="BG1629" s="139">
        <f>IF(N1629="zákl. přenesená",J1629,0)</f>
        <v>0</v>
      </c>
      <c r="BH1629" s="139">
        <f>IF(N1629="sníž. přenesená",J1629,0)</f>
        <v>0</v>
      </c>
      <c r="BI1629" s="139">
        <f>IF(N1629="nulová",J1629,0)</f>
        <v>0</v>
      </c>
      <c r="BJ1629" s="17" t="s">
        <v>83</v>
      </c>
      <c r="BK1629" s="139">
        <f>ROUND(I1629*H1629,2)</f>
        <v>0</v>
      </c>
      <c r="BL1629" s="17" t="s">
        <v>197</v>
      </c>
      <c r="BM1629" s="138" t="s">
        <v>1510</v>
      </c>
    </row>
    <row r="1630" spans="2:65" s="1" customFormat="1" ht="10">
      <c r="B1630" s="32"/>
      <c r="D1630" s="140" t="s">
        <v>144</v>
      </c>
      <c r="F1630" s="141" t="s">
        <v>1509</v>
      </c>
      <c r="I1630" s="142"/>
      <c r="L1630" s="32"/>
      <c r="M1630" s="143"/>
      <c r="T1630" s="53"/>
      <c r="AT1630" s="17" t="s">
        <v>144</v>
      </c>
      <c r="AU1630" s="17" t="s">
        <v>85</v>
      </c>
    </row>
    <row r="1631" spans="2:65" s="1" customFormat="1" ht="10">
      <c r="B1631" s="32"/>
      <c r="D1631" s="144" t="s">
        <v>145</v>
      </c>
      <c r="F1631" s="145" t="s">
        <v>1511</v>
      </c>
      <c r="I1631" s="142"/>
      <c r="L1631" s="32"/>
      <c r="M1631" s="143"/>
      <c r="T1631" s="53"/>
      <c r="AT1631" s="17" t="s">
        <v>145</v>
      </c>
      <c r="AU1631" s="17" t="s">
        <v>85</v>
      </c>
    </row>
    <row r="1632" spans="2:65" s="12" customFormat="1" ht="10">
      <c r="B1632" s="146"/>
      <c r="D1632" s="140" t="s">
        <v>147</v>
      </c>
      <c r="E1632" s="147" t="s">
        <v>19</v>
      </c>
      <c r="F1632" s="148" t="s">
        <v>1512</v>
      </c>
      <c r="H1632" s="147" t="s">
        <v>19</v>
      </c>
      <c r="I1632" s="149"/>
      <c r="L1632" s="146"/>
      <c r="M1632" s="150"/>
      <c r="T1632" s="151"/>
      <c r="AT1632" s="147" t="s">
        <v>147</v>
      </c>
      <c r="AU1632" s="147" t="s">
        <v>85</v>
      </c>
      <c r="AV1632" s="12" t="s">
        <v>83</v>
      </c>
      <c r="AW1632" s="12" t="s">
        <v>39</v>
      </c>
      <c r="AX1632" s="12" t="s">
        <v>12</v>
      </c>
      <c r="AY1632" s="147" t="s">
        <v>135</v>
      </c>
    </row>
    <row r="1633" spans="2:65" s="13" customFormat="1" ht="10">
      <c r="B1633" s="152"/>
      <c r="D1633" s="140" t="s">
        <v>147</v>
      </c>
      <c r="E1633" s="153" t="s">
        <v>19</v>
      </c>
      <c r="F1633" s="154" t="s">
        <v>352</v>
      </c>
      <c r="H1633" s="155">
        <v>60</v>
      </c>
      <c r="I1633" s="156"/>
      <c r="L1633" s="152"/>
      <c r="M1633" s="157"/>
      <c r="T1633" s="158"/>
      <c r="AT1633" s="153" t="s">
        <v>147</v>
      </c>
      <c r="AU1633" s="153" t="s">
        <v>85</v>
      </c>
      <c r="AV1633" s="13" t="s">
        <v>85</v>
      </c>
      <c r="AW1633" s="13" t="s">
        <v>39</v>
      </c>
      <c r="AX1633" s="13" t="s">
        <v>12</v>
      </c>
      <c r="AY1633" s="153" t="s">
        <v>135</v>
      </c>
    </row>
    <row r="1634" spans="2:65" s="14" customFormat="1" ht="10">
      <c r="B1634" s="159"/>
      <c r="D1634" s="140" t="s">
        <v>147</v>
      </c>
      <c r="E1634" s="160" t="s">
        <v>19</v>
      </c>
      <c r="F1634" s="161" t="s">
        <v>154</v>
      </c>
      <c r="H1634" s="162">
        <v>60</v>
      </c>
      <c r="I1634" s="163"/>
      <c r="L1634" s="159"/>
      <c r="M1634" s="164"/>
      <c r="T1634" s="165"/>
      <c r="AT1634" s="160" t="s">
        <v>147</v>
      </c>
      <c r="AU1634" s="160" t="s">
        <v>85</v>
      </c>
      <c r="AV1634" s="14" t="s">
        <v>143</v>
      </c>
      <c r="AW1634" s="14" t="s">
        <v>39</v>
      </c>
      <c r="AX1634" s="14" t="s">
        <v>83</v>
      </c>
      <c r="AY1634" s="160" t="s">
        <v>135</v>
      </c>
    </row>
    <row r="1635" spans="2:65" s="1" customFormat="1" ht="24.15" customHeight="1">
      <c r="B1635" s="32"/>
      <c r="C1635" s="176" t="s">
        <v>1051</v>
      </c>
      <c r="D1635" s="176" t="s">
        <v>714</v>
      </c>
      <c r="E1635" s="177" t="s">
        <v>1513</v>
      </c>
      <c r="F1635" s="178" t="s">
        <v>1514</v>
      </c>
      <c r="G1635" s="179" t="s">
        <v>141</v>
      </c>
      <c r="H1635" s="180">
        <v>4.8</v>
      </c>
      <c r="I1635" s="181"/>
      <c r="J1635" s="182">
        <f>ROUND(I1635*H1635,2)</f>
        <v>0</v>
      </c>
      <c r="K1635" s="178" t="s">
        <v>824</v>
      </c>
      <c r="L1635" s="183"/>
      <c r="M1635" s="184" t="s">
        <v>19</v>
      </c>
      <c r="N1635" s="185" t="s">
        <v>47</v>
      </c>
      <c r="P1635" s="136">
        <f>O1635*H1635</f>
        <v>0</v>
      </c>
      <c r="Q1635" s="136">
        <v>0</v>
      </c>
      <c r="R1635" s="136">
        <f>Q1635*H1635</f>
        <v>0</v>
      </c>
      <c r="S1635" s="136">
        <v>0</v>
      </c>
      <c r="T1635" s="137">
        <f>S1635*H1635</f>
        <v>0</v>
      </c>
      <c r="AR1635" s="138" t="s">
        <v>267</v>
      </c>
      <c r="AT1635" s="138" t="s">
        <v>714</v>
      </c>
      <c r="AU1635" s="138" t="s">
        <v>85</v>
      </c>
      <c r="AY1635" s="17" t="s">
        <v>135</v>
      </c>
      <c r="BE1635" s="139">
        <f>IF(N1635="základní",J1635,0)</f>
        <v>0</v>
      </c>
      <c r="BF1635" s="139">
        <f>IF(N1635="snížená",J1635,0)</f>
        <v>0</v>
      </c>
      <c r="BG1635" s="139">
        <f>IF(N1635="zákl. přenesená",J1635,0)</f>
        <v>0</v>
      </c>
      <c r="BH1635" s="139">
        <f>IF(N1635="sníž. přenesená",J1635,0)</f>
        <v>0</v>
      </c>
      <c r="BI1635" s="139">
        <f>IF(N1635="nulová",J1635,0)</f>
        <v>0</v>
      </c>
      <c r="BJ1635" s="17" t="s">
        <v>83</v>
      </c>
      <c r="BK1635" s="139">
        <f>ROUND(I1635*H1635,2)</f>
        <v>0</v>
      </c>
      <c r="BL1635" s="17" t="s">
        <v>197</v>
      </c>
      <c r="BM1635" s="138" t="s">
        <v>1515</v>
      </c>
    </row>
    <row r="1636" spans="2:65" s="1" customFormat="1" ht="10">
      <c r="B1636" s="32"/>
      <c r="D1636" s="140" t="s">
        <v>144</v>
      </c>
      <c r="F1636" s="141" t="s">
        <v>1514</v>
      </c>
      <c r="I1636" s="142"/>
      <c r="L1636" s="32"/>
      <c r="M1636" s="143"/>
      <c r="T1636" s="53"/>
      <c r="AT1636" s="17" t="s">
        <v>144</v>
      </c>
      <c r="AU1636" s="17" t="s">
        <v>85</v>
      </c>
    </row>
    <row r="1637" spans="2:65" s="13" customFormat="1" ht="10">
      <c r="B1637" s="152"/>
      <c r="D1637" s="140" t="s">
        <v>147</v>
      </c>
      <c r="E1637" s="153" t="s">
        <v>19</v>
      </c>
      <c r="F1637" s="154" t="s">
        <v>1516</v>
      </c>
      <c r="H1637" s="155">
        <v>4.8000000000000007</v>
      </c>
      <c r="I1637" s="156"/>
      <c r="L1637" s="152"/>
      <c r="M1637" s="157"/>
      <c r="T1637" s="158"/>
      <c r="AT1637" s="153" t="s">
        <v>147</v>
      </c>
      <c r="AU1637" s="153" t="s">
        <v>85</v>
      </c>
      <c r="AV1637" s="13" t="s">
        <v>85</v>
      </c>
      <c r="AW1637" s="13" t="s">
        <v>39</v>
      </c>
      <c r="AX1637" s="13" t="s">
        <v>12</v>
      </c>
      <c r="AY1637" s="153" t="s">
        <v>135</v>
      </c>
    </row>
    <row r="1638" spans="2:65" s="14" customFormat="1" ht="10">
      <c r="B1638" s="159"/>
      <c r="D1638" s="140" t="s">
        <v>147</v>
      </c>
      <c r="E1638" s="160" t="s">
        <v>19</v>
      </c>
      <c r="F1638" s="161" t="s">
        <v>154</v>
      </c>
      <c r="H1638" s="162">
        <v>4.8000000000000007</v>
      </c>
      <c r="I1638" s="163"/>
      <c r="L1638" s="159"/>
      <c r="M1638" s="164"/>
      <c r="T1638" s="165"/>
      <c r="AT1638" s="160" t="s">
        <v>147</v>
      </c>
      <c r="AU1638" s="160" t="s">
        <v>85</v>
      </c>
      <c r="AV1638" s="14" t="s">
        <v>143</v>
      </c>
      <c r="AW1638" s="14" t="s">
        <v>39</v>
      </c>
      <c r="AX1638" s="14" t="s">
        <v>83</v>
      </c>
      <c r="AY1638" s="160" t="s">
        <v>135</v>
      </c>
    </row>
    <row r="1639" spans="2:65" s="1" customFormat="1" ht="37.75" customHeight="1">
      <c r="B1639" s="32"/>
      <c r="C1639" s="127" t="s">
        <v>1517</v>
      </c>
      <c r="D1639" s="127" t="s">
        <v>138</v>
      </c>
      <c r="E1639" s="128" t="s">
        <v>1518</v>
      </c>
      <c r="F1639" s="129" t="s">
        <v>1519</v>
      </c>
      <c r="G1639" s="130" t="s">
        <v>141</v>
      </c>
      <c r="H1639" s="131">
        <v>138.41999999999999</v>
      </c>
      <c r="I1639" s="132"/>
      <c r="J1639" s="133">
        <f>ROUND(I1639*H1639,2)</f>
        <v>0</v>
      </c>
      <c r="K1639" s="129" t="s">
        <v>142</v>
      </c>
      <c r="L1639" s="32"/>
      <c r="M1639" s="134" t="s">
        <v>19</v>
      </c>
      <c r="N1639" s="135" t="s">
        <v>47</v>
      </c>
      <c r="P1639" s="136">
        <f>O1639*H1639</f>
        <v>0</v>
      </c>
      <c r="Q1639" s="136">
        <v>0</v>
      </c>
      <c r="R1639" s="136">
        <f>Q1639*H1639</f>
        <v>0</v>
      </c>
      <c r="S1639" s="136">
        <v>0</v>
      </c>
      <c r="T1639" s="137">
        <f>S1639*H1639</f>
        <v>0</v>
      </c>
      <c r="AR1639" s="138" t="s">
        <v>197</v>
      </c>
      <c r="AT1639" s="138" t="s">
        <v>138</v>
      </c>
      <c r="AU1639" s="138" t="s">
        <v>85</v>
      </c>
      <c r="AY1639" s="17" t="s">
        <v>135</v>
      </c>
      <c r="BE1639" s="139">
        <f>IF(N1639="základní",J1639,0)</f>
        <v>0</v>
      </c>
      <c r="BF1639" s="139">
        <f>IF(N1639="snížená",J1639,0)</f>
        <v>0</v>
      </c>
      <c r="BG1639" s="139">
        <f>IF(N1639="zákl. přenesená",J1639,0)</f>
        <v>0</v>
      </c>
      <c r="BH1639" s="139">
        <f>IF(N1639="sníž. přenesená",J1639,0)</f>
        <v>0</v>
      </c>
      <c r="BI1639" s="139">
        <f>IF(N1639="nulová",J1639,0)</f>
        <v>0</v>
      </c>
      <c r="BJ1639" s="17" t="s">
        <v>83</v>
      </c>
      <c r="BK1639" s="139">
        <f>ROUND(I1639*H1639,2)</f>
        <v>0</v>
      </c>
      <c r="BL1639" s="17" t="s">
        <v>197</v>
      </c>
      <c r="BM1639" s="138" t="s">
        <v>1520</v>
      </c>
    </row>
    <row r="1640" spans="2:65" s="1" customFormat="1" ht="18">
      <c r="B1640" s="32"/>
      <c r="D1640" s="140" t="s">
        <v>144</v>
      </c>
      <c r="F1640" s="141" t="s">
        <v>1519</v>
      </c>
      <c r="I1640" s="142"/>
      <c r="L1640" s="32"/>
      <c r="M1640" s="143"/>
      <c r="T1640" s="53"/>
      <c r="AT1640" s="17" t="s">
        <v>144</v>
      </c>
      <c r="AU1640" s="17" t="s">
        <v>85</v>
      </c>
    </row>
    <row r="1641" spans="2:65" s="1" customFormat="1" ht="10">
      <c r="B1641" s="32"/>
      <c r="D1641" s="144" t="s">
        <v>145</v>
      </c>
      <c r="F1641" s="145" t="s">
        <v>1521</v>
      </c>
      <c r="I1641" s="142"/>
      <c r="L1641" s="32"/>
      <c r="M1641" s="143"/>
      <c r="T1641" s="53"/>
      <c r="AT1641" s="17" t="s">
        <v>145</v>
      </c>
      <c r="AU1641" s="17" t="s">
        <v>85</v>
      </c>
    </row>
    <row r="1642" spans="2:65" s="12" customFormat="1" ht="10">
      <c r="B1642" s="146"/>
      <c r="D1642" s="140" t="s">
        <v>147</v>
      </c>
      <c r="E1642" s="147" t="s">
        <v>19</v>
      </c>
      <c r="F1642" s="148" t="s">
        <v>588</v>
      </c>
      <c r="H1642" s="147" t="s">
        <v>19</v>
      </c>
      <c r="I1642" s="149"/>
      <c r="L1642" s="146"/>
      <c r="M1642" s="150"/>
      <c r="T1642" s="151"/>
      <c r="AT1642" s="147" t="s">
        <v>147</v>
      </c>
      <c r="AU1642" s="147" t="s">
        <v>85</v>
      </c>
      <c r="AV1642" s="12" t="s">
        <v>83</v>
      </c>
      <c r="AW1642" s="12" t="s">
        <v>39</v>
      </c>
      <c r="AX1642" s="12" t="s">
        <v>12</v>
      </c>
      <c r="AY1642" s="147" t="s">
        <v>135</v>
      </c>
    </row>
    <row r="1643" spans="2:65" s="13" customFormat="1" ht="10">
      <c r="B1643" s="152"/>
      <c r="D1643" s="140" t="s">
        <v>147</v>
      </c>
      <c r="E1643" s="153" t="s">
        <v>19</v>
      </c>
      <c r="F1643" s="154" t="s">
        <v>1485</v>
      </c>
      <c r="H1643" s="155">
        <v>1.8</v>
      </c>
      <c r="I1643" s="156"/>
      <c r="L1643" s="152"/>
      <c r="M1643" s="157"/>
      <c r="T1643" s="158"/>
      <c r="AT1643" s="153" t="s">
        <v>147</v>
      </c>
      <c r="AU1643" s="153" t="s">
        <v>85</v>
      </c>
      <c r="AV1643" s="13" t="s">
        <v>85</v>
      </c>
      <c r="AW1643" s="13" t="s">
        <v>39</v>
      </c>
      <c r="AX1643" s="13" t="s">
        <v>12</v>
      </c>
      <c r="AY1643" s="153" t="s">
        <v>135</v>
      </c>
    </row>
    <row r="1644" spans="2:65" s="12" customFormat="1" ht="10">
      <c r="B1644" s="146"/>
      <c r="D1644" s="140" t="s">
        <v>147</v>
      </c>
      <c r="E1644" s="147" t="s">
        <v>19</v>
      </c>
      <c r="F1644" s="148" t="s">
        <v>592</v>
      </c>
      <c r="H1644" s="147" t="s">
        <v>19</v>
      </c>
      <c r="I1644" s="149"/>
      <c r="L1644" s="146"/>
      <c r="M1644" s="150"/>
      <c r="T1644" s="151"/>
      <c r="AT1644" s="147" t="s">
        <v>147</v>
      </c>
      <c r="AU1644" s="147" t="s">
        <v>85</v>
      </c>
      <c r="AV1644" s="12" t="s">
        <v>83</v>
      </c>
      <c r="AW1644" s="12" t="s">
        <v>39</v>
      </c>
      <c r="AX1644" s="12" t="s">
        <v>12</v>
      </c>
      <c r="AY1644" s="147" t="s">
        <v>135</v>
      </c>
    </row>
    <row r="1645" spans="2:65" s="13" customFormat="1" ht="10">
      <c r="B1645" s="152"/>
      <c r="D1645" s="140" t="s">
        <v>147</v>
      </c>
      <c r="E1645" s="153" t="s">
        <v>19</v>
      </c>
      <c r="F1645" s="154" t="s">
        <v>1485</v>
      </c>
      <c r="H1645" s="155">
        <v>1.8</v>
      </c>
      <c r="I1645" s="156"/>
      <c r="L1645" s="152"/>
      <c r="M1645" s="157"/>
      <c r="T1645" s="158"/>
      <c r="AT1645" s="153" t="s">
        <v>147</v>
      </c>
      <c r="AU1645" s="153" t="s">
        <v>85</v>
      </c>
      <c r="AV1645" s="13" t="s">
        <v>85</v>
      </c>
      <c r="AW1645" s="13" t="s">
        <v>39</v>
      </c>
      <c r="AX1645" s="13" t="s">
        <v>12</v>
      </c>
      <c r="AY1645" s="153" t="s">
        <v>135</v>
      </c>
    </row>
    <row r="1646" spans="2:65" s="12" customFormat="1" ht="10">
      <c r="B1646" s="146"/>
      <c r="D1646" s="140" t="s">
        <v>147</v>
      </c>
      <c r="E1646" s="147" t="s">
        <v>19</v>
      </c>
      <c r="F1646" s="148" t="s">
        <v>597</v>
      </c>
      <c r="H1646" s="147" t="s">
        <v>19</v>
      </c>
      <c r="I1646" s="149"/>
      <c r="L1646" s="146"/>
      <c r="M1646" s="150"/>
      <c r="T1646" s="151"/>
      <c r="AT1646" s="147" t="s">
        <v>147</v>
      </c>
      <c r="AU1646" s="147" t="s">
        <v>85</v>
      </c>
      <c r="AV1646" s="12" t="s">
        <v>83</v>
      </c>
      <c r="AW1646" s="12" t="s">
        <v>39</v>
      </c>
      <c r="AX1646" s="12" t="s">
        <v>12</v>
      </c>
      <c r="AY1646" s="147" t="s">
        <v>135</v>
      </c>
    </row>
    <row r="1647" spans="2:65" s="13" customFormat="1" ht="10">
      <c r="B1647" s="152"/>
      <c r="D1647" s="140" t="s">
        <v>147</v>
      </c>
      <c r="E1647" s="153" t="s">
        <v>19</v>
      </c>
      <c r="F1647" s="154" t="s">
        <v>1485</v>
      </c>
      <c r="H1647" s="155">
        <v>1.8</v>
      </c>
      <c r="I1647" s="156"/>
      <c r="L1647" s="152"/>
      <c r="M1647" s="157"/>
      <c r="T1647" s="158"/>
      <c r="AT1647" s="153" t="s">
        <v>147</v>
      </c>
      <c r="AU1647" s="153" t="s">
        <v>85</v>
      </c>
      <c r="AV1647" s="13" t="s">
        <v>85</v>
      </c>
      <c r="AW1647" s="13" t="s">
        <v>39</v>
      </c>
      <c r="AX1647" s="13" t="s">
        <v>12</v>
      </c>
      <c r="AY1647" s="153" t="s">
        <v>135</v>
      </c>
    </row>
    <row r="1648" spans="2:65" s="12" customFormat="1" ht="10">
      <c r="B1648" s="146"/>
      <c r="D1648" s="140" t="s">
        <v>147</v>
      </c>
      <c r="E1648" s="147" t="s">
        <v>19</v>
      </c>
      <c r="F1648" s="148" t="s">
        <v>604</v>
      </c>
      <c r="H1648" s="147" t="s">
        <v>19</v>
      </c>
      <c r="I1648" s="149"/>
      <c r="L1648" s="146"/>
      <c r="M1648" s="150"/>
      <c r="T1648" s="151"/>
      <c r="AT1648" s="147" t="s">
        <v>147</v>
      </c>
      <c r="AU1648" s="147" t="s">
        <v>85</v>
      </c>
      <c r="AV1648" s="12" t="s">
        <v>83</v>
      </c>
      <c r="AW1648" s="12" t="s">
        <v>39</v>
      </c>
      <c r="AX1648" s="12" t="s">
        <v>12</v>
      </c>
      <c r="AY1648" s="147" t="s">
        <v>135</v>
      </c>
    </row>
    <row r="1649" spans="2:51" s="13" customFormat="1" ht="10">
      <c r="B1649" s="152"/>
      <c r="D1649" s="140" t="s">
        <v>147</v>
      </c>
      <c r="E1649" s="153" t="s">
        <v>19</v>
      </c>
      <c r="F1649" s="154" t="s">
        <v>1486</v>
      </c>
      <c r="H1649" s="155">
        <v>24</v>
      </c>
      <c r="I1649" s="156"/>
      <c r="L1649" s="152"/>
      <c r="M1649" s="157"/>
      <c r="T1649" s="158"/>
      <c r="AT1649" s="153" t="s">
        <v>147</v>
      </c>
      <c r="AU1649" s="153" t="s">
        <v>85</v>
      </c>
      <c r="AV1649" s="13" t="s">
        <v>85</v>
      </c>
      <c r="AW1649" s="13" t="s">
        <v>39</v>
      </c>
      <c r="AX1649" s="13" t="s">
        <v>12</v>
      </c>
      <c r="AY1649" s="153" t="s">
        <v>135</v>
      </c>
    </row>
    <row r="1650" spans="2:51" s="13" customFormat="1" ht="10">
      <c r="B1650" s="152"/>
      <c r="D1650" s="140" t="s">
        <v>147</v>
      </c>
      <c r="E1650" s="153" t="s">
        <v>19</v>
      </c>
      <c r="F1650" s="154" t="s">
        <v>509</v>
      </c>
      <c r="H1650" s="155">
        <v>-1.6</v>
      </c>
      <c r="I1650" s="156"/>
      <c r="L1650" s="152"/>
      <c r="M1650" s="157"/>
      <c r="T1650" s="158"/>
      <c r="AT1650" s="153" t="s">
        <v>147</v>
      </c>
      <c r="AU1650" s="153" t="s">
        <v>85</v>
      </c>
      <c r="AV1650" s="13" t="s">
        <v>85</v>
      </c>
      <c r="AW1650" s="13" t="s">
        <v>39</v>
      </c>
      <c r="AX1650" s="13" t="s">
        <v>12</v>
      </c>
      <c r="AY1650" s="153" t="s">
        <v>135</v>
      </c>
    </row>
    <row r="1651" spans="2:51" s="12" customFormat="1" ht="10">
      <c r="B1651" s="146"/>
      <c r="D1651" s="140" t="s">
        <v>147</v>
      </c>
      <c r="E1651" s="147" t="s">
        <v>19</v>
      </c>
      <c r="F1651" s="148" t="s">
        <v>546</v>
      </c>
      <c r="H1651" s="147" t="s">
        <v>19</v>
      </c>
      <c r="I1651" s="149"/>
      <c r="L1651" s="146"/>
      <c r="M1651" s="150"/>
      <c r="T1651" s="151"/>
      <c r="AT1651" s="147" t="s">
        <v>147</v>
      </c>
      <c r="AU1651" s="147" t="s">
        <v>85</v>
      </c>
      <c r="AV1651" s="12" t="s">
        <v>83</v>
      </c>
      <c r="AW1651" s="12" t="s">
        <v>39</v>
      </c>
      <c r="AX1651" s="12" t="s">
        <v>12</v>
      </c>
      <c r="AY1651" s="147" t="s">
        <v>135</v>
      </c>
    </row>
    <row r="1652" spans="2:51" s="13" customFormat="1" ht="10">
      <c r="B1652" s="152"/>
      <c r="D1652" s="140" t="s">
        <v>147</v>
      </c>
      <c r="E1652" s="153" t="s">
        <v>19</v>
      </c>
      <c r="F1652" s="154" t="s">
        <v>1487</v>
      </c>
      <c r="H1652" s="155">
        <v>2.3400000000000003</v>
      </c>
      <c r="I1652" s="156"/>
      <c r="L1652" s="152"/>
      <c r="M1652" s="157"/>
      <c r="T1652" s="158"/>
      <c r="AT1652" s="153" t="s">
        <v>147</v>
      </c>
      <c r="AU1652" s="153" t="s">
        <v>85</v>
      </c>
      <c r="AV1652" s="13" t="s">
        <v>85</v>
      </c>
      <c r="AW1652" s="13" t="s">
        <v>39</v>
      </c>
      <c r="AX1652" s="13" t="s">
        <v>12</v>
      </c>
      <c r="AY1652" s="153" t="s">
        <v>135</v>
      </c>
    </row>
    <row r="1653" spans="2:51" s="12" customFormat="1" ht="10">
      <c r="B1653" s="146"/>
      <c r="D1653" s="140" t="s">
        <v>147</v>
      </c>
      <c r="E1653" s="147" t="s">
        <v>19</v>
      </c>
      <c r="F1653" s="148" t="s">
        <v>616</v>
      </c>
      <c r="H1653" s="147" t="s">
        <v>19</v>
      </c>
      <c r="I1653" s="149"/>
      <c r="L1653" s="146"/>
      <c r="M1653" s="150"/>
      <c r="T1653" s="151"/>
      <c r="AT1653" s="147" t="s">
        <v>147</v>
      </c>
      <c r="AU1653" s="147" t="s">
        <v>85</v>
      </c>
      <c r="AV1653" s="12" t="s">
        <v>83</v>
      </c>
      <c r="AW1653" s="12" t="s">
        <v>39</v>
      </c>
      <c r="AX1653" s="12" t="s">
        <v>12</v>
      </c>
      <c r="AY1653" s="147" t="s">
        <v>135</v>
      </c>
    </row>
    <row r="1654" spans="2:51" s="13" customFormat="1" ht="10">
      <c r="B1654" s="152"/>
      <c r="D1654" s="140" t="s">
        <v>147</v>
      </c>
      <c r="E1654" s="153" t="s">
        <v>19</v>
      </c>
      <c r="F1654" s="154" t="s">
        <v>1486</v>
      </c>
      <c r="H1654" s="155">
        <v>24</v>
      </c>
      <c r="I1654" s="156"/>
      <c r="L1654" s="152"/>
      <c r="M1654" s="157"/>
      <c r="T1654" s="158"/>
      <c r="AT1654" s="153" t="s">
        <v>147</v>
      </c>
      <c r="AU1654" s="153" t="s">
        <v>85</v>
      </c>
      <c r="AV1654" s="13" t="s">
        <v>85</v>
      </c>
      <c r="AW1654" s="13" t="s">
        <v>39</v>
      </c>
      <c r="AX1654" s="13" t="s">
        <v>12</v>
      </c>
      <c r="AY1654" s="153" t="s">
        <v>135</v>
      </c>
    </row>
    <row r="1655" spans="2:51" s="13" customFormat="1" ht="10">
      <c r="B1655" s="152"/>
      <c r="D1655" s="140" t="s">
        <v>147</v>
      </c>
      <c r="E1655" s="153" t="s">
        <v>19</v>
      </c>
      <c r="F1655" s="154" t="s">
        <v>509</v>
      </c>
      <c r="H1655" s="155">
        <v>-1.6</v>
      </c>
      <c r="I1655" s="156"/>
      <c r="L1655" s="152"/>
      <c r="M1655" s="157"/>
      <c r="T1655" s="158"/>
      <c r="AT1655" s="153" t="s">
        <v>147</v>
      </c>
      <c r="AU1655" s="153" t="s">
        <v>85</v>
      </c>
      <c r="AV1655" s="13" t="s">
        <v>85</v>
      </c>
      <c r="AW1655" s="13" t="s">
        <v>39</v>
      </c>
      <c r="AX1655" s="13" t="s">
        <v>12</v>
      </c>
      <c r="AY1655" s="153" t="s">
        <v>135</v>
      </c>
    </row>
    <row r="1656" spans="2:51" s="12" customFormat="1" ht="10">
      <c r="B1656" s="146"/>
      <c r="D1656" s="140" t="s">
        <v>147</v>
      </c>
      <c r="E1656" s="147" t="s">
        <v>19</v>
      </c>
      <c r="F1656" s="148" t="s">
        <v>548</v>
      </c>
      <c r="H1656" s="147" t="s">
        <v>19</v>
      </c>
      <c r="I1656" s="149"/>
      <c r="L1656" s="146"/>
      <c r="M1656" s="150"/>
      <c r="T1656" s="151"/>
      <c r="AT1656" s="147" t="s">
        <v>147</v>
      </c>
      <c r="AU1656" s="147" t="s">
        <v>85</v>
      </c>
      <c r="AV1656" s="12" t="s">
        <v>83</v>
      </c>
      <c r="AW1656" s="12" t="s">
        <v>39</v>
      </c>
      <c r="AX1656" s="12" t="s">
        <v>12</v>
      </c>
      <c r="AY1656" s="147" t="s">
        <v>135</v>
      </c>
    </row>
    <row r="1657" spans="2:51" s="13" customFormat="1" ht="10">
      <c r="B1657" s="152"/>
      <c r="D1657" s="140" t="s">
        <v>147</v>
      </c>
      <c r="E1657" s="153" t="s">
        <v>19</v>
      </c>
      <c r="F1657" s="154" t="s">
        <v>1485</v>
      </c>
      <c r="H1657" s="155">
        <v>1.8</v>
      </c>
      <c r="I1657" s="156"/>
      <c r="L1657" s="152"/>
      <c r="M1657" s="157"/>
      <c r="T1657" s="158"/>
      <c r="AT1657" s="153" t="s">
        <v>147</v>
      </c>
      <c r="AU1657" s="153" t="s">
        <v>85</v>
      </c>
      <c r="AV1657" s="13" t="s">
        <v>85</v>
      </c>
      <c r="AW1657" s="13" t="s">
        <v>39</v>
      </c>
      <c r="AX1657" s="13" t="s">
        <v>12</v>
      </c>
      <c r="AY1657" s="153" t="s">
        <v>135</v>
      </c>
    </row>
    <row r="1658" spans="2:51" s="12" customFormat="1" ht="10">
      <c r="B1658" s="146"/>
      <c r="D1658" s="140" t="s">
        <v>147</v>
      </c>
      <c r="E1658" s="147" t="s">
        <v>19</v>
      </c>
      <c r="F1658" s="148" t="s">
        <v>1488</v>
      </c>
      <c r="H1658" s="147" t="s">
        <v>19</v>
      </c>
      <c r="I1658" s="149"/>
      <c r="L1658" s="146"/>
      <c r="M1658" s="150"/>
      <c r="T1658" s="151"/>
      <c r="AT1658" s="147" t="s">
        <v>147</v>
      </c>
      <c r="AU1658" s="147" t="s">
        <v>85</v>
      </c>
      <c r="AV1658" s="12" t="s">
        <v>83</v>
      </c>
      <c r="AW1658" s="12" t="s">
        <v>39</v>
      </c>
      <c r="AX1658" s="12" t="s">
        <v>12</v>
      </c>
      <c r="AY1658" s="147" t="s">
        <v>135</v>
      </c>
    </row>
    <row r="1659" spans="2:51" s="13" customFormat="1" ht="10">
      <c r="B1659" s="152"/>
      <c r="D1659" s="140" t="s">
        <v>147</v>
      </c>
      <c r="E1659" s="153" t="s">
        <v>19</v>
      </c>
      <c r="F1659" s="154" t="s">
        <v>1489</v>
      </c>
      <c r="H1659" s="155">
        <v>11.339999999999998</v>
      </c>
      <c r="I1659" s="156"/>
      <c r="L1659" s="152"/>
      <c r="M1659" s="157"/>
      <c r="T1659" s="158"/>
      <c r="AT1659" s="153" t="s">
        <v>147</v>
      </c>
      <c r="AU1659" s="153" t="s">
        <v>85</v>
      </c>
      <c r="AV1659" s="13" t="s">
        <v>85</v>
      </c>
      <c r="AW1659" s="13" t="s">
        <v>39</v>
      </c>
      <c r="AX1659" s="13" t="s">
        <v>12</v>
      </c>
      <c r="AY1659" s="153" t="s">
        <v>135</v>
      </c>
    </row>
    <row r="1660" spans="2:51" s="13" customFormat="1" ht="10">
      <c r="B1660" s="152"/>
      <c r="D1660" s="140" t="s">
        <v>147</v>
      </c>
      <c r="E1660" s="153" t="s">
        <v>19</v>
      </c>
      <c r="F1660" s="154" t="s">
        <v>622</v>
      </c>
      <c r="H1660" s="155">
        <v>-1.5760000000000001</v>
      </c>
      <c r="I1660" s="156"/>
      <c r="L1660" s="152"/>
      <c r="M1660" s="157"/>
      <c r="T1660" s="158"/>
      <c r="AT1660" s="153" t="s">
        <v>147</v>
      </c>
      <c r="AU1660" s="153" t="s">
        <v>85</v>
      </c>
      <c r="AV1660" s="13" t="s">
        <v>85</v>
      </c>
      <c r="AW1660" s="13" t="s">
        <v>39</v>
      </c>
      <c r="AX1660" s="13" t="s">
        <v>12</v>
      </c>
      <c r="AY1660" s="153" t="s">
        <v>135</v>
      </c>
    </row>
    <row r="1661" spans="2:51" s="12" customFormat="1" ht="10">
      <c r="B1661" s="146"/>
      <c r="D1661" s="140" t="s">
        <v>147</v>
      </c>
      <c r="E1661" s="147" t="s">
        <v>19</v>
      </c>
      <c r="F1661" s="148" t="s">
        <v>620</v>
      </c>
      <c r="H1661" s="147" t="s">
        <v>19</v>
      </c>
      <c r="I1661" s="149"/>
      <c r="L1661" s="146"/>
      <c r="M1661" s="150"/>
      <c r="T1661" s="151"/>
      <c r="AT1661" s="147" t="s">
        <v>147</v>
      </c>
      <c r="AU1661" s="147" t="s">
        <v>85</v>
      </c>
      <c r="AV1661" s="12" t="s">
        <v>83</v>
      </c>
      <c r="AW1661" s="12" t="s">
        <v>39</v>
      </c>
      <c r="AX1661" s="12" t="s">
        <v>12</v>
      </c>
      <c r="AY1661" s="147" t="s">
        <v>135</v>
      </c>
    </row>
    <row r="1662" spans="2:51" s="13" customFormat="1" ht="10">
      <c r="B1662" s="152"/>
      <c r="D1662" s="140" t="s">
        <v>147</v>
      </c>
      <c r="E1662" s="153" t="s">
        <v>19</v>
      </c>
      <c r="F1662" s="154" t="s">
        <v>1490</v>
      </c>
      <c r="H1662" s="155">
        <v>11.375</v>
      </c>
      <c r="I1662" s="156"/>
      <c r="L1662" s="152"/>
      <c r="M1662" s="157"/>
      <c r="T1662" s="158"/>
      <c r="AT1662" s="153" t="s">
        <v>147</v>
      </c>
      <c r="AU1662" s="153" t="s">
        <v>85</v>
      </c>
      <c r="AV1662" s="13" t="s">
        <v>85</v>
      </c>
      <c r="AW1662" s="13" t="s">
        <v>39</v>
      </c>
      <c r="AX1662" s="13" t="s">
        <v>12</v>
      </c>
      <c r="AY1662" s="153" t="s">
        <v>135</v>
      </c>
    </row>
    <row r="1663" spans="2:51" s="13" customFormat="1" ht="10">
      <c r="B1663" s="152"/>
      <c r="D1663" s="140" t="s">
        <v>147</v>
      </c>
      <c r="E1663" s="153" t="s">
        <v>19</v>
      </c>
      <c r="F1663" s="154" t="s">
        <v>622</v>
      </c>
      <c r="H1663" s="155">
        <v>-1.5760000000000001</v>
      </c>
      <c r="I1663" s="156"/>
      <c r="L1663" s="152"/>
      <c r="M1663" s="157"/>
      <c r="T1663" s="158"/>
      <c r="AT1663" s="153" t="s">
        <v>147</v>
      </c>
      <c r="AU1663" s="153" t="s">
        <v>85</v>
      </c>
      <c r="AV1663" s="13" t="s">
        <v>85</v>
      </c>
      <c r="AW1663" s="13" t="s">
        <v>39</v>
      </c>
      <c r="AX1663" s="13" t="s">
        <v>12</v>
      </c>
      <c r="AY1663" s="153" t="s">
        <v>135</v>
      </c>
    </row>
    <row r="1664" spans="2:51" s="12" customFormat="1" ht="10">
      <c r="B1664" s="146"/>
      <c r="D1664" s="140" t="s">
        <v>147</v>
      </c>
      <c r="E1664" s="147" t="s">
        <v>19</v>
      </c>
      <c r="F1664" s="148" t="s">
        <v>626</v>
      </c>
      <c r="H1664" s="147" t="s">
        <v>19</v>
      </c>
      <c r="I1664" s="149"/>
      <c r="L1664" s="146"/>
      <c r="M1664" s="150"/>
      <c r="T1664" s="151"/>
      <c r="AT1664" s="147" t="s">
        <v>147</v>
      </c>
      <c r="AU1664" s="147" t="s">
        <v>85</v>
      </c>
      <c r="AV1664" s="12" t="s">
        <v>83</v>
      </c>
      <c r="AW1664" s="12" t="s">
        <v>39</v>
      </c>
      <c r="AX1664" s="12" t="s">
        <v>12</v>
      </c>
      <c r="AY1664" s="147" t="s">
        <v>135</v>
      </c>
    </row>
    <row r="1665" spans="2:65" s="13" customFormat="1" ht="10">
      <c r="B1665" s="152"/>
      <c r="D1665" s="140" t="s">
        <v>147</v>
      </c>
      <c r="E1665" s="153" t="s">
        <v>19</v>
      </c>
      <c r="F1665" s="154" t="s">
        <v>1491</v>
      </c>
      <c r="H1665" s="155">
        <v>31.625000000000007</v>
      </c>
      <c r="I1665" s="156"/>
      <c r="L1665" s="152"/>
      <c r="M1665" s="157"/>
      <c r="T1665" s="158"/>
      <c r="AT1665" s="153" t="s">
        <v>147</v>
      </c>
      <c r="AU1665" s="153" t="s">
        <v>85</v>
      </c>
      <c r="AV1665" s="13" t="s">
        <v>85</v>
      </c>
      <c r="AW1665" s="13" t="s">
        <v>39</v>
      </c>
      <c r="AX1665" s="13" t="s">
        <v>12</v>
      </c>
      <c r="AY1665" s="153" t="s">
        <v>135</v>
      </c>
    </row>
    <row r="1666" spans="2:65" s="13" customFormat="1" ht="10">
      <c r="B1666" s="152"/>
      <c r="D1666" s="140" t="s">
        <v>147</v>
      </c>
      <c r="E1666" s="153" t="s">
        <v>19</v>
      </c>
      <c r="F1666" s="154" t="s">
        <v>628</v>
      </c>
      <c r="H1666" s="155">
        <v>-1.379</v>
      </c>
      <c r="I1666" s="156"/>
      <c r="L1666" s="152"/>
      <c r="M1666" s="157"/>
      <c r="T1666" s="158"/>
      <c r="AT1666" s="153" t="s">
        <v>147</v>
      </c>
      <c r="AU1666" s="153" t="s">
        <v>85</v>
      </c>
      <c r="AV1666" s="13" t="s">
        <v>85</v>
      </c>
      <c r="AW1666" s="13" t="s">
        <v>39</v>
      </c>
      <c r="AX1666" s="13" t="s">
        <v>12</v>
      </c>
      <c r="AY1666" s="153" t="s">
        <v>135</v>
      </c>
    </row>
    <row r="1667" spans="2:65" s="12" customFormat="1" ht="10">
      <c r="B1667" s="146"/>
      <c r="D1667" s="140" t="s">
        <v>147</v>
      </c>
      <c r="E1667" s="147" t="s">
        <v>19</v>
      </c>
      <c r="F1667" s="148" t="s">
        <v>629</v>
      </c>
      <c r="H1667" s="147" t="s">
        <v>19</v>
      </c>
      <c r="I1667" s="149"/>
      <c r="L1667" s="146"/>
      <c r="M1667" s="150"/>
      <c r="T1667" s="151"/>
      <c r="AT1667" s="147" t="s">
        <v>147</v>
      </c>
      <c r="AU1667" s="147" t="s">
        <v>85</v>
      </c>
      <c r="AV1667" s="12" t="s">
        <v>83</v>
      </c>
      <c r="AW1667" s="12" t="s">
        <v>39</v>
      </c>
      <c r="AX1667" s="12" t="s">
        <v>12</v>
      </c>
      <c r="AY1667" s="147" t="s">
        <v>135</v>
      </c>
    </row>
    <row r="1668" spans="2:65" s="13" customFormat="1" ht="10">
      <c r="B1668" s="152"/>
      <c r="D1668" s="140" t="s">
        <v>147</v>
      </c>
      <c r="E1668" s="153" t="s">
        <v>19</v>
      </c>
      <c r="F1668" s="154" t="s">
        <v>1492</v>
      </c>
      <c r="H1668" s="155">
        <v>35.650000000000006</v>
      </c>
      <c r="I1668" s="156"/>
      <c r="L1668" s="152"/>
      <c r="M1668" s="157"/>
      <c r="T1668" s="158"/>
      <c r="AT1668" s="153" t="s">
        <v>147</v>
      </c>
      <c r="AU1668" s="153" t="s">
        <v>85</v>
      </c>
      <c r="AV1668" s="13" t="s">
        <v>85</v>
      </c>
      <c r="AW1668" s="13" t="s">
        <v>39</v>
      </c>
      <c r="AX1668" s="13" t="s">
        <v>12</v>
      </c>
      <c r="AY1668" s="153" t="s">
        <v>135</v>
      </c>
    </row>
    <row r="1669" spans="2:65" s="13" customFormat="1" ht="10">
      <c r="B1669" s="152"/>
      <c r="D1669" s="140" t="s">
        <v>147</v>
      </c>
      <c r="E1669" s="153" t="s">
        <v>19</v>
      </c>
      <c r="F1669" s="154" t="s">
        <v>628</v>
      </c>
      <c r="H1669" s="155">
        <v>-1.379</v>
      </c>
      <c r="I1669" s="156"/>
      <c r="L1669" s="152"/>
      <c r="M1669" s="157"/>
      <c r="T1669" s="158"/>
      <c r="AT1669" s="153" t="s">
        <v>147</v>
      </c>
      <c r="AU1669" s="153" t="s">
        <v>85</v>
      </c>
      <c r="AV1669" s="13" t="s">
        <v>85</v>
      </c>
      <c r="AW1669" s="13" t="s">
        <v>39</v>
      </c>
      <c r="AX1669" s="13" t="s">
        <v>12</v>
      </c>
      <c r="AY1669" s="153" t="s">
        <v>135</v>
      </c>
    </row>
    <row r="1670" spans="2:65" s="14" customFormat="1" ht="10">
      <c r="B1670" s="159"/>
      <c r="D1670" s="140" t="s">
        <v>147</v>
      </c>
      <c r="E1670" s="160" t="s">
        <v>19</v>
      </c>
      <c r="F1670" s="161" t="s">
        <v>154</v>
      </c>
      <c r="H1670" s="162">
        <v>138.42000000000004</v>
      </c>
      <c r="I1670" s="163"/>
      <c r="L1670" s="159"/>
      <c r="M1670" s="164"/>
      <c r="T1670" s="165"/>
      <c r="AT1670" s="160" t="s">
        <v>147</v>
      </c>
      <c r="AU1670" s="160" t="s">
        <v>85</v>
      </c>
      <c r="AV1670" s="14" t="s">
        <v>143</v>
      </c>
      <c r="AW1670" s="14" t="s">
        <v>39</v>
      </c>
      <c r="AX1670" s="14" t="s">
        <v>83</v>
      </c>
      <c r="AY1670" s="160" t="s">
        <v>135</v>
      </c>
    </row>
    <row r="1671" spans="2:65" s="1" customFormat="1" ht="16.5" customHeight="1">
      <c r="B1671" s="32"/>
      <c r="C1671" s="176" t="s">
        <v>1054</v>
      </c>
      <c r="D1671" s="176" t="s">
        <v>714</v>
      </c>
      <c r="E1671" s="177" t="s">
        <v>1522</v>
      </c>
      <c r="F1671" s="178" t="s">
        <v>1523</v>
      </c>
      <c r="G1671" s="179" t="s">
        <v>141</v>
      </c>
      <c r="H1671" s="180">
        <v>152.262</v>
      </c>
      <c r="I1671" s="181"/>
      <c r="J1671" s="182">
        <f>ROUND(I1671*H1671,2)</f>
        <v>0</v>
      </c>
      <c r="K1671" s="178" t="s">
        <v>824</v>
      </c>
      <c r="L1671" s="183"/>
      <c r="M1671" s="184" t="s">
        <v>19</v>
      </c>
      <c r="N1671" s="185" t="s">
        <v>47</v>
      </c>
      <c r="P1671" s="136">
        <f>O1671*H1671</f>
        <v>0</v>
      </c>
      <c r="Q1671" s="136">
        <v>0</v>
      </c>
      <c r="R1671" s="136">
        <f>Q1671*H1671</f>
        <v>0</v>
      </c>
      <c r="S1671" s="136">
        <v>0</v>
      </c>
      <c r="T1671" s="137">
        <f>S1671*H1671</f>
        <v>0</v>
      </c>
      <c r="AR1671" s="138" t="s">
        <v>267</v>
      </c>
      <c r="AT1671" s="138" t="s">
        <v>714</v>
      </c>
      <c r="AU1671" s="138" t="s">
        <v>85</v>
      </c>
      <c r="AY1671" s="17" t="s">
        <v>135</v>
      </c>
      <c r="BE1671" s="139">
        <f>IF(N1671="základní",J1671,0)</f>
        <v>0</v>
      </c>
      <c r="BF1671" s="139">
        <f>IF(N1671="snížená",J1671,0)</f>
        <v>0</v>
      </c>
      <c r="BG1671" s="139">
        <f>IF(N1671="zákl. přenesená",J1671,0)</f>
        <v>0</v>
      </c>
      <c r="BH1671" s="139">
        <f>IF(N1671="sníž. přenesená",J1671,0)</f>
        <v>0</v>
      </c>
      <c r="BI1671" s="139">
        <f>IF(N1671="nulová",J1671,0)</f>
        <v>0</v>
      </c>
      <c r="BJ1671" s="17" t="s">
        <v>83</v>
      </c>
      <c r="BK1671" s="139">
        <f>ROUND(I1671*H1671,2)</f>
        <v>0</v>
      </c>
      <c r="BL1671" s="17" t="s">
        <v>197</v>
      </c>
      <c r="BM1671" s="138" t="s">
        <v>1524</v>
      </c>
    </row>
    <row r="1672" spans="2:65" s="1" customFormat="1" ht="10">
      <c r="B1672" s="32"/>
      <c r="D1672" s="140" t="s">
        <v>144</v>
      </c>
      <c r="F1672" s="141" t="s">
        <v>1523</v>
      </c>
      <c r="I1672" s="142"/>
      <c r="L1672" s="32"/>
      <c r="M1672" s="143"/>
      <c r="T1672" s="53"/>
      <c r="AT1672" s="17" t="s">
        <v>144</v>
      </c>
      <c r="AU1672" s="17" t="s">
        <v>85</v>
      </c>
    </row>
    <row r="1673" spans="2:65" s="13" customFormat="1" ht="10">
      <c r="B1673" s="152"/>
      <c r="D1673" s="140" t="s">
        <v>147</v>
      </c>
      <c r="E1673" s="153" t="s">
        <v>19</v>
      </c>
      <c r="F1673" s="154" t="s">
        <v>1525</v>
      </c>
      <c r="H1673" s="155">
        <v>152.262</v>
      </c>
      <c r="I1673" s="156"/>
      <c r="L1673" s="152"/>
      <c r="M1673" s="157"/>
      <c r="T1673" s="158"/>
      <c r="AT1673" s="153" t="s">
        <v>147</v>
      </c>
      <c r="AU1673" s="153" t="s">
        <v>85</v>
      </c>
      <c r="AV1673" s="13" t="s">
        <v>85</v>
      </c>
      <c r="AW1673" s="13" t="s">
        <v>39</v>
      </c>
      <c r="AX1673" s="13" t="s">
        <v>12</v>
      </c>
      <c r="AY1673" s="153" t="s">
        <v>135</v>
      </c>
    </row>
    <row r="1674" spans="2:65" s="14" customFormat="1" ht="10">
      <c r="B1674" s="159"/>
      <c r="D1674" s="140" t="s">
        <v>147</v>
      </c>
      <c r="E1674" s="160" t="s">
        <v>19</v>
      </c>
      <c r="F1674" s="161" t="s">
        <v>154</v>
      </c>
      <c r="H1674" s="162">
        <v>152.262</v>
      </c>
      <c r="I1674" s="163"/>
      <c r="L1674" s="159"/>
      <c r="M1674" s="164"/>
      <c r="T1674" s="165"/>
      <c r="AT1674" s="160" t="s">
        <v>147</v>
      </c>
      <c r="AU1674" s="160" t="s">
        <v>85</v>
      </c>
      <c r="AV1674" s="14" t="s">
        <v>143</v>
      </c>
      <c r="AW1674" s="14" t="s">
        <v>39</v>
      </c>
      <c r="AX1674" s="14" t="s">
        <v>83</v>
      </c>
      <c r="AY1674" s="160" t="s">
        <v>135</v>
      </c>
    </row>
    <row r="1675" spans="2:65" s="1" customFormat="1" ht="24.15" customHeight="1">
      <c r="B1675" s="32"/>
      <c r="C1675" s="127" t="s">
        <v>1526</v>
      </c>
      <c r="D1675" s="127" t="s">
        <v>138</v>
      </c>
      <c r="E1675" s="128" t="s">
        <v>1527</v>
      </c>
      <c r="F1675" s="129" t="s">
        <v>1528</v>
      </c>
      <c r="G1675" s="130" t="s">
        <v>141</v>
      </c>
      <c r="H1675" s="131">
        <v>10.92</v>
      </c>
      <c r="I1675" s="132"/>
      <c r="J1675" s="133">
        <f>ROUND(I1675*H1675,2)</f>
        <v>0</v>
      </c>
      <c r="K1675" s="129" t="s">
        <v>142</v>
      </c>
      <c r="L1675" s="32"/>
      <c r="M1675" s="134" t="s">
        <v>19</v>
      </c>
      <c r="N1675" s="135" t="s">
        <v>47</v>
      </c>
      <c r="P1675" s="136">
        <f>O1675*H1675</f>
        <v>0</v>
      </c>
      <c r="Q1675" s="136">
        <v>0</v>
      </c>
      <c r="R1675" s="136">
        <f>Q1675*H1675</f>
        <v>0</v>
      </c>
      <c r="S1675" s="136">
        <v>0</v>
      </c>
      <c r="T1675" s="137">
        <f>S1675*H1675</f>
        <v>0</v>
      </c>
      <c r="AR1675" s="138" t="s">
        <v>197</v>
      </c>
      <c r="AT1675" s="138" t="s">
        <v>138</v>
      </c>
      <c r="AU1675" s="138" t="s">
        <v>85</v>
      </c>
      <c r="AY1675" s="17" t="s">
        <v>135</v>
      </c>
      <c r="BE1675" s="139">
        <f>IF(N1675="základní",J1675,0)</f>
        <v>0</v>
      </c>
      <c r="BF1675" s="139">
        <f>IF(N1675="snížená",J1675,0)</f>
        <v>0</v>
      </c>
      <c r="BG1675" s="139">
        <f>IF(N1675="zákl. přenesená",J1675,0)</f>
        <v>0</v>
      </c>
      <c r="BH1675" s="139">
        <f>IF(N1675="sníž. přenesená",J1675,0)</f>
        <v>0</v>
      </c>
      <c r="BI1675" s="139">
        <f>IF(N1675="nulová",J1675,0)</f>
        <v>0</v>
      </c>
      <c r="BJ1675" s="17" t="s">
        <v>83</v>
      </c>
      <c r="BK1675" s="139">
        <f>ROUND(I1675*H1675,2)</f>
        <v>0</v>
      </c>
      <c r="BL1675" s="17" t="s">
        <v>197</v>
      </c>
      <c r="BM1675" s="138" t="s">
        <v>1529</v>
      </c>
    </row>
    <row r="1676" spans="2:65" s="1" customFormat="1" ht="18">
      <c r="B1676" s="32"/>
      <c r="D1676" s="140" t="s">
        <v>144</v>
      </c>
      <c r="F1676" s="141" t="s">
        <v>1528</v>
      </c>
      <c r="I1676" s="142"/>
      <c r="L1676" s="32"/>
      <c r="M1676" s="143"/>
      <c r="T1676" s="53"/>
      <c r="AT1676" s="17" t="s">
        <v>144</v>
      </c>
      <c r="AU1676" s="17" t="s">
        <v>85</v>
      </c>
    </row>
    <row r="1677" spans="2:65" s="1" customFormat="1" ht="10">
      <c r="B1677" s="32"/>
      <c r="D1677" s="144" t="s">
        <v>145</v>
      </c>
      <c r="F1677" s="145" t="s">
        <v>1530</v>
      </c>
      <c r="I1677" s="142"/>
      <c r="L1677" s="32"/>
      <c r="M1677" s="143"/>
      <c r="T1677" s="53"/>
      <c r="AT1677" s="17" t="s">
        <v>145</v>
      </c>
      <c r="AU1677" s="17" t="s">
        <v>85</v>
      </c>
    </row>
    <row r="1678" spans="2:65" s="12" customFormat="1" ht="10">
      <c r="B1678" s="146"/>
      <c r="D1678" s="140" t="s">
        <v>147</v>
      </c>
      <c r="E1678" s="147" t="s">
        <v>19</v>
      </c>
      <c r="F1678" s="148" t="s">
        <v>1531</v>
      </c>
      <c r="H1678" s="147" t="s">
        <v>19</v>
      </c>
      <c r="I1678" s="149"/>
      <c r="L1678" s="146"/>
      <c r="M1678" s="150"/>
      <c r="T1678" s="151"/>
      <c r="AT1678" s="147" t="s">
        <v>147</v>
      </c>
      <c r="AU1678" s="147" t="s">
        <v>85</v>
      </c>
      <c r="AV1678" s="12" t="s">
        <v>83</v>
      </c>
      <c r="AW1678" s="12" t="s">
        <v>39</v>
      </c>
      <c r="AX1678" s="12" t="s">
        <v>12</v>
      </c>
      <c r="AY1678" s="147" t="s">
        <v>135</v>
      </c>
    </row>
    <row r="1679" spans="2:65" s="13" customFormat="1" ht="10">
      <c r="B1679" s="152"/>
      <c r="D1679" s="140" t="s">
        <v>147</v>
      </c>
      <c r="E1679" s="153" t="s">
        <v>19</v>
      </c>
      <c r="F1679" s="154" t="s">
        <v>1532</v>
      </c>
      <c r="H1679" s="155">
        <v>10.92</v>
      </c>
      <c r="I1679" s="156"/>
      <c r="L1679" s="152"/>
      <c r="M1679" s="157"/>
      <c r="T1679" s="158"/>
      <c r="AT1679" s="153" t="s">
        <v>147</v>
      </c>
      <c r="AU1679" s="153" t="s">
        <v>85</v>
      </c>
      <c r="AV1679" s="13" t="s">
        <v>85</v>
      </c>
      <c r="AW1679" s="13" t="s">
        <v>39</v>
      </c>
      <c r="AX1679" s="13" t="s">
        <v>12</v>
      </c>
      <c r="AY1679" s="153" t="s">
        <v>135</v>
      </c>
    </row>
    <row r="1680" spans="2:65" s="14" customFormat="1" ht="10">
      <c r="B1680" s="159"/>
      <c r="D1680" s="140" t="s">
        <v>147</v>
      </c>
      <c r="E1680" s="160" t="s">
        <v>19</v>
      </c>
      <c r="F1680" s="161" t="s">
        <v>154</v>
      </c>
      <c r="H1680" s="162">
        <v>10.92</v>
      </c>
      <c r="I1680" s="163"/>
      <c r="L1680" s="159"/>
      <c r="M1680" s="164"/>
      <c r="T1680" s="165"/>
      <c r="AT1680" s="160" t="s">
        <v>147</v>
      </c>
      <c r="AU1680" s="160" t="s">
        <v>85</v>
      </c>
      <c r="AV1680" s="14" t="s">
        <v>143</v>
      </c>
      <c r="AW1680" s="14" t="s">
        <v>39</v>
      </c>
      <c r="AX1680" s="14" t="s">
        <v>83</v>
      </c>
      <c r="AY1680" s="160" t="s">
        <v>135</v>
      </c>
    </row>
    <row r="1681" spans="2:65" s="1" customFormat="1" ht="24.15" customHeight="1">
      <c r="B1681" s="32"/>
      <c r="C1681" s="176" t="s">
        <v>1058</v>
      </c>
      <c r="D1681" s="176" t="s">
        <v>714</v>
      </c>
      <c r="E1681" s="177" t="s">
        <v>1533</v>
      </c>
      <c r="F1681" s="178" t="s">
        <v>1534</v>
      </c>
      <c r="G1681" s="179" t="s">
        <v>141</v>
      </c>
      <c r="H1681" s="180">
        <v>12.012</v>
      </c>
      <c r="I1681" s="181"/>
      <c r="J1681" s="182">
        <f>ROUND(I1681*H1681,2)</f>
        <v>0</v>
      </c>
      <c r="K1681" s="178" t="s">
        <v>142</v>
      </c>
      <c r="L1681" s="183"/>
      <c r="M1681" s="184" t="s">
        <v>19</v>
      </c>
      <c r="N1681" s="185" t="s">
        <v>47</v>
      </c>
      <c r="P1681" s="136">
        <f>O1681*H1681</f>
        <v>0</v>
      </c>
      <c r="Q1681" s="136">
        <v>0</v>
      </c>
      <c r="R1681" s="136">
        <f>Q1681*H1681</f>
        <v>0</v>
      </c>
      <c r="S1681" s="136">
        <v>0</v>
      </c>
      <c r="T1681" s="137">
        <f>S1681*H1681</f>
        <v>0</v>
      </c>
      <c r="AR1681" s="138" t="s">
        <v>267</v>
      </c>
      <c r="AT1681" s="138" t="s">
        <v>714</v>
      </c>
      <c r="AU1681" s="138" t="s">
        <v>85</v>
      </c>
      <c r="AY1681" s="17" t="s">
        <v>135</v>
      </c>
      <c r="BE1681" s="139">
        <f>IF(N1681="základní",J1681,0)</f>
        <v>0</v>
      </c>
      <c r="BF1681" s="139">
        <f>IF(N1681="snížená",J1681,0)</f>
        <v>0</v>
      </c>
      <c r="BG1681" s="139">
        <f>IF(N1681="zákl. přenesená",J1681,0)</f>
        <v>0</v>
      </c>
      <c r="BH1681" s="139">
        <f>IF(N1681="sníž. přenesená",J1681,0)</f>
        <v>0</v>
      </c>
      <c r="BI1681" s="139">
        <f>IF(N1681="nulová",J1681,0)</f>
        <v>0</v>
      </c>
      <c r="BJ1681" s="17" t="s">
        <v>83</v>
      </c>
      <c r="BK1681" s="139">
        <f>ROUND(I1681*H1681,2)</f>
        <v>0</v>
      </c>
      <c r="BL1681" s="17" t="s">
        <v>197</v>
      </c>
      <c r="BM1681" s="138" t="s">
        <v>1535</v>
      </c>
    </row>
    <row r="1682" spans="2:65" s="1" customFormat="1" ht="10">
      <c r="B1682" s="32"/>
      <c r="D1682" s="140" t="s">
        <v>144</v>
      </c>
      <c r="F1682" s="141" t="s">
        <v>1534</v>
      </c>
      <c r="I1682" s="142"/>
      <c r="L1682" s="32"/>
      <c r="M1682" s="143"/>
      <c r="T1682" s="53"/>
      <c r="AT1682" s="17" t="s">
        <v>144</v>
      </c>
      <c r="AU1682" s="17" t="s">
        <v>85</v>
      </c>
    </row>
    <row r="1683" spans="2:65" s="13" customFormat="1" ht="10">
      <c r="B1683" s="152"/>
      <c r="D1683" s="140" t="s">
        <v>147</v>
      </c>
      <c r="E1683" s="153" t="s">
        <v>19</v>
      </c>
      <c r="F1683" s="154" t="s">
        <v>1536</v>
      </c>
      <c r="H1683" s="155">
        <v>12.012</v>
      </c>
      <c r="I1683" s="156"/>
      <c r="L1683" s="152"/>
      <c r="M1683" s="157"/>
      <c r="T1683" s="158"/>
      <c r="AT1683" s="153" t="s">
        <v>147</v>
      </c>
      <c r="AU1683" s="153" t="s">
        <v>85</v>
      </c>
      <c r="AV1683" s="13" t="s">
        <v>85</v>
      </c>
      <c r="AW1683" s="13" t="s">
        <v>39</v>
      </c>
      <c r="AX1683" s="13" t="s">
        <v>12</v>
      </c>
      <c r="AY1683" s="153" t="s">
        <v>135</v>
      </c>
    </row>
    <row r="1684" spans="2:65" s="14" customFormat="1" ht="10">
      <c r="B1684" s="159"/>
      <c r="D1684" s="140" t="s">
        <v>147</v>
      </c>
      <c r="E1684" s="160" t="s">
        <v>19</v>
      </c>
      <c r="F1684" s="161" t="s">
        <v>154</v>
      </c>
      <c r="H1684" s="162">
        <v>12.012</v>
      </c>
      <c r="I1684" s="163"/>
      <c r="L1684" s="159"/>
      <c r="M1684" s="164"/>
      <c r="T1684" s="165"/>
      <c r="AT1684" s="160" t="s">
        <v>147</v>
      </c>
      <c r="AU1684" s="160" t="s">
        <v>85</v>
      </c>
      <c r="AV1684" s="14" t="s">
        <v>143</v>
      </c>
      <c r="AW1684" s="14" t="s">
        <v>39</v>
      </c>
      <c r="AX1684" s="14" t="s">
        <v>83</v>
      </c>
      <c r="AY1684" s="160" t="s">
        <v>135</v>
      </c>
    </row>
    <row r="1685" spans="2:65" s="1" customFormat="1" ht="33" customHeight="1">
      <c r="B1685" s="32"/>
      <c r="C1685" s="127" t="s">
        <v>1537</v>
      </c>
      <c r="D1685" s="127" t="s">
        <v>138</v>
      </c>
      <c r="E1685" s="128" t="s">
        <v>1538</v>
      </c>
      <c r="F1685" s="129" t="s">
        <v>1539</v>
      </c>
      <c r="G1685" s="130" t="s">
        <v>266</v>
      </c>
      <c r="H1685" s="131">
        <v>29.3</v>
      </c>
      <c r="I1685" s="132"/>
      <c r="J1685" s="133">
        <f>ROUND(I1685*H1685,2)</f>
        <v>0</v>
      </c>
      <c r="K1685" s="129" t="s">
        <v>142</v>
      </c>
      <c r="L1685" s="32"/>
      <c r="M1685" s="134" t="s">
        <v>19</v>
      </c>
      <c r="N1685" s="135" t="s">
        <v>47</v>
      </c>
      <c r="P1685" s="136">
        <f>O1685*H1685</f>
        <v>0</v>
      </c>
      <c r="Q1685" s="136">
        <v>0</v>
      </c>
      <c r="R1685" s="136">
        <f>Q1685*H1685</f>
        <v>0</v>
      </c>
      <c r="S1685" s="136">
        <v>0</v>
      </c>
      <c r="T1685" s="137">
        <f>S1685*H1685</f>
        <v>0</v>
      </c>
      <c r="AR1685" s="138" t="s">
        <v>197</v>
      </c>
      <c r="AT1685" s="138" t="s">
        <v>138</v>
      </c>
      <c r="AU1685" s="138" t="s">
        <v>85</v>
      </c>
      <c r="AY1685" s="17" t="s">
        <v>135</v>
      </c>
      <c r="BE1685" s="139">
        <f>IF(N1685="základní",J1685,0)</f>
        <v>0</v>
      </c>
      <c r="BF1685" s="139">
        <f>IF(N1685="snížená",J1685,0)</f>
        <v>0</v>
      </c>
      <c r="BG1685" s="139">
        <f>IF(N1685="zákl. přenesená",J1685,0)</f>
        <v>0</v>
      </c>
      <c r="BH1685" s="139">
        <f>IF(N1685="sníž. přenesená",J1685,0)</f>
        <v>0</v>
      </c>
      <c r="BI1685" s="139">
        <f>IF(N1685="nulová",J1685,0)</f>
        <v>0</v>
      </c>
      <c r="BJ1685" s="17" t="s">
        <v>83</v>
      </c>
      <c r="BK1685" s="139">
        <f>ROUND(I1685*H1685,2)</f>
        <v>0</v>
      </c>
      <c r="BL1685" s="17" t="s">
        <v>197</v>
      </c>
      <c r="BM1685" s="138" t="s">
        <v>1540</v>
      </c>
    </row>
    <row r="1686" spans="2:65" s="1" customFormat="1" ht="18">
      <c r="B1686" s="32"/>
      <c r="D1686" s="140" t="s">
        <v>144</v>
      </c>
      <c r="F1686" s="141" t="s">
        <v>1539</v>
      </c>
      <c r="I1686" s="142"/>
      <c r="L1686" s="32"/>
      <c r="M1686" s="143"/>
      <c r="T1686" s="53"/>
      <c r="AT1686" s="17" t="s">
        <v>144</v>
      </c>
      <c r="AU1686" s="17" t="s">
        <v>85</v>
      </c>
    </row>
    <row r="1687" spans="2:65" s="1" customFormat="1" ht="10">
      <c r="B1687" s="32"/>
      <c r="D1687" s="144" t="s">
        <v>145</v>
      </c>
      <c r="F1687" s="145" t="s">
        <v>1541</v>
      </c>
      <c r="I1687" s="142"/>
      <c r="L1687" s="32"/>
      <c r="M1687" s="143"/>
      <c r="T1687" s="53"/>
      <c r="AT1687" s="17" t="s">
        <v>145</v>
      </c>
      <c r="AU1687" s="17" t="s">
        <v>85</v>
      </c>
    </row>
    <row r="1688" spans="2:65" s="12" customFormat="1" ht="10">
      <c r="B1688" s="146"/>
      <c r="D1688" s="140" t="s">
        <v>147</v>
      </c>
      <c r="E1688" s="147" t="s">
        <v>19</v>
      </c>
      <c r="F1688" s="148" t="s">
        <v>588</v>
      </c>
      <c r="H1688" s="147" t="s">
        <v>19</v>
      </c>
      <c r="I1688" s="149"/>
      <c r="L1688" s="146"/>
      <c r="M1688" s="150"/>
      <c r="T1688" s="151"/>
      <c r="AT1688" s="147" t="s">
        <v>147</v>
      </c>
      <c r="AU1688" s="147" t="s">
        <v>85</v>
      </c>
      <c r="AV1688" s="12" t="s">
        <v>83</v>
      </c>
      <c r="AW1688" s="12" t="s">
        <v>39</v>
      </c>
      <c r="AX1688" s="12" t="s">
        <v>12</v>
      </c>
      <c r="AY1688" s="147" t="s">
        <v>135</v>
      </c>
    </row>
    <row r="1689" spans="2:65" s="13" customFormat="1" ht="10">
      <c r="B1689" s="152"/>
      <c r="D1689" s="140" t="s">
        <v>147</v>
      </c>
      <c r="E1689" s="153" t="s">
        <v>19</v>
      </c>
      <c r="F1689" s="154" t="s">
        <v>1542</v>
      </c>
      <c r="H1689" s="155">
        <v>2.8</v>
      </c>
      <c r="I1689" s="156"/>
      <c r="L1689" s="152"/>
      <c r="M1689" s="157"/>
      <c r="T1689" s="158"/>
      <c r="AT1689" s="153" t="s">
        <v>147</v>
      </c>
      <c r="AU1689" s="153" t="s">
        <v>85</v>
      </c>
      <c r="AV1689" s="13" t="s">
        <v>85</v>
      </c>
      <c r="AW1689" s="13" t="s">
        <v>39</v>
      </c>
      <c r="AX1689" s="13" t="s">
        <v>12</v>
      </c>
      <c r="AY1689" s="153" t="s">
        <v>135</v>
      </c>
    </row>
    <row r="1690" spans="2:65" s="12" customFormat="1" ht="10">
      <c r="B1690" s="146"/>
      <c r="D1690" s="140" t="s">
        <v>147</v>
      </c>
      <c r="E1690" s="147" t="s">
        <v>19</v>
      </c>
      <c r="F1690" s="148" t="s">
        <v>592</v>
      </c>
      <c r="H1690" s="147" t="s">
        <v>19</v>
      </c>
      <c r="I1690" s="149"/>
      <c r="L1690" s="146"/>
      <c r="M1690" s="150"/>
      <c r="T1690" s="151"/>
      <c r="AT1690" s="147" t="s">
        <v>147</v>
      </c>
      <c r="AU1690" s="147" t="s">
        <v>85</v>
      </c>
      <c r="AV1690" s="12" t="s">
        <v>83</v>
      </c>
      <c r="AW1690" s="12" t="s">
        <v>39</v>
      </c>
      <c r="AX1690" s="12" t="s">
        <v>12</v>
      </c>
      <c r="AY1690" s="147" t="s">
        <v>135</v>
      </c>
    </row>
    <row r="1691" spans="2:65" s="13" customFormat="1" ht="10">
      <c r="B1691" s="152"/>
      <c r="D1691" s="140" t="s">
        <v>147</v>
      </c>
      <c r="E1691" s="153" t="s">
        <v>19</v>
      </c>
      <c r="F1691" s="154" t="s">
        <v>1542</v>
      </c>
      <c r="H1691" s="155">
        <v>2.8</v>
      </c>
      <c r="I1691" s="156"/>
      <c r="L1691" s="152"/>
      <c r="M1691" s="157"/>
      <c r="T1691" s="158"/>
      <c r="AT1691" s="153" t="s">
        <v>147</v>
      </c>
      <c r="AU1691" s="153" t="s">
        <v>85</v>
      </c>
      <c r="AV1691" s="13" t="s">
        <v>85</v>
      </c>
      <c r="AW1691" s="13" t="s">
        <v>39</v>
      </c>
      <c r="AX1691" s="13" t="s">
        <v>12</v>
      </c>
      <c r="AY1691" s="153" t="s">
        <v>135</v>
      </c>
    </row>
    <row r="1692" spans="2:65" s="12" customFormat="1" ht="10">
      <c r="B1692" s="146"/>
      <c r="D1692" s="140" t="s">
        <v>147</v>
      </c>
      <c r="E1692" s="147" t="s">
        <v>19</v>
      </c>
      <c r="F1692" s="148" t="s">
        <v>597</v>
      </c>
      <c r="H1692" s="147" t="s">
        <v>19</v>
      </c>
      <c r="I1692" s="149"/>
      <c r="L1692" s="146"/>
      <c r="M1692" s="150"/>
      <c r="T1692" s="151"/>
      <c r="AT1692" s="147" t="s">
        <v>147</v>
      </c>
      <c r="AU1692" s="147" t="s">
        <v>85</v>
      </c>
      <c r="AV1692" s="12" t="s">
        <v>83</v>
      </c>
      <c r="AW1692" s="12" t="s">
        <v>39</v>
      </c>
      <c r="AX1692" s="12" t="s">
        <v>12</v>
      </c>
      <c r="AY1692" s="147" t="s">
        <v>135</v>
      </c>
    </row>
    <row r="1693" spans="2:65" s="13" customFormat="1" ht="10">
      <c r="B1693" s="152"/>
      <c r="D1693" s="140" t="s">
        <v>147</v>
      </c>
      <c r="E1693" s="153" t="s">
        <v>19</v>
      </c>
      <c r="F1693" s="154" t="s">
        <v>1543</v>
      </c>
      <c r="H1693" s="155">
        <v>4.5999999999999996</v>
      </c>
      <c r="I1693" s="156"/>
      <c r="L1693" s="152"/>
      <c r="M1693" s="157"/>
      <c r="T1693" s="158"/>
      <c r="AT1693" s="153" t="s">
        <v>147</v>
      </c>
      <c r="AU1693" s="153" t="s">
        <v>85</v>
      </c>
      <c r="AV1693" s="13" t="s">
        <v>85</v>
      </c>
      <c r="AW1693" s="13" t="s">
        <v>39</v>
      </c>
      <c r="AX1693" s="13" t="s">
        <v>12</v>
      </c>
      <c r="AY1693" s="153" t="s">
        <v>135</v>
      </c>
    </row>
    <row r="1694" spans="2:65" s="12" customFormat="1" ht="10">
      <c r="B1694" s="146"/>
      <c r="D1694" s="140" t="s">
        <v>147</v>
      </c>
      <c r="E1694" s="147" t="s">
        <v>19</v>
      </c>
      <c r="F1694" s="148" t="s">
        <v>546</v>
      </c>
      <c r="H1694" s="147" t="s">
        <v>19</v>
      </c>
      <c r="I1694" s="149"/>
      <c r="L1694" s="146"/>
      <c r="M1694" s="150"/>
      <c r="T1694" s="151"/>
      <c r="AT1694" s="147" t="s">
        <v>147</v>
      </c>
      <c r="AU1694" s="147" t="s">
        <v>85</v>
      </c>
      <c r="AV1694" s="12" t="s">
        <v>83</v>
      </c>
      <c r="AW1694" s="12" t="s">
        <v>39</v>
      </c>
      <c r="AX1694" s="12" t="s">
        <v>12</v>
      </c>
      <c r="AY1694" s="147" t="s">
        <v>135</v>
      </c>
    </row>
    <row r="1695" spans="2:65" s="13" customFormat="1" ht="10">
      <c r="B1695" s="152"/>
      <c r="D1695" s="140" t="s">
        <v>147</v>
      </c>
      <c r="E1695" s="153" t="s">
        <v>19</v>
      </c>
      <c r="F1695" s="154" t="s">
        <v>1544</v>
      </c>
      <c r="H1695" s="155">
        <v>4.9000000000000004</v>
      </c>
      <c r="I1695" s="156"/>
      <c r="L1695" s="152"/>
      <c r="M1695" s="157"/>
      <c r="T1695" s="158"/>
      <c r="AT1695" s="153" t="s">
        <v>147</v>
      </c>
      <c r="AU1695" s="153" t="s">
        <v>85</v>
      </c>
      <c r="AV1695" s="13" t="s">
        <v>85</v>
      </c>
      <c r="AW1695" s="13" t="s">
        <v>39</v>
      </c>
      <c r="AX1695" s="13" t="s">
        <v>12</v>
      </c>
      <c r="AY1695" s="153" t="s">
        <v>135</v>
      </c>
    </row>
    <row r="1696" spans="2:65" s="12" customFormat="1" ht="10">
      <c r="B1696" s="146"/>
      <c r="D1696" s="140" t="s">
        <v>147</v>
      </c>
      <c r="E1696" s="147" t="s">
        <v>19</v>
      </c>
      <c r="F1696" s="148" t="s">
        <v>548</v>
      </c>
      <c r="H1696" s="147" t="s">
        <v>19</v>
      </c>
      <c r="I1696" s="149"/>
      <c r="L1696" s="146"/>
      <c r="M1696" s="150"/>
      <c r="T1696" s="151"/>
      <c r="AT1696" s="147" t="s">
        <v>147</v>
      </c>
      <c r="AU1696" s="147" t="s">
        <v>85</v>
      </c>
      <c r="AV1696" s="12" t="s">
        <v>83</v>
      </c>
      <c r="AW1696" s="12" t="s">
        <v>39</v>
      </c>
      <c r="AX1696" s="12" t="s">
        <v>12</v>
      </c>
      <c r="AY1696" s="147" t="s">
        <v>135</v>
      </c>
    </row>
    <row r="1697" spans="2:65" s="13" customFormat="1" ht="10">
      <c r="B1697" s="152"/>
      <c r="D1697" s="140" t="s">
        <v>147</v>
      </c>
      <c r="E1697" s="153" t="s">
        <v>19</v>
      </c>
      <c r="F1697" s="154" t="s">
        <v>1543</v>
      </c>
      <c r="H1697" s="155">
        <v>4.5999999999999996</v>
      </c>
      <c r="I1697" s="156"/>
      <c r="L1697" s="152"/>
      <c r="M1697" s="157"/>
      <c r="T1697" s="158"/>
      <c r="AT1697" s="153" t="s">
        <v>147</v>
      </c>
      <c r="AU1697" s="153" t="s">
        <v>85</v>
      </c>
      <c r="AV1697" s="13" t="s">
        <v>85</v>
      </c>
      <c r="AW1697" s="13" t="s">
        <v>39</v>
      </c>
      <c r="AX1697" s="13" t="s">
        <v>12</v>
      </c>
      <c r="AY1697" s="153" t="s">
        <v>135</v>
      </c>
    </row>
    <row r="1698" spans="2:65" s="12" customFormat="1" ht="10">
      <c r="B1698" s="146"/>
      <c r="D1698" s="140" t="s">
        <v>147</v>
      </c>
      <c r="E1698" s="147" t="s">
        <v>19</v>
      </c>
      <c r="F1698" s="148" t="s">
        <v>604</v>
      </c>
      <c r="H1698" s="147" t="s">
        <v>19</v>
      </c>
      <c r="I1698" s="149"/>
      <c r="L1698" s="146"/>
      <c r="M1698" s="150"/>
      <c r="T1698" s="151"/>
      <c r="AT1698" s="147" t="s">
        <v>147</v>
      </c>
      <c r="AU1698" s="147" t="s">
        <v>85</v>
      </c>
      <c r="AV1698" s="12" t="s">
        <v>83</v>
      </c>
      <c r="AW1698" s="12" t="s">
        <v>39</v>
      </c>
      <c r="AX1698" s="12" t="s">
        <v>12</v>
      </c>
      <c r="AY1698" s="147" t="s">
        <v>135</v>
      </c>
    </row>
    <row r="1699" spans="2:65" s="13" customFormat="1" ht="10">
      <c r="B1699" s="152"/>
      <c r="D1699" s="140" t="s">
        <v>147</v>
      </c>
      <c r="E1699" s="153" t="s">
        <v>19</v>
      </c>
      <c r="F1699" s="154" t="s">
        <v>1545</v>
      </c>
      <c r="H1699" s="155">
        <v>4.8</v>
      </c>
      <c r="I1699" s="156"/>
      <c r="L1699" s="152"/>
      <c r="M1699" s="157"/>
      <c r="T1699" s="158"/>
      <c r="AT1699" s="153" t="s">
        <v>147</v>
      </c>
      <c r="AU1699" s="153" t="s">
        <v>85</v>
      </c>
      <c r="AV1699" s="13" t="s">
        <v>85</v>
      </c>
      <c r="AW1699" s="13" t="s">
        <v>39</v>
      </c>
      <c r="AX1699" s="13" t="s">
        <v>12</v>
      </c>
      <c r="AY1699" s="153" t="s">
        <v>135</v>
      </c>
    </row>
    <row r="1700" spans="2:65" s="12" customFormat="1" ht="10">
      <c r="B1700" s="146"/>
      <c r="D1700" s="140" t="s">
        <v>147</v>
      </c>
      <c r="E1700" s="147" t="s">
        <v>19</v>
      </c>
      <c r="F1700" s="148" t="s">
        <v>616</v>
      </c>
      <c r="H1700" s="147" t="s">
        <v>19</v>
      </c>
      <c r="I1700" s="149"/>
      <c r="L1700" s="146"/>
      <c r="M1700" s="150"/>
      <c r="T1700" s="151"/>
      <c r="AT1700" s="147" t="s">
        <v>147</v>
      </c>
      <c r="AU1700" s="147" t="s">
        <v>85</v>
      </c>
      <c r="AV1700" s="12" t="s">
        <v>83</v>
      </c>
      <c r="AW1700" s="12" t="s">
        <v>39</v>
      </c>
      <c r="AX1700" s="12" t="s">
        <v>12</v>
      </c>
      <c r="AY1700" s="147" t="s">
        <v>135</v>
      </c>
    </row>
    <row r="1701" spans="2:65" s="13" customFormat="1" ht="10">
      <c r="B1701" s="152"/>
      <c r="D1701" s="140" t="s">
        <v>147</v>
      </c>
      <c r="E1701" s="153" t="s">
        <v>19</v>
      </c>
      <c r="F1701" s="154" t="s">
        <v>1545</v>
      </c>
      <c r="H1701" s="155">
        <v>4.8</v>
      </c>
      <c r="I1701" s="156"/>
      <c r="L1701" s="152"/>
      <c r="M1701" s="157"/>
      <c r="T1701" s="158"/>
      <c r="AT1701" s="153" t="s">
        <v>147</v>
      </c>
      <c r="AU1701" s="153" t="s">
        <v>85</v>
      </c>
      <c r="AV1701" s="13" t="s">
        <v>85</v>
      </c>
      <c r="AW1701" s="13" t="s">
        <v>39</v>
      </c>
      <c r="AX1701" s="13" t="s">
        <v>12</v>
      </c>
      <c r="AY1701" s="153" t="s">
        <v>135</v>
      </c>
    </row>
    <row r="1702" spans="2:65" s="14" customFormat="1" ht="10">
      <c r="B1702" s="159"/>
      <c r="D1702" s="140" t="s">
        <v>147</v>
      </c>
      <c r="E1702" s="160" t="s">
        <v>19</v>
      </c>
      <c r="F1702" s="161" t="s">
        <v>154</v>
      </c>
      <c r="H1702" s="162">
        <v>29.3</v>
      </c>
      <c r="I1702" s="163"/>
      <c r="L1702" s="159"/>
      <c r="M1702" s="164"/>
      <c r="T1702" s="165"/>
      <c r="AT1702" s="160" t="s">
        <v>147</v>
      </c>
      <c r="AU1702" s="160" t="s">
        <v>85</v>
      </c>
      <c r="AV1702" s="14" t="s">
        <v>143</v>
      </c>
      <c r="AW1702" s="14" t="s">
        <v>39</v>
      </c>
      <c r="AX1702" s="14" t="s">
        <v>83</v>
      </c>
      <c r="AY1702" s="160" t="s">
        <v>135</v>
      </c>
    </row>
    <row r="1703" spans="2:65" s="1" customFormat="1" ht="16.5" customHeight="1">
      <c r="B1703" s="32"/>
      <c r="C1703" s="176" t="s">
        <v>1061</v>
      </c>
      <c r="D1703" s="176" t="s">
        <v>714</v>
      </c>
      <c r="E1703" s="177" t="s">
        <v>1546</v>
      </c>
      <c r="F1703" s="178" t="s">
        <v>1547</v>
      </c>
      <c r="G1703" s="179" t="s">
        <v>266</v>
      </c>
      <c r="H1703" s="180">
        <v>30.765000000000001</v>
      </c>
      <c r="I1703" s="181"/>
      <c r="J1703" s="182">
        <f>ROUND(I1703*H1703,2)</f>
        <v>0</v>
      </c>
      <c r="K1703" s="178" t="s">
        <v>142</v>
      </c>
      <c r="L1703" s="183"/>
      <c r="M1703" s="184" t="s">
        <v>19</v>
      </c>
      <c r="N1703" s="185" t="s">
        <v>47</v>
      </c>
      <c r="P1703" s="136">
        <f>O1703*H1703</f>
        <v>0</v>
      </c>
      <c r="Q1703" s="136">
        <v>0</v>
      </c>
      <c r="R1703" s="136">
        <f>Q1703*H1703</f>
        <v>0</v>
      </c>
      <c r="S1703" s="136">
        <v>0</v>
      </c>
      <c r="T1703" s="137">
        <f>S1703*H1703</f>
        <v>0</v>
      </c>
      <c r="AR1703" s="138" t="s">
        <v>267</v>
      </c>
      <c r="AT1703" s="138" t="s">
        <v>714</v>
      </c>
      <c r="AU1703" s="138" t="s">
        <v>85</v>
      </c>
      <c r="AY1703" s="17" t="s">
        <v>135</v>
      </c>
      <c r="BE1703" s="139">
        <f>IF(N1703="základní",J1703,0)</f>
        <v>0</v>
      </c>
      <c r="BF1703" s="139">
        <f>IF(N1703="snížená",J1703,0)</f>
        <v>0</v>
      </c>
      <c r="BG1703" s="139">
        <f>IF(N1703="zákl. přenesená",J1703,0)</f>
        <v>0</v>
      </c>
      <c r="BH1703" s="139">
        <f>IF(N1703="sníž. přenesená",J1703,0)</f>
        <v>0</v>
      </c>
      <c r="BI1703" s="139">
        <f>IF(N1703="nulová",J1703,0)</f>
        <v>0</v>
      </c>
      <c r="BJ1703" s="17" t="s">
        <v>83</v>
      </c>
      <c r="BK1703" s="139">
        <f>ROUND(I1703*H1703,2)</f>
        <v>0</v>
      </c>
      <c r="BL1703" s="17" t="s">
        <v>197</v>
      </c>
      <c r="BM1703" s="138" t="s">
        <v>1548</v>
      </c>
    </row>
    <row r="1704" spans="2:65" s="1" customFormat="1" ht="10">
      <c r="B1704" s="32"/>
      <c r="D1704" s="140" t="s">
        <v>144</v>
      </c>
      <c r="F1704" s="141" t="s">
        <v>1547</v>
      </c>
      <c r="I1704" s="142"/>
      <c r="L1704" s="32"/>
      <c r="M1704" s="143"/>
      <c r="T1704" s="53"/>
      <c r="AT1704" s="17" t="s">
        <v>144</v>
      </c>
      <c r="AU1704" s="17" t="s">
        <v>85</v>
      </c>
    </row>
    <row r="1705" spans="2:65" s="13" customFormat="1" ht="10">
      <c r="B1705" s="152"/>
      <c r="D1705" s="140" t="s">
        <v>147</v>
      </c>
      <c r="E1705" s="153" t="s">
        <v>19</v>
      </c>
      <c r="F1705" s="154" t="s">
        <v>1549</v>
      </c>
      <c r="H1705" s="155">
        <v>30.765000000000001</v>
      </c>
      <c r="I1705" s="156"/>
      <c r="L1705" s="152"/>
      <c r="M1705" s="157"/>
      <c r="T1705" s="158"/>
      <c r="AT1705" s="153" t="s">
        <v>147</v>
      </c>
      <c r="AU1705" s="153" t="s">
        <v>85</v>
      </c>
      <c r="AV1705" s="13" t="s">
        <v>85</v>
      </c>
      <c r="AW1705" s="13" t="s">
        <v>39</v>
      </c>
      <c r="AX1705" s="13" t="s">
        <v>12</v>
      </c>
      <c r="AY1705" s="153" t="s">
        <v>135</v>
      </c>
    </row>
    <row r="1706" spans="2:65" s="14" customFormat="1" ht="10">
      <c r="B1706" s="159"/>
      <c r="D1706" s="140" t="s">
        <v>147</v>
      </c>
      <c r="E1706" s="160" t="s">
        <v>19</v>
      </c>
      <c r="F1706" s="161" t="s">
        <v>154</v>
      </c>
      <c r="H1706" s="162">
        <v>30.765000000000001</v>
      </c>
      <c r="I1706" s="163"/>
      <c r="L1706" s="159"/>
      <c r="M1706" s="164"/>
      <c r="T1706" s="165"/>
      <c r="AT1706" s="160" t="s">
        <v>147</v>
      </c>
      <c r="AU1706" s="160" t="s">
        <v>85</v>
      </c>
      <c r="AV1706" s="14" t="s">
        <v>143</v>
      </c>
      <c r="AW1706" s="14" t="s">
        <v>39</v>
      </c>
      <c r="AX1706" s="14" t="s">
        <v>83</v>
      </c>
      <c r="AY1706" s="160" t="s">
        <v>135</v>
      </c>
    </row>
    <row r="1707" spans="2:65" s="1" customFormat="1" ht="24.15" customHeight="1">
      <c r="B1707" s="32"/>
      <c r="C1707" s="127" t="s">
        <v>1550</v>
      </c>
      <c r="D1707" s="127" t="s">
        <v>138</v>
      </c>
      <c r="E1707" s="128" t="s">
        <v>1551</v>
      </c>
      <c r="F1707" s="129" t="s">
        <v>1552</v>
      </c>
      <c r="G1707" s="130" t="s">
        <v>266</v>
      </c>
      <c r="H1707" s="131">
        <v>70.599999999999994</v>
      </c>
      <c r="I1707" s="132"/>
      <c r="J1707" s="133">
        <f>ROUND(I1707*H1707,2)</f>
        <v>0</v>
      </c>
      <c r="K1707" s="129" t="s">
        <v>142</v>
      </c>
      <c r="L1707" s="32"/>
      <c r="M1707" s="134" t="s">
        <v>19</v>
      </c>
      <c r="N1707" s="135" t="s">
        <v>47</v>
      </c>
      <c r="P1707" s="136">
        <f>O1707*H1707</f>
        <v>0</v>
      </c>
      <c r="Q1707" s="136">
        <v>0</v>
      </c>
      <c r="R1707" s="136">
        <f>Q1707*H1707</f>
        <v>0</v>
      </c>
      <c r="S1707" s="136">
        <v>0</v>
      </c>
      <c r="T1707" s="137">
        <f>S1707*H1707</f>
        <v>0</v>
      </c>
      <c r="AR1707" s="138" t="s">
        <v>197</v>
      </c>
      <c r="AT1707" s="138" t="s">
        <v>138</v>
      </c>
      <c r="AU1707" s="138" t="s">
        <v>85</v>
      </c>
      <c r="AY1707" s="17" t="s">
        <v>135</v>
      </c>
      <c r="BE1707" s="139">
        <f>IF(N1707="základní",J1707,0)</f>
        <v>0</v>
      </c>
      <c r="BF1707" s="139">
        <f>IF(N1707="snížená",J1707,0)</f>
        <v>0</v>
      </c>
      <c r="BG1707" s="139">
        <f>IF(N1707="zákl. přenesená",J1707,0)</f>
        <v>0</v>
      </c>
      <c r="BH1707" s="139">
        <f>IF(N1707="sníž. přenesená",J1707,0)</f>
        <v>0</v>
      </c>
      <c r="BI1707" s="139">
        <f>IF(N1707="nulová",J1707,0)</f>
        <v>0</v>
      </c>
      <c r="BJ1707" s="17" t="s">
        <v>83</v>
      </c>
      <c r="BK1707" s="139">
        <f>ROUND(I1707*H1707,2)</f>
        <v>0</v>
      </c>
      <c r="BL1707" s="17" t="s">
        <v>197</v>
      </c>
      <c r="BM1707" s="138" t="s">
        <v>1553</v>
      </c>
    </row>
    <row r="1708" spans="2:65" s="1" customFormat="1" ht="10">
      <c r="B1708" s="32"/>
      <c r="D1708" s="140" t="s">
        <v>144</v>
      </c>
      <c r="F1708" s="141" t="s">
        <v>1552</v>
      </c>
      <c r="I1708" s="142"/>
      <c r="L1708" s="32"/>
      <c r="M1708" s="143"/>
      <c r="T1708" s="53"/>
      <c r="AT1708" s="17" t="s">
        <v>144</v>
      </c>
      <c r="AU1708" s="17" t="s">
        <v>85</v>
      </c>
    </row>
    <row r="1709" spans="2:65" s="1" customFormat="1" ht="10">
      <c r="B1709" s="32"/>
      <c r="D1709" s="144" t="s">
        <v>145</v>
      </c>
      <c r="F1709" s="145" t="s">
        <v>1554</v>
      </c>
      <c r="I1709" s="142"/>
      <c r="L1709" s="32"/>
      <c r="M1709" s="143"/>
      <c r="T1709" s="53"/>
      <c r="AT1709" s="17" t="s">
        <v>145</v>
      </c>
      <c r="AU1709" s="17" t="s">
        <v>85</v>
      </c>
    </row>
    <row r="1710" spans="2:65" s="12" customFormat="1" ht="10">
      <c r="B1710" s="146"/>
      <c r="D1710" s="140" t="s">
        <v>147</v>
      </c>
      <c r="E1710" s="147" t="s">
        <v>19</v>
      </c>
      <c r="F1710" s="148" t="s">
        <v>604</v>
      </c>
      <c r="H1710" s="147" t="s">
        <v>19</v>
      </c>
      <c r="I1710" s="149"/>
      <c r="L1710" s="146"/>
      <c r="M1710" s="150"/>
      <c r="T1710" s="151"/>
      <c r="AT1710" s="147" t="s">
        <v>147</v>
      </c>
      <c r="AU1710" s="147" t="s">
        <v>85</v>
      </c>
      <c r="AV1710" s="12" t="s">
        <v>83</v>
      </c>
      <c r="AW1710" s="12" t="s">
        <v>39</v>
      </c>
      <c r="AX1710" s="12" t="s">
        <v>12</v>
      </c>
      <c r="AY1710" s="147" t="s">
        <v>135</v>
      </c>
    </row>
    <row r="1711" spans="2:65" s="13" customFormat="1" ht="10">
      <c r="B1711" s="152"/>
      <c r="D1711" s="140" t="s">
        <v>147</v>
      </c>
      <c r="E1711" s="153" t="s">
        <v>19</v>
      </c>
      <c r="F1711" s="154" t="s">
        <v>1502</v>
      </c>
      <c r="H1711" s="155">
        <v>10</v>
      </c>
      <c r="I1711" s="156"/>
      <c r="L1711" s="152"/>
      <c r="M1711" s="157"/>
      <c r="T1711" s="158"/>
      <c r="AT1711" s="153" t="s">
        <v>147</v>
      </c>
      <c r="AU1711" s="153" t="s">
        <v>85</v>
      </c>
      <c r="AV1711" s="13" t="s">
        <v>85</v>
      </c>
      <c r="AW1711" s="13" t="s">
        <v>39</v>
      </c>
      <c r="AX1711" s="13" t="s">
        <v>12</v>
      </c>
      <c r="AY1711" s="153" t="s">
        <v>135</v>
      </c>
    </row>
    <row r="1712" spans="2:65" s="12" customFormat="1" ht="10">
      <c r="B1712" s="146"/>
      <c r="D1712" s="140" t="s">
        <v>147</v>
      </c>
      <c r="E1712" s="147" t="s">
        <v>19</v>
      </c>
      <c r="F1712" s="148" t="s">
        <v>616</v>
      </c>
      <c r="H1712" s="147" t="s">
        <v>19</v>
      </c>
      <c r="I1712" s="149"/>
      <c r="L1712" s="146"/>
      <c r="M1712" s="150"/>
      <c r="T1712" s="151"/>
      <c r="AT1712" s="147" t="s">
        <v>147</v>
      </c>
      <c r="AU1712" s="147" t="s">
        <v>85</v>
      </c>
      <c r="AV1712" s="12" t="s">
        <v>83</v>
      </c>
      <c r="AW1712" s="12" t="s">
        <v>39</v>
      </c>
      <c r="AX1712" s="12" t="s">
        <v>12</v>
      </c>
      <c r="AY1712" s="147" t="s">
        <v>135</v>
      </c>
    </row>
    <row r="1713" spans="2:65" s="13" customFormat="1" ht="10">
      <c r="B1713" s="152"/>
      <c r="D1713" s="140" t="s">
        <v>147</v>
      </c>
      <c r="E1713" s="153" t="s">
        <v>19</v>
      </c>
      <c r="F1713" s="154" t="s">
        <v>1502</v>
      </c>
      <c r="H1713" s="155">
        <v>10</v>
      </c>
      <c r="I1713" s="156"/>
      <c r="L1713" s="152"/>
      <c r="M1713" s="157"/>
      <c r="T1713" s="158"/>
      <c r="AT1713" s="153" t="s">
        <v>147</v>
      </c>
      <c r="AU1713" s="153" t="s">
        <v>85</v>
      </c>
      <c r="AV1713" s="13" t="s">
        <v>85</v>
      </c>
      <c r="AW1713" s="13" t="s">
        <v>39</v>
      </c>
      <c r="AX1713" s="13" t="s">
        <v>12</v>
      </c>
      <c r="AY1713" s="153" t="s">
        <v>135</v>
      </c>
    </row>
    <row r="1714" spans="2:65" s="12" customFormat="1" ht="10">
      <c r="B1714" s="146"/>
      <c r="D1714" s="140" t="s">
        <v>147</v>
      </c>
      <c r="E1714" s="147" t="s">
        <v>19</v>
      </c>
      <c r="F1714" s="148" t="s">
        <v>1299</v>
      </c>
      <c r="H1714" s="147" t="s">
        <v>19</v>
      </c>
      <c r="I1714" s="149"/>
      <c r="L1714" s="146"/>
      <c r="M1714" s="150"/>
      <c r="T1714" s="151"/>
      <c r="AT1714" s="147" t="s">
        <v>147</v>
      </c>
      <c r="AU1714" s="147" t="s">
        <v>85</v>
      </c>
      <c r="AV1714" s="12" t="s">
        <v>83</v>
      </c>
      <c r="AW1714" s="12" t="s">
        <v>39</v>
      </c>
      <c r="AX1714" s="12" t="s">
        <v>12</v>
      </c>
      <c r="AY1714" s="147" t="s">
        <v>135</v>
      </c>
    </row>
    <row r="1715" spans="2:65" s="13" customFormat="1" ht="10">
      <c r="B1715" s="152"/>
      <c r="D1715" s="140" t="s">
        <v>147</v>
      </c>
      <c r="E1715" s="153" t="s">
        <v>19</v>
      </c>
      <c r="F1715" s="154" t="s">
        <v>1503</v>
      </c>
      <c r="H1715" s="155">
        <v>5.6</v>
      </c>
      <c r="I1715" s="156"/>
      <c r="L1715" s="152"/>
      <c r="M1715" s="157"/>
      <c r="T1715" s="158"/>
      <c r="AT1715" s="153" t="s">
        <v>147</v>
      </c>
      <c r="AU1715" s="153" t="s">
        <v>85</v>
      </c>
      <c r="AV1715" s="13" t="s">
        <v>85</v>
      </c>
      <c r="AW1715" s="13" t="s">
        <v>39</v>
      </c>
      <c r="AX1715" s="13" t="s">
        <v>12</v>
      </c>
      <c r="AY1715" s="153" t="s">
        <v>135</v>
      </c>
    </row>
    <row r="1716" spans="2:65" s="12" customFormat="1" ht="10">
      <c r="B1716" s="146"/>
      <c r="D1716" s="140" t="s">
        <v>147</v>
      </c>
      <c r="E1716" s="147" t="s">
        <v>19</v>
      </c>
      <c r="F1716" s="148" t="s">
        <v>620</v>
      </c>
      <c r="H1716" s="147" t="s">
        <v>19</v>
      </c>
      <c r="I1716" s="149"/>
      <c r="L1716" s="146"/>
      <c r="M1716" s="150"/>
      <c r="T1716" s="151"/>
      <c r="AT1716" s="147" t="s">
        <v>147</v>
      </c>
      <c r="AU1716" s="147" t="s">
        <v>85</v>
      </c>
      <c r="AV1716" s="12" t="s">
        <v>83</v>
      </c>
      <c r="AW1716" s="12" t="s">
        <v>39</v>
      </c>
      <c r="AX1716" s="12" t="s">
        <v>12</v>
      </c>
      <c r="AY1716" s="147" t="s">
        <v>135</v>
      </c>
    </row>
    <row r="1717" spans="2:65" s="13" customFormat="1" ht="10">
      <c r="B1717" s="152"/>
      <c r="D1717" s="140" t="s">
        <v>147</v>
      </c>
      <c r="E1717" s="153" t="s">
        <v>19</v>
      </c>
      <c r="F1717" s="154" t="s">
        <v>1504</v>
      </c>
      <c r="H1717" s="155">
        <v>12.5</v>
      </c>
      <c r="I1717" s="156"/>
      <c r="L1717" s="152"/>
      <c r="M1717" s="157"/>
      <c r="T1717" s="158"/>
      <c r="AT1717" s="153" t="s">
        <v>147</v>
      </c>
      <c r="AU1717" s="153" t="s">
        <v>85</v>
      </c>
      <c r="AV1717" s="13" t="s">
        <v>85</v>
      </c>
      <c r="AW1717" s="13" t="s">
        <v>39</v>
      </c>
      <c r="AX1717" s="13" t="s">
        <v>12</v>
      </c>
      <c r="AY1717" s="153" t="s">
        <v>135</v>
      </c>
    </row>
    <row r="1718" spans="2:65" s="12" customFormat="1" ht="10">
      <c r="B1718" s="146"/>
      <c r="D1718" s="140" t="s">
        <v>147</v>
      </c>
      <c r="E1718" s="147" t="s">
        <v>19</v>
      </c>
      <c r="F1718" s="148" t="s">
        <v>626</v>
      </c>
      <c r="H1718" s="147" t="s">
        <v>19</v>
      </c>
      <c r="I1718" s="149"/>
      <c r="L1718" s="146"/>
      <c r="M1718" s="150"/>
      <c r="T1718" s="151"/>
      <c r="AT1718" s="147" t="s">
        <v>147</v>
      </c>
      <c r="AU1718" s="147" t="s">
        <v>85</v>
      </c>
      <c r="AV1718" s="12" t="s">
        <v>83</v>
      </c>
      <c r="AW1718" s="12" t="s">
        <v>39</v>
      </c>
      <c r="AX1718" s="12" t="s">
        <v>12</v>
      </c>
      <c r="AY1718" s="147" t="s">
        <v>135</v>
      </c>
    </row>
    <row r="1719" spans="2:65" s="13" customFormat="1" ht="10">
      <c r="B1719" s="152"/>
      <c r="D1719" s="140" t="s">
        <v>147</v>
      </c>
      <c r="E1719" s="153" t="s">
        <v>19</v>
      </c>
      <c r="F1719" s="154" t="s">
        <v>1505</v>
      </c>
      <c r="H1719" s="155">
        <v>17.5</v>
      </c>
      <c r="I1719" s="156"/>
      <c r="L1719" s="152"/>
      <c r="M1719" s="157"/>
      <c r="T1719" s="158"/>
      <c r="AT1719" s="153" t="s">
        <v>147</v>
      </c>
      <c r="AU1719" s="153" t="s">
        <v>85</v>
      </c>
      <c r="AV1719" s="13" t="s">
        <v>85</v>
      </c>
      <c r="AW1719" s="13" t="s">
        <v>39</v>
      </c>
      <c r="AX1719" s="13" t="s">
        <v>12</v>
      </c>
      <c r="AY1719" s="153" t="s">
        <v>135</v>
      </c>
    </row>
    <row r="1720" spans="2:65" s="12" customFormat="1" ht="10">
      <c r="B1720" s="146"/>
      <c r="D1720" s="140" t="s">
        <v>147</v>
      </c>
      <c r="E1720" s="147" t="s">
        <v>19</v>
      </c>
      <c r="F1720" s="148" t="s">
        <v>629</v>
      </c>
      <c r="H1720" s="147" t="s">
        <v>19</v>
      </c>
      <c r="I1720" s="149"/>
      <c r="L1720" s="146"/>
      <c r="M1720" s="150"/>
      <c r="T1720" s="151"/>
      <c r="AT1720" s="147" t="s">
        <v>147</v>
      </c>
      <c r="AU1720" s="147" t="s">
        <v>85</v>
      </c>
      <c r="AV1720" s="12" t="s">
        <v>83</v>
      </c>
      <c r="AW1720" s="12" t="s">
        <v>39</v>
      </c>
      <c r="AX1720" s="12" t="s">
        <v>12</v>
      </c>
      <c r="AY1720" s="147" t="s">
        <v>135</v>
      </c>
    </row>
    <row r="1721" spans="2:65" s="13" customFormat="1" ht="10">
      <c r="B1721" s="152"/>
      <c r="D1721" s="140" t="s">
        <v>147</v>
      </c>
      <c r="E1721" s="153" t="s">
        <v>19</v>
      </c>
      <c r="F1721" s="154" t="s">
        <v>1506</v>
      </c>
      <c r="H1721" s="155">
        <v>15</v>
      </c>
      <c r="I1721" s="156"/>
      <c r="L1721" s="152"/>
      <c r="M1721" s="157"/>
      <c r="T1721" s="158"/>
      <c r="AT1721" s="153" t="s">
        <v>147</v>
      </c>
      <c r="AU1721" s="153" t="s">
        <v>85</v>
      </c>
      <c r="AV1721" s="13" t="s">
        <v>85</v>
      </c>
      <c r="AW1721" s="13" t="s">
        <v>39</v>
      </c>
      <c r="AX1721" s="13" t="s">
        <v>12</v>
      </c>
      <c r="AY1721" s="153" t="s">
        <v>135</v>
      </c>
    </row>
    <row r="1722" spans="2:65" s="14" customFormat="1" ht="10">
      <c r="B1722" s="159"/>
      <c r="D1722" s="140" t="s">
        <v>147</v>
      </c>
      <c r="E1722" s="160" t="s">
        <v>19</v>
      </c>
      <c r="F1722" s="161" t="s">
        <v>154</v>
      </c>
      <c r="H1722" s="162">
        <v>70.599999999999994</v>
      </c>
      <c r="I1722" s="163"/>
      <c r="L1722" s="159"/>
      <c r="M1722" s="164"/>
      <c r="T1722" s="165"/>
      <c r="AT1722" s="160" t="s">
        <v>147</v>
      </c>
      <c r="AU1722" s="160" t="s">
        <v>85</v>
      </c>
      <c r="AV1722" s="14" t="s">
        <v>143</v>
      </c>
      <c r="AW1722" s="14" t="s">
        <v>39</v>
      </c>
      <c r="AX1722" s="14" t="s">
        <v>83</v>
      </c>
      <c r="AY1722" s="160" t="s">
        <v>135</v>
      </c>
    </row>
    <row r="1723" spans="2:65" s="1" customFormat="1" ht="24.15" customHeight="1">
      <c r="B1723" s="32"/>
      <c r="C1723" s="127" t="s">
        <v>1065</v>
      </c>
      <c r="D1723" s="127" t="s">
        <v>138</v>
      </c>
      <c r="E1723" s="128" t="s">
        <v>1555</v>
      </c>
      <c r="F1723" s="129" t="s">
        <v>1556</v>
      </c>
      <c r="G1723" s="130" t="s">
        <v>141</v>
      </c>
      <c r="H1723" s="131">
        <v>138.41999999999999</v>
      </c>
      <c r="I1723" s="132"/>
      <c r="J1723" s="133">
        <f>ROUND(I1723*H1723,2)</f>
        <v>0</v>
      </c>
      <c r="K1723" s="129" t="s">
        <v>142</v>
      </c>
      <c r="L1723" s="32"/>
      <c r="M1723" s="134" t="s">
        <v>19</v>
      </c>
      <c r="N1723" s="135" t="s">
        <v>47</v>
      </c>
      <c r="P1723" s="136">
        <f>O1723*H1723</f>
        <v>0</v>
      </c>
      <c r="Q1723" s="136">
        <v>0</v>
      </c>
      <c r="R1723" s="136">
        <f>Q1723*H1723</f>
        <v>0</v>
      </c>
      <c r="S1723" s="136">
        <v>0</v>
      </c>
      <c r="T1723" s="137">
        <f>S1723*H1723</f>
        <v>0</v>
      </c>
      <c r="AR1723" s="138" t="s">
        <v>197</v>
      </c>
      <c r="AT1723" s="138" t="s">
        <v>138</v>
      </c>
      <c r="AU1723" s="138" t="s">
        <v>85</v>
      </c>
      <c r="AY1723" s="17" t="s">
        <v>135</v>
      </c>
      <c r="BE1723" s="139">
        <f>IF(N1723="základní",J1723,0)</f>
        <v>0</v>
      </c>
      <c r="BF1723" s="139">
        <f>IF(N1723="snížená",J1723,0)</f>
        <v>0</v>
      </c>
      <c r="BG1723" s="139">
        <f>IF(N1723="zákl. přenesená",J1723,0)</f>
        <v>0</v>
      </c>
      <c r="BH1723" s="139">
        <f>IF(N1723="sníž. přenesená",J1723,0)</f>
        <v>0</v>
      </c>
      <c r="BI1723" s="139">
        <f>IF(N1723="nulová",J1723,0)</f>
        <v>0</v>
      </c>
      <c r="BJ1723" s="17" t="s">
        <v>83</v>
      </c>
      <c r="BK1723" s="139">
        <f>ROUND(I1723*H1723,2)</f>
        <v>0</v>
      </c>
      <c r="BL1723" s="17" t="s">
        <v>197</v>
      </c>
      <c r="BM1723" s="138" t="s">
        <v>1557</v>
      </c>
    </row>
    <row r="1724" spans="2:65" s="1" customFormat="1" ht="18">
      <c r="B1724" s="32"/>
      <c r="D1724" s="140" t="s">
        <v>144</v>
      </c>
      <c r="F1724" s="141" t="s">
        <v>1556</v>
      </c>
      <c r="I1724" s="142"/>
      <c r="L1724" s="32"/>
      <c r="M1724" s="143"/>
      <c r="T1724" s="53"/>
      <c r="AT1724" s="17" t="s">
        <v>144</v>
      </c>
      <c r="AU1724" s="17" t="s">
        <v>85</v>
      </c>
    </row>
    <row r="1725" spans="2:65" s="1" customFormat="1" ht="10">
      <c r="B1725" s="32"/>
      <c r="D1725" s="144" t="s">
        <v>145</v>
      </c>
      <c r="F1725" s="145" t="s">
        <v>1558</v>
      </c>
      <c r="I1725" s="142"/>
      <c r="L1725" s="32"/>
      <c r="M1725" s="143"/>
      <c r="T1725" s="53"/>
      <c r="AT1725" s="17" t="s">
        <v>145</v>
      </c>
      <c r="AU1725" s="17" t="s">
        <v>85</v>
      </c>
    </row>
    <row r="1726" spans="2:65" s="12" customFormat="1" ht="10">
      <c r="B1726" s="146"/>
      <c r="D1726" s="140" t="s">
        <v>147</v>
      </c>
      <c r="E1726" s="147" t="s">
        <v>19</v>
      </c>
      <c r="F1726" s="148" t="s">
        <v>588</v>
      </c>
      <c r="H1726" s="147" t="s">
        <v>19</v>
      </c>
      <c r="I1726" s="149"/>
      <c r="L1726" s="146"/>
      <c r="M1726" s="150"/>
      <c r="T1726" s="151"/>
      <c r="AT1726" s="147" t="s">
        <v>147</v>
      </c>
      <c r="AU1726" s="147" t="s">
        <v>85</v>
      </c>
      <c r="AV1726" s="12" t="s">
        <v>83</v>
      </c>
      <c r="AW1726" s="12" t="s">
        <v>39</v>
      </c>
      <c r="AX1726" s="12" t="s">
        <v>12</v>
      </c>
      <c r="AY1726" s="147" t="s">
        <v>135</v>
      </c>
    </row>
    <row r="1727" spans="2:65" s="13" customFormat="1" ht="10">
      <c r="B1727" s="152"/>
      <c r="D1727" s="140" t="s">
        <v>147</v>
      </c>
      <c r="E1727" s="153" t="s">
        <v>19</v>
      </c>
      <c r="F1727" s="154" t="s">
        <v>1485</v>
      </c>
      <c r="H1727" s="155">
        <v>1.8</v>
      </c>
      <c r="I1727" s="156"/>
      <c r="L1727" s="152"/>
      <c r="M1727" s="157"/>
      <c r="T1727" s="158"/>
      <c r="AT1727" s="153" t="s">
        <v>147</v>
      </c>
      <c r="AU1727" s="153" t="s">
        <v>85</v>
      </c>
      <c r="AV1727" s="13" t="s">
        <v>85</v>
      </c>
      <c r="AW1727" s="13" t="s">
        <v>39</v>
      </c>
      <c r="AX1727" s="13" t="s">
        <v>12</v>
      </c>
      <c r="AY1727" s="153" t="s">
        <v>135</v>
      </c>
    </row>
    <row r="1728" spans="2:65" s="12" customFormat="1" ht="10">
      <c r="B1728" s="146"/>
      <c r="D1728" s="140" t="s">
        <v>147</v>
      </c>
      <c r="E1728" s="147" t="s">
        <v>19</v>
      </c>
      <c r="F1728" s="148" t="s">
        <v>592</v>
      </c>
      <c r="H1728" s="147" t="s">
        <v>19</v>
      </c>
      <c r="I1728" s="149"/>
      <c r="L1728" s="146"/>
      <c r="M1728" s="150"/>
      <c r="T1728" s="151"/>
      <c r="AT1728" s="147" t="s">
        <v>147</v>
      </c>
      <c r="AU1728" s="147" t="s">
        <v>85</v>
      </c>
      <c r="AV1728" s="12" t="s">
        <v>83</v>
      </c>
      <c r="AW1728" s="12" t="s">
        <v>39</v>
      </c>
      <c r="AX1728" s="12" t="s">
        <v>12</v>
      </c>
      <c r="AY1728" s="147" t="s">
        <v>135</v>
      </c>
    </row>
    <row r="1729" spans="2:51" s="13" customFormat="1" ht="10">
      <c r="B1729" s="152"/>
      <c r="D1729" s="140" t="s">
        <v>147</v>
      </c>
      <c r="E1729" s="153" t="s">
        <v>19</v>
      </c>
      <c r="F1729" s="154" t="s">
        <v>1485</v>
      </c>
      <c r="H1729" s="155">
        <v>1.8</v>
      </c>
      <c r="I1729" s="156"/>
      <c r="L1729" s="152"/>
      <c r="M1729" s="157"/>
      <c r="T1729" s="158"/>
      <c r="AT1729" s="153" t="s">
        <v>147</v>
      </c>
      <c r="AU1729" s="153" t="s">
        <v>85</v>
      </c>
      <c r="AV1729" s="13" t="s">
        <v>85</v>
      </c>
      <c r="AW1729" s="13" t="s">
        <v>39</v>
      </c>
      <c r="AX1729" s="13" t="s">
        <v>12</v>
      </c>
      <c r="AY1729" s="153" t="s">
        <v>135</v>
      </c>
    </row>
    <row r="1730" spans="2:51" s="12" customFormat="1" ht="10">
      <c r="B1730" s="146"/>
      <c r="D1730" s="140" t="s">
        <v>147</v>
      </c>
      <c r="E1730" s="147" t="s">
        <v>19</v>
      </c>
      <c r="F1730" s="148" t="s">
        <v>597</v>
      </c>
      <c r="H1730" s="147" t="s">
        <v>19</v>
      </c>
      <c r="I1730" s="149"/>
      <c r="L1730" s="146"/>
      <c r="M1730" s="150"/>
      <c r="T1730" s="151"/>
      <c r="AT1730" s="147" t="s">
        <v>147</v>
      </c>
      <c r="AU1730" s="147" t="s">
        <v>85</v>
      </c>
      <c r="AV1730" s="12" t="s">
        <v>83</v>
      </c>
      <c r="AW1730" s="12" t="s">
        <v>39</v>
      </c>
      <c r="AX1730" s="12" t="s">
        <v>12</v>
      </c>
      <c r="AY1730" s="147" t="s">
        <v>135</v>
      </c>
    </row>
    <row r="1731" spans="2:51" s="13" customFormat="1" ht="10">
      <c r="B1731" s="152"/>
      <c r="D1731" s="140" t="s">
        <v>147</v>
      </c>
      <c r="E1731" s="153" t="s">
        <v>19</v>
      </c>
      <c r="F1731" s="154" t="s">
        <v>1485</v>
      </c>
      <c r="H1731" s="155">
        <v>1.8</v>
      </c>
      <c r="I1731" s="156"/>
      <c r="L1731" s="152"/>
      <c r="M1731" s="157"/>
      <c r="T1731" s="158"/>
      <c r="AT1731" s="153" t="s">
        <v>147</v>
      </c>
      <c r="AU1731" s="153" t="s">
        <v>85</v>
      </c>
      <c r="AV1731" s="13" t="s">
        <v>85</v>
      </c>
      <c r="AW1731" s="13" t="s">
        <v>39</v>
      </c>
      <c r="AX1731" s="13" t="s">
        <v>12</v>
      </c>
      <c r="AY1731" s="153" t="s">
        <v>135</v>
      </c>
    </row>
    <row r="1732" spans="2:51" s="12" customFormat="1" ht="10">
      <c r="B1732" s="146"/>
      <c r="D1732" s="140" t="s">
        <v>147</v>
      </c>
      <c r="E1732" s="147" t="s">
        <v>19</v>
      </c>
      <c r="F1732" s="148" t="s">
        <v>604</v>
      </c>
      <c r="H1732" s="147" t="s">
        <v>19</v>
      </c>
      <c r="I1732" s="149"/>
      <c r="L1732" s="146"/>
      <c r="M1732" s="150"/>
      <c r="T1732" s="151"/>
      <c r="AT1732" s="147" t="s">
        <v>147</v>
      </c>
      <c r="AU1732" s="147" t="s">
        <v>85</v>
      </c>
      <c r="AV1732" s="12" t="s">
        <v>83</v>
      </c>
      <c r="AW1732" s="12" t="s">
        <v>39</v>
      </c>
      <c r="AX1732" s="12" t="s">
        <v>12</v>
      </c>
      <c r="AY1732" s="147" t="s">
        <v>135</v>
      </c>
    </row>
    <row r="1733" spans="2:51" s="13" customFormat="1" ht="10">
      <c r="B1733" s="152"/>
      <c r="D1733" s="140" t="s">
        <v>147</v>
      </c>
      <c r="E1733" s="153" t="s">
        <v>19</v>
      </c>
      <c r="F1733" s="154" t="s">
        <v>1486</v>
      </c>
      <c r="H1733" s="155">
        <v>24</v>
      </c>
      <c r="I1733" s="156"/>
      <c r="L1733" s="152"/>
      <c r="M1733" s="157"/>
      <c r="T1733" s="158"/>
      <c r="AT1733" s="153" t="s">
        <v>147</v>
      </c>
      <c r="AU1733" s="153" t="s">
        <v>85</v>
      </c>
      <c r="AV1733" s="13" t="s">
        <v>85</v>
      </c>
      <c r="AW1733" s="13" t="s">
        <v>39</v>
      </c>
      <c r="AX1733" s="13" t="s">
        <v>12</v>
      </c>
      <c r="AY1733" s="153" t="s">
        <v>135</v>
      </c>
    </row>
    <row r="1734" spans="2:51" s="13" customFormat="1" ht="10">
      <c r="B1734" s="152"/>
      <c r="D1734" s="140" t="s">
        <v>147</v>
      </c>
      <c r="E1734" s="153" t="s">
        <v>19</v>
      </c>
      <c r="F1734" s="154" t="s">
        <v>509</v>
      </c>
      <c r="H1734" s="155">
        <v>-1.6</v>
      </c>
      <c r="I1734" s="156"/>
      <c r="L1734" s="152"/>
      <c r="M1734" s="157"/>
      <c r="T1734" s="158"/>
      <c r="AT1734" s="153" t="s">
        <v>147</v>
      </c>
      <c r="AU1734" s="153" t="s">
        <v>85</v>
      </c>
      <c r="AV1734" s="13" t="s">
        <v>85</v>
      </c>
      <c r="AW1734" s="13" t="s">
        <v>39</v>
      </c>
      <c r="AX1734" s="13" t="s">
        <v>12</v>
      </c>
      <c r="AY1734" s="153" t="s">
        <v>135</v>
      </c>
    </row>
    <row r="1735" spans="2:51" s="12" customFormat="1" ht="10">
      <c r="B1735" s="146"/>
      <c r="D1735" s="140" t="s">
        <v>147</v>
      </c>
      <c r="E1735" s="147" t="s">
        <v>19</v>
      </c>
      <c r="F1735" s="148" t="s">
        <v>546</v>
      </c>
      <c r="H1735" s="147" t="s">
        <v>19</v>
      </c>
      <c r="I1735" s="149"/>
      <c r="L1735" s="146"/>
      <c r="M1735" s="150"/>
      <c r="T1735" s="151"/>
      <c r="AT1735" s="147" t="s">
        <v>147</v>
      </c>
      <c r="AU1735" s="147" t="s">
        <v>85</v>
      </c>
      <c r="AV1735" s="12" t="s">
        <v>83</v>
      </c>
      <c r="AW1735" s="12" t="s">
        <v>39</v>
      </c>
      <c r="AX1735" s="12" t="s">
        <v>12</v>
      </c>
      <c r="AY1735" s="147" t="s">
        <v>135</v>
      </c>
    </row>
    <row r="1736" spans="2:51" s="13" customFormat="1" ht="10">
      <c r="B1736" s="152"/>
      <c r="D1736" s="140" t="s">
        <v>147</v>
      </c>
      <c r="E1736" s="153" t="s">
        <v>19</v>
      </c>
      <c r="F1736" s="154" t="s">
        <v>1487</v>
      </c>
      <c r="H1736" s="155">
        <v>2.3400000000000003</v>
      </c>
      <c r="I1736" s="156"/>
      <c r="L1736" s="152"/>
      <c r="M1736" s="157"/>
      <c r="T1736" s="158"/>
      <c r="AT1736" s="153" t="s">
        <v>147</v>
      </c>
      <c r="AU1736" s="153" t="s">
        <v>85</v>
      </c>
      <c r="AV1736" s="13" t="s">
        <v>85</v>
      </c>
      <c r="AW1736" s="13" t="s">
        <v>39</v>
      </c>
      <c r="AX1736" s="13" t="s">
        <v>12</v>
      </c>
      <c r="AY1736" s="153" t="s">
        <v>135</v>
      </c>
    </row>
    <row r="1737" spans="2:51" s="12" customFormat="1" ht="10">
      <c r="B1737" s="146"/>
      <c r="D1737" s="140" t="s">
        <v>147</v>
      </c>
      <c r="E1737" s="147" t="s">
        <v>19</v>
      </c>
      <c r="F1737" s="148" t="s">
        <v>616</v>
      </c>
      <c r="H1737" s="147" t="s">
        <v>19</v>
      </c>
      <c r="I1737" s="149"/>
      <c r="L1737" s="146"/>
      <c r="M1737" s="150"/>
      <c r="T1737" s="151"/>
      <c r="AT1737" s="147" t="s">
        <v>147</v>
      </c>
      <c r="AU1737" s="147" t="s">
        <v>85</v>
      </c>
      <c r="AV1737" s="12" t="s">
        <v>83</v>
      </c>
      <c r="AW1737" s="12" t="s">
        <v>39</v>
      </c>
      <c r="AX1737" s="12" t="s">
        <v>12</v>
      </c>
      <c r="AY1737" s="147" t="s">
        <v>135</v>
      </c>
    </row>
    <row r="1738" spans="2:51" s="13" customFormat="1" ht="10">
      <c r="B1738" s="152"/>
      <c r="D1738" s="140" t="s">
        <v>147</v>
      </c>
      <c r="E1738" s="153" t="s">
        <v>19</v>
      </c>
      <c r="F1738" s="154" t="s">
        <v>1486</v>
      </c>
      <c r="H1738" s="155">
        <v>24</v>
      </c>
      <c r="I1738" s="156"/>
      <c r="L1738" s="152"/>
      <c r="M1738" s="157"/>
      <c r="T1738" s="158"/>
      <c r="AT1738" s="153" t="s">
        <v>147</v>
      </c>
      <c r="AU1738" s="153" t="s">
        <v>85</v>
      </c>
      <c r="AV1738" s="13" t="s">
        <v>85</v>
      </c>
      <c r="AW1738" s="13" t="s">
        <v>39</v>
      </c>
      <c r="AX1738" s="13" t="s">
        <v>12</v>
      </c>
      <c r="AY1738" s="153" t="s">
        <v>135</v>
      </c>
    </row>
    <row r="1739" spans="2:51" s="13" customFormat="1" ht="10">
      <c r="B1739" s="152"/>
      <c r="D1739" s="140" t="s">
        <v>147</v>
      </c>
      <c r="E1739" s="153" t="s">
        <v>19</v>
      </c>
      <c r="F1739" s="154" t="s">
        <v>509</v>
      </c>
      <c r="H1739" s="155">
        <v>-1.6</v>
      </c>
      <c r="I1739" s="156"/>
      <c r="L1739" s="152"/>
      <c r="M1739" s="157"/>
      <c r="T1739" s="158"/>
      <c r="AT1739" s="153" t="s">
        <v>147</v>
      </c>
      <c r="AU1739" s="153" t="s">
        <v>85</v>
      </c>
      <c r="AV1739" s="13" t="s">
        <v>85</v>
      </c>
      <c r="AW1739" s="13" t="s">
        <v>39</v>
      </c>
      <c r="AX1739" s="13" t="s">
        <v>12</v>
      </c>
      <c r="AY1739" s="153" t="s">
        <v>135</v>
      </c>
    </row>
    <row r="1740" spans="2:51" s="12" customFormat="1" ht="10">
      <c r="B1740" s="146"/>
      <c r="D1740" s="140" t="s">
        <v>147</v>
      </c>
      <c r="E1740" s="147" t="s">
        <v>19</v>
      </c>
      <c r="F1740" s="148" t="s">
        <v>548</v>
      </c>
      <c r="H1740" s="147" t="s">
        <v>19</v>
      </c>
      <c r="I1740" s="149"/>
      <c r="L1740" s="146"/>
      <c r="M1740" s="150"/>
      <c r="T1740" s="151"/>
      <c r="AT1740" s="147" t="s">
        <v>147</v>
      </c>
      <c r="AU1740" s="147" t="s">
        <v>85</v>
      </c>
      <c r="AV1740" s="12" t="s">
        <v>83</v>
      </c>
      <c r="AW1740" s="12" t="s">
        <v>39</v>
      </c>
      <c r="AX1740" s="12" t="s">
        <v>12</v>
      </c>
      <c r="AY1740" s="147" t="s">
        <v>135</v>
      </c>
    </row>
    <row r="1741" spans="2:51" s="13" customFormat="1" ht="10">
      <c r="B1741" s="152"/>
      <c r="D1741" s="140" t="s">
        <v>147</v>
      </c>
      <c r="E1741" s="153" t="s">
        <v>19</v>
      </c>
      <c r="F1741" s="154" t="s">
        <v>1485</v>
      </c>
      <c r="H1741" s="155">
        <v>1.8</v>
      </c>
      <c r="I1741" s="156"/>
      <c r="L1741" s="152"/>
      <c r="M1741" s="157"/>
      <c r="T1741" s="158"/>
      <c r="AT1741" s="153" t="s">
        <v>147</v>
      </c>
      <c r="AU1741" s="153" t="s">
        <v>85</v>
      </c>
      <c r="AV1741" s="13" t="s">
        <v>85</v>
      </c>
      <c r="AW1741" s="13" t="s">
        <v>39</v>
      </c>
      <c r="AX1741" s="13" t="s">
        <v>12</v>
      </c>
      <c r="AY1741" s="153" t="s">
        <v>135</v>
      </c>
    </row>
    <row r="1742" spans="2:51" s="12" customFormat="1" ht="10">
      <c r="B1742" s="146"/>
      <c r="D1742" s="140" t="s">
        <v>147</v>
      </c>
      <c r="E1742" s="147" t="s">
        <v>19</v>
      </c>
      <c r="F1742" s="148" t="s">
        <v>1488</v>
      </c>
      <c r="H1742" s="147" t="s">
        <v>19</v>
      </c>
      <c r="I1742" s="149"/>
      <c r="L1742" s="146"/>
      <c r="M1742" s="150"/>
      <c r="T1742" s="151"/>
      <c r="AT1742" s="147" t="s">
        <v>147</v>
      </c>
      <c r="AU1742" s="147" t="s">
        <v>85</v>
      </c>
      <c r="AV1742" s="12" t="s">
        <v>83</v>
      </c>
      <c r="AW1742" s="12" t="s">
        <v>39</v>
      </c>
      <c r="AX1742" s="12" t="s">
        <v>12</v>
      </c>
      <c r="AY1742" s="147" t="s">
        <v>135</v>
      </c>
    </row>
    <row r="1743" spans="2:51" s="13" customFormat="1" ht="10">
      <c r="B1743" s="152"/>
      <c r="D1743" s="140" t="s">
        <v>147</v>
      </c>
      <c r="E1743" s="153" t="s">
        <v>19</v>
      </c>
      <c r="F1743" s="154" t="s">
        <v>1489</v>
      </c>
      <c r="H1743" s="155">
        <v>11.339999999999998</v>
      </c>
      <c r="I1743" s="156"/>
      <c r="L1743" s="152"/>
      <c r="M1743" s="157"/>
      <c r="T1743" s="158"/>
      <c r="AT1743" s="153" t="s">
        <v>147</v>
      </c>
      <c r="AU1743" s="153" t="s">
        <v>85</v>
      </c>
      <c r="AV1743" s="13" t="s">
        <v>85</v>
      </c>
      <c r="AW1743" s="13" t="s">
        <v>39</v>
      </c>
      <c r="AX1743" s="13" t="s">
        <v>12</v>
      </c>
      <c r="AY1743" s="153" t="s">
        <v>135</v>
      </c>
    </row>
    <row r="1744" spans="2:51" s="13" customFormat="1" ht="10">
      <c r="B1744" s="152"/>
      <c r="D1744" s="140" t="s">
        <v>147</v>
      </c>
      <c r="E1744" s="153" t="s">
        <v>19</v>
      </c>
      <c r="F1744" s="154" t="s">
        <v>622</v>
      </c>
      <c r="H1744" s="155">
        <v>-1.5760000000000001</v>
      </c>
      <c r="I1744" s="156"/>
      <c r="L1744" s="152"/>
      <c r="M1744" s="157"/>
      <c r="T1744" s="158"/>
      <c r="AT1744" s="153" t="s">
        <v>147</v>
      </c>
      <c r="AU1744" s="153" t="s">
        <v>85</v>
      </c>
      <c r="AV1744" s="13" t="s">
        <v>85</v>
      </c>
      <c r="AW1744" s="13" t="s">
        <v>39</v>
      </c>
      <c r="AX1744" s="13" t="s">
        <v>12</v>
      </c>
      <c r="AY1744" s="153" t="s">
        <v>135</v>
      </c>
    </row>
    <row r="1745" spans="2:65" s="12" customFormat="1" ht="10">
      <c r="B1745" s="146"/>
      <c r="D1745" s="140" t="s">
        <v>147</v>
      </c>
      <c r="E1745" s="147" t="s">
        <v>19</v>
      </c>
      <c r="F1745" s="148" t="s">
        <v>620</v>
      </c>
      <c r="H1745" s="147" t="s">
        <v>19</v>
      </c>
      <c r="I1745" s="149"/>
      <c r="L1745" s="146"/>
      <c r="M1745" s="150"/>
      <c r="T1745" s="151"/>
      <c r="AT1745" s="147" t="s">
        <v>147</v>
      </c>
      <c r="AU1745" s="147" t="s">
        <v>85</v>
      </c>
      <c r="AV1745" s="12" t="s">
        <v>83</v>
      </c>
      <c r="AW1745" s="12" t="s">
        <v>39</v>
      </c>
      <c r="AX1745" s="12" t="s">
        <v>12</v>
      </c>
      <c r="AY1745" s="147" t="s">
        <v>135</v>
      </c>
    </row>
    <row r="1746" spans="2:65" s="13" customFormat="1" ht="10">
      <c r="B1746" s="152"/>
      <c r="D1746" s="140" t="s">
        <v>147</v>
      </c>
      <c r="E1746" s="153" t="s">
        <v>19</v>
      </c>
      <c r="F1746" s="154" t="s">
        <v>1490</v>
      </c>
      <c r="H1746" s="155">
        <v>11.375</v>
      </c>
      <c r="I1746" s="156"/>
      <c r="L1746" s="152"/>
      <c r="M1746" s="157"/>
      <c r="T1746" s="158"/>
      <c r="AT1746" s="153" t="s">
        <v>147</v>
      </c>
      <c r="AU1746" s="153" t="s">
        <v>85</v>
      </c>
      <c r="AV1746" s="13" t="s">
        <v>85</v>
      </c>
      <c r="AW1746" s="13" t="s">
        <v>39</v>
      </c>
      <c r="AX1746" s="13" t="s">
        <v>12</v>
      </c>
      <c r="AY1746" s="153" t="s">
        <v>135</v>
      </c>
    </row>
    <row r="1747" spans="2:65" s="13" customFormat="1" ht="10">
      <c r="B1747" s="152"/>
      <c r="D1747" s="140" t="s">
        <v>147</v>
      </c>
      <c r="E1747" s="153" t="s">
        <v>19</v>
      </c>
      <c r="F1747" s="154" t="s">
        <v>622</v>
      </c>
      <c r="H1747" s="155">
        <v>-1.5760000000000001</v>
      </c>
      <c r="I1747" s="156"/>
      <c r="L1747" s="152"/>
      <c r="M1747" s="157"/>
      <c r="T1747" s="158"/>
      <c r="AT1747" s="153" t="s">
        <v>147</v>
      </c>
      <c r="AU1747" s="153" t="s">
        <v>85</v>
      </c>
      <c r="AV1747" s="13" t="s">
        <v>85</v>
      </c>
      <c r="AW1747" s="13" t="s">
        <v>39</v>
      </c>
      <c r="AX1747" s="13" t="s">
        <v>12</v>
      </c>
      <c r="AY1747" s="153" t="s">
        <v>135</v>
      </c>
    </row>
    <row r="1748" spans="2:65" s="12" customFormat="1" ht="10">
      <c r="B1748" s="146"/>
      <c r="D1748" s="140" t="s">
        <v>147</v>
      </c>
      <c r="E1748" s="147" t="s">
        <v>19</v>
      </c>
      <c r="F1748" s="148" t="s">
        <v>626</v>
      </c>
      <c r="H1748" s="147" t="s">
        <v>19</v>
      </c>
      <c r="I1748" s="149"/>
      <c r="L1748" s="146"/>
      <c r="M1748" s="150"/>
      <c r="T1748" s="151"/>
      <c r="AT1748" s="147" t="s">
        <v>147</v>
      </c>
      <c r="AU1748" s="147" t="s">
        <v>85</v>
      </c>
      <c r="AV1748" s="12" t="s">
        <v>83</v>
      </c>
      <c r="AW1748" s="12" t="s">
        <v>39</v>
      </c>
      <c r="AX1748" s="12" t="s">
        <v>12</v>
      </c>
      <c r="AY1748" s="147" t="s">
        <v>135</v>
      </c>
    </row>
    <row r="1749" spans="2:65" s="13" customFormat="1" ht="10">
      <c r="B1749" s="152"/>
      <c r="D1749" s="140" t="s">
        <v>147</v>
      </c>
      <c r="E1749" s="153" t="s">
        <v>19</v>
      </c>
      <c r="F1749" s="154" t="s">
        <v>1491</v>
      </c>
      <c r="H1749" s="155">
        <v>31.625000000000007</v>
      </c>
      <c r="I1749" s="156"/>
      <c r="L1749" s="152"/>
      <c r="M1749" s="157"/>
      <c r="T1749" s="158"/>
      <c r="AT1749" s="153" t="s">
        <v>147</v>
      </c>
      <c r="AU1749" s="153" t="s">
        <v>85</v>
      </c>
      <c r="AV1749" s="13" t="s">
        <v>85</v>
      </c>
      <c r="AW1749" s="13" t="s">
        <v>39</v>
      </c>
      <c r="AX1749" s="13" t="s">
        <v>12</v>
      </c>
      <c r="AY1749" s="153" t="s">
        <v>135</v>
      </c>
    </row>
    <row r="1750" spans="2:65" s="13" customFormat="1" ht="10">
      <c r="B1750" s="152"/>
      <c r="D1750" s="140" t="s">
        <v>147</v>
      </c>
      <c r="E1750" s="153" t="s">
        <v>19</v>
      </c>
      <c r="F1750" s="154" t="s">
        <v>628</v>
      </c>
      <c r="H1750" s="155">
        <v>-1.379</v>
      </c>
      <c r="I1750" s="156"/>
      <c r="L1750" s="152"/>
      <c r="M1750" s="157"/>
      <c r="T1750" s="158"/>
      <c r="AT1750" s="153" t="s">
        <v>147</v>
      </c>
      <c r="AU1750" s="153" t="s">
        <v>85</v>
      </c>
      <c r="AV1750" s="13" t="s">
        <v>85</v>
      </c>
      <c r="AW1750" s="13" t="s">
        <v>39</v>
      </c>
      <c r="AX1750" s="13" t="s">
        <v>12</v>
      </c>
      <c r="AY1750" s="153" t="s">
        <v>135</v>
      </c>
    </row>
    <row r="1751" spans="2:65" s="12" customFormat="1" ht="10">
      <c r="B1751" s="146"/>
      <c r="D1751" s="140" t="s">
        <v>147</v>
      </c>
      <c r="E1751" s="147" t="s">
        <v>19</v>
      </c>
      <c r="F1751" s="148" t="s">
        <v>629</v>
      </c>
      <c r="H1751" s="147" t="s">
        <v>19</v>
      </c>
      <c r="I1751" s="149"/>
      <c r="L1751" s="146"/>
      <c r="M1751" s="150"/>
      <c r="T1751" s="151"/>
      <c r="AT1751" s="147" t="s">
        <v>147</v>
      </c>
      <c r="AU1751" s="147" t="s">
        <v>85</v>
      </c>
      <c r="AV1751" s="12" t="s">
        <v>83</v>
      </c>
      <c r="AW1751" s="12" t="s">
        <v>39</v>
      </c>
      <c r="AX1751" s="12" t="s">
        <v>12</v>
      </c>
      <c r="AY1751" s="147" t="s">
        <v>135</v>
      </c>
    </row>
    <row r="1752" spans="2:65" s="13" customFormat="1" ht="10">
      <c r="B1752" s="152"/>
      <c r="D1752" s="140" t="s">
        <v>147</v>
      </c>
      <c r="E1752" s="153" t="s">
        <v>19</v>
      </c>
      <c r="F1752" s="154" t="s">
        <v>1492</v>
      </c>
      <c r="H1752" s="155">
        <v>35.650000000000006</v>
      </c>
      <c r="I1752" s="156"/>
      <c r="L1752" s="152"/>
      <c r="M1752" s="157"/>
      <c r="T1752" s="158"/>
      <c r="AT1752" s="153" t="s">
        <v>147</v>
      </c>
      <c r="AU1752" s="153" t="s">
        <v>85</v>
      </c>
      <c r="AV1752" s="13" t="s">
        <v>85</v>
      </c>
      <c r="AW1752" s="13" t="s">
        <v>39</v>
      </c>
      <c r="AX1752" s="13" t="s">
        <v>12</v>
      </c>
      <c r="AY1752" s="153" t="s">
        <v>135</v>
      </c>
    </row>
    <row r="1753" spans="2:65" s="13" customFormat="1" ht="10">
      <c r="B1753" s="152"/>
      <c r="D1753" s="140" t="s">
        <v>147</v>
      </c>
      <c r="E1753" s="153" t="s">
        <v>19</v>
      </c>
      <c r="F1753" s="154" t="s">
        <v>628</v>
      </c>
      <c r="H1753" s="155">
        <v>-1.379</v>
      </c>
      <c r="I1753" s="156"/>
      <c r="L1753" s="152"/>
      <c r="M1753" s="157"/>
      <c r="T1753" s="158"/>
      <c r="AT1753" s="153" t="s">
        <v>147</v>
      </c>
      <c r="AU1753" s="153" t="s">
        <v>85</v>
      </c>
      <c r="AV1753" s="13" t="s">
        <v>85</v>
      </c>
      <c r="AW1753" s="13" t="s">
        <v>39</v>
      </c>
      <c r="AX1753" s="13" t="s">
        <v>12</v>
      </c>
      <c r="AY1753" s="153" t="s">
        <v>135</v>
      </c>
    </row>
    <row r="1754" spans="2:65" s="14" customFormat="1" ht="10">
      <c r="B1754" s="159"/>
      <c r="D1754" s="140" t="s">
        <v>147</v>
      </c>
      <c r="E1754" s="160" t="s">
        <v>19</v>
      </c>
      <c r="F1754" s="161" t="s">
        <v>154</v>
      </c>
      <c r="H1754" s="162">
        <v>138.42000000000004</v>
      </c>
      <c r="I1754" s="163"/>
      <c r="L1754" s="159"/>
      <c r="M1754" s="164"/>
      <c r="T1754" s="165"/>
      <c r="AT1754" s="160" t="s">
        <v>147</v>
      </c>
      <c r="AU1754" s="160" t="s">
        <v>85</v>
      </c>
      <c r="AV1754" s="14" t="s">
        <v>143</v>
      </c>
      <c r="AW1754" s="14" t="s">
        <v>39</v>
      </c>
      <c r="AX1754" s="14" t="s">
        <v>83</v>
      </c>
      <c r="AY1754" s="160" t="s">
        <v>135</v>
      </c>
    </row>
    <row r="1755" spans="2:65" s="1" customFormat="1" ht="49" customHeight="1">
      <c r="B1755" s="32"/>
      <c r="C1755" s="127" t="s">
        <v>1559</v>
      </c>
      <c r="D1755" s="127" t="s">
        <v>138</v>
      </c>
      <c r="E1755" s="128" t="s">
        <v>1560</v>
      </c>
      <c r="F1755" s="129" t="s">
        <v>1561</v>
      </c>
      <c r="G1755" s="130" t="s">
        <v>312</v>
      </c>
      <c r="H1755" s="131">
        <v>3.2224200000000001</v>
      </c>
      <c r="I1755" s="132"/>
      <c r="J1755" s="133">
        <f>ROUND(I1755*H1755,2)</f>
        <v>0</v>
      </c>
      <c r="K1755" s="129" t="s">
        <v>142</v>
      </c>
      <c r="L1755" s="32"/>
      <c r="M1755" s="134" t="s">
        <v>19</v>
      </c>
      <c r="N1755" s="135" t="s">
        <v>47</v>
      </c>
      <c r="P1755" s="136">
        <f>O1755*H1755</f>
        <v>0</v>
      </c>
      <c r="Q1755" s="136">
        <v>0</v>
      </c>
      <c r="R1755" s="136">
        <f>Q1755*H1755</f>
        <v>0</v>
      </c>
      <c r="S1755" s="136">
        <v>0</v>
      </c>
      <c r="T1755" s="137">
        <f>S1755*H1755</f>
        <v>0</v>
      </c>
      <c r="AR1755" s="138" t="s">
        <v>197</v>
      </c>
      <c r="AT1755" s="138" t="s">
        <v>138</v>
      </c>
      <c r="AU1755" s="138" t="s">
        <v>85</v>
      </c>
      <c r="AY1755" s="17" t="s">
        <v>135</v>
      </c>
      <c r="BE1755" s="139">
        <f>IF(N1755="základní",J1755,0)</f>
        <v>0</v>
      </c>
      <c r="BF1755" s="139">
        <f>IF(N1755="snížená",J1755,0)</f>
        <v>0</v>
      </c>
      <c r="BG1755" s="139">
        <f>IF(N1755="zákl. přenesená",J1755,0)</f>
        <v>0</v>
      </c>
      <c r="BH1755" s="139">
        <f>IF(N1755="sníž. přenesená",J1755,0)</f>
        <v>0</v>
      </c>
      <c r="BI1755" s="139">
        <f>IF(N1755="nulová",J1755,0)</f>
        <v>0</v>
      </c>
      <c r="BJ1755" s="17" t="s">
        <v>83</v>
      </c>
      <c r="BK1755" s="139">
        <f>ROUND(I1755*H1755,2)</f>
        <v>0</v>
      </c>
      <c r="BL1755" s="17" t="s">
        <v>197</v>
      </c>
      <c r="BM1755" s="138" t="s">
        <v>1562</v>
      </c>
    </row>
    <row r="1756" spans="2:65" s="1" customFormat="1" ht="27">
      <c r="B1756" s="32"/>
      <c r="D1756" s="140" t="s">
        <v>144</v>
      </c>
      <c r="F1756" s="141" t="s">
        <v>1561</v>
      </c>
      <c r="I1756" s="142"/>
      <c r="L1756" s="32"/>
      <c r="M1756" s="143"/>
      <c r="T1756" s="53"/>
      <c r="AT1756" s="17" t="s">
        <v>144</v>
      </c>
      <c r="AU1756" s="17" t="s">
        <v>85</v>
      </c>
    </row>
    <row r="1757" spans="2:65" s="1" customFormat="1" ht="10">
      <c r="B1757" s="32"/>
      <c r="D1757" s="144" t="s">
        <v>145</v>
      </c>
      <c r="F1757" s="145" t="s">
        <v>1563</v>
      </c>
      <c r="I1757" s="142"/>
      <c r="L1757" s="32"/>
      <c r="M1757" s="143"/>
      <c r="T1757" s="53"/>
      <c r="AT1757" s="17" t="s">
        <v>145</v>
      </c>
      <c r="AU1757" s="17" t="s">
        <v>85</v>
      </c>
    </row>
    <row r="1758" spans="2:65" s="1" customFormat="1" ht="49" customHeight="1">
      <c r="B1758" s="32"/>
      <c r="C1758" s="127" t="s">
        <v>1069</v>
      </c>
      <c r="D1758" s="127" t="s">
        <v>138</v>
      </c>
      <c r="E1758" s="128" t="s">
        <v>1564</v>
      </c>
      <c r="F1758" s="129" t="s">
        <v>1565</v>
      </c>
      <c r="G1758" s="130" t="s">
        <v>312</v>
      </c>
      <c r="H1758" s="131">
        <v>3.2224200000000001</v>
      </c>
      <c r="I1758" s="132"/>
      <c r="J1758" s="133">
        <f>ROUND(I1758*H1758,2)</f>
        <v>0</v>
      </c>
      <c r="K1758" s="129" t="s">
        <v>824</v>
      </c>
      <c r="L1758" s="32"/>
      <c r="M1758" s="134" t="s">
        <v>19</v>
      </c>
      <c r="N1758" s="135" t="s">
        <v>47</v>
      </c>
      <c r="P1758" s="136">
        <f>O1758*H1758</f>
        <v>0</v>
      </c>
      <c r="Q1758" s="136">
        <v>0</v>
      </c>
      <c r="R1758" s="136">
        <f>Q1758*H1758</f>
        <v>0</v>
      </c>
      <c r="S1758" s="136">
        <v>0</v>
      </c>
      <c r="T1758" s="137">
        <f>S1758*H1758</f>
        <v>0</v>
      </c>
      <c r="AR1758" s="138" t="s">
        <v>197</v>
      </c>
      <c r="AT1758" s="138" t="s">
        <v>138</v>
      </c>
      <c r="AU1758" s="138" t="s">
        <v>85</v>
      </c>
      <c r="AY1758" s="17" t="s">
        <v>135</v>
      </c>
      <c r="BE1758" s="139">
        <f>IF(N1758="základní",J1758,0)</f>
        <v>0</v>
      </c>
      <c r="BF1758" s="139">
        <f>IF(N1758="snížená",J1758,0)</f>
        <v>0</v>
      </c>
      <c r="BG1758" s="139">
        <f>IF(N1758="zákl. přenesená",J1758,0)</f>
        <v>0</v>
      </c>
      <c r="BH1758" s="139">
        <f>IF(N1758="sníž. přenesená",J1758,0)</f>
        <v>0</v>
      </c>
      <c r="BI1758" s="139">
        <f>IF(N1758="nulová",J1758,0)</f>
        <v>0</v>
      </c>
      <c r="BJ1758" s="17" t="s">
        <v>83</v>
      </c>
      <c r="BK1758" s="139">
        <f>ROUND(I1758*H1758,2)</f>
        <v>0</v>
      </c>
      <c r="BL1758" s="17" t="s">
        <v>197</v>
      </c>
      <c r="BM1758" s="138" t="s">
        <v>1566</v>
      </c>
    </row>
    <row r="1759" spans="2:65" s="1" customFormat="1" ht="27">
      <c r="B1759" s="32"/>
      <c r="D1759" s="140" t="s">
        <v>144</v>
      </c>
      <c r="F1759" s="141" t="s">
        <v>1565</v>
      </c>
      <c r="I1759" s="142"/>
      <c r="L1759" s="32"/>
      <c r="M1759" s="143"/>
      <c r="T1759" s="53"/>
      <c r="AT1759" s="17" t="s">
        <v>144</v>
      </c>
      <c r="AU1759" s="17" t="s">
        <v>85</v>
      </c>
    </row>
    <row r="1760" spans="2:65" s="1" customFormat="1" ht="10">
      <c r="B1760" s="32"/>
      <c r="D1760" s="144" t="s">
        <v>145</v>
      </c>
      <c r="F1760" s="145" t="s">
        <v>1567</v>
      </c>
      <c r="I1760" s="142"/>
      <c r="L1760" s="32"/>
      <c r="M1760" s="143"/>
      <c r="T1760" s="53"/>
      <c r="AT1760" s="17" t="s">
        <v>145</v>
      </c>
      <c r="AU1760" s="17" t="s">
        <v>85</v>
      </c>
    </row>
    <row r="1761" spans="2:65" s="11" customFormat="1" ht="22.75" customHeight="1">
      <c r="B1761" s="115"/>
      <c r="D1761" s="116" t="s">
        <v>75</v>
      </c>
      <c r="E1761" s="125" t="s">
        <v>1568</v>
      </c>
      <c r="F1761" s="125" t="s">
        <v>1569</v>
      </c>
      <c r="I1761" s="118"/>
      <c r="J1761" s="126">
        <f>BK1761</f>
        <v>0</v>
      </c>
      <c r="L1761" s="115"/>
      <c r="M1761" s="120"/>
      <c r="P1761" s="121">
        <f>SUM(P1762:P1848)</f>
        <v>0</v>
      </c>
      <c r="R1761" s="121">
        <f>SUM(R1762:R1848)</f>
        <v>0</v>
      </c>
      <c r="T1761" s="122">
        <f>SUM(T1762:T1848)</f>
        <v>0</v>
      </c>
      <c r="AR1761" s="116" t="s">
        <v>85</v>
      </c>
      <c r="AT1761" s="123" t="s">
        <v>75</v>
      </c>
      <c r="AU1761" s="123" t="s">
        <v>83</v>
      </c>
      <c r="AY1761" s="116" t="s">
        <v>135</v>
      </c>
      <c r="BK1761" s="124">
        <f>SUM(BK1762:BK1848)</f>
        <v>0</v>
      </c>
    </row>
    <row r="1762" spans="2:65" s="1" customFormat="1" ht="37.75" customHeight="1">
      <c r="B1762" s="32"/>
      <c r="C1762" s="127" t="s">
        <v>1570</v>
      </c>
      <c r="D1762" s="127" t="s">
        <v>138</v>
      </c>
      <c r="E1762" s="128" t="s">
        <v>1571</v>
      </c>
      <c r="F1762" s="129" t="s">
        <v>1572</v>
      </c>
      <c r="G1762" s="130" t="s">
        <v>389</v>
      </c>
      <c r="H1762" s="131">
        <v>1</v>
      </c>
      <c r="I1762" s="132"/>
      <c r="J1762" s="133">
        <f>ROUND(I1762*H1762,2)</f>
        <v>0</v>
      </c>
      <c r="K1762" s="129" t="s">
        <v>19</v>
      </c>
      <c r="L1762" s="32"/>
      <c r="M1762" s="134" t="s">
        <v>19</v>
      </c>
      <c r="N1762" s="135" t="s">
        <v>47</v>
      </c>
      <c r="P1762" s="136">
        <f>O1762*H1762</f>
        <v>0</v>
      </c>
      <c r="Q1762" s="136">
        <v>0</v>
      </c>
      <c r="R1762" s="136">
        <f>Q1762*H1762</f>
        <v>0</v>
      </c>
      <c r="S1762" s="136">
        <v>0</v>
      </c>
      <c r="T1762" s="137">
        <f>S1762*H1762</f>
        <v>0</v>
      </c>
      <c r="AR1762" s="138" t="s">
        <v>197</v>
      </c>
      <c r="AT1762" s="138" t="s">
        <v>138</v>
      </c>
      <c r="AU1762" s="138" t="s">
        <v>85</v>
      </c>
      <c r="AY1762" s="17" t="s">
        <v>135</v>
      </c>
      <c r="BE1762" s="139">
        <f>IF(N1762="základní",J1762,0)</f>
        <v>0</v>
      </c>
      <c r="BF1762" s="139">
        <f>IF(N1762="snížená",J1762,0)</f>
        <v>0</v>
      </c>
      <c r="BG1762" s="139">
        <f>IF(N1762="zákl. přenesená",J1762,0)</f>
        <v>0</v>
      </c>
      <c r="BH1762" s="139">
        <f>IF(N1762="sníž. přenesená",J1762,0)</f>
        <v>0</v>
      </c>
      <c r="BI1762" s="139">
        <f>IF(N1762="nulová",J1762,0)</f>
        <v>0</v>
      </c>
      <c r="BJ1762" s="17" t="s">
        <v>83</v>
      </c>
      <c r="BK1762" s="139">
        <f>ROUND(I1762*H1762,2)</f>
        <v>0</v>
      </c>
      <c r="BL1762" s="17" t="s">
        <v>197</v>
      </c>
      <c r="BM1762" s="138" t="s">
        <v>1573</v>
      </c>
    </row>
    <row r="1763" spans="2:65" s="1" customFormat="1" ht="18">
      <c r="B1763" s="32"/>
      <c r="D1763" s="140" t="s">
        <v>144</v>
      </c>
      <c r="F1763" s="141" t="s">
        <v>1572</v>
      </c>
      <c r="I1763" s="142"/>
      <c r="L1763" s="32"/>
      <c r="M1763" s="143"/>
      <c r="T1763" s="53"/>
      <c r="AT1763" s="17" t="s">
        <v>144</v>
      </c>
      <c r="AU1763" s="17" t="s">
        <v>85</v>
      </c>
    </row>
    <row r="1764" spans="2:65" s="13" customFormat="1" ht="10">
      <c r="B1764" s="152"/>
      <c r="D1764" s="140" t="s">
        <v>147</v>
      </c>
      <c r="E1764" s="153" t="s">
        <v>19</v>
      </c>
      <c r="F1764" s="154" t="s">
        <v>83</v>
      </c>
      <c r="H1764" s="155">
        <v>1</v>
      </c>
      <c r="I1764" s="156"/>
      <c r="L1764" s="152"/>
      <c r="M1764" s="157"/>
      <c r="T1764" s="158"/>
      <c r="AT1764" s="153" t="s">
        <v>147</v>
      </c>
      <c r="AU1764" s="153" t="s">
        <v>85</v>
      </c>
      <c r="AV1764" s="13" t="s">
        <v>85</v>
      </c>
      <c r="AW1764" s="13" t="s">
        <v>39</v>
      </c>
      <c r="AX1764" s="13" t="s">
        <v>12</v>
      </c>
      <c r="AY1764" s="153" t="s">
        <v>135</v>
      </c>
    </row>
    <row r="1765" spans="2:65" s="14" customFormat="1" ht="10">
      <c r="B1765" s="159"/>
      <c r="D1765" s="140" t="s">
        <v>147</v>
      </c>
      <c r="E1765" s="160" t="s">
        <v>19</v>
      </c>
      <c r="F1765" s="161" t="s">
        <v>154</v>
      </c>
      <c r="H1765" s="162">
        <v>1</v>
      </c>
      <c r="I1765" s="163"/>
      <c r="L1765" s="159"/>
      <c r="M1765" s="164"/>
      <c r="T1765" s="165"/>
      <c r="AT1765" s="160" t="s">
        <v>147</v>
      </c>
      <c r="AU1765" s="160" t="s">
        <v>85</v>
      </c>
      <c r="AV1765" s="14" t="s">
        <v>143</v>
      </c>
      <c r="AW1765" s="14" t="s">
        <v>39</v>
      </c>
      <c r="AX1765" s="14" t="s">
        <v>83</v>
      </c>
      <c r="AY1765" s="160" t="s">
        <v>135</v>
      </c>
    </row>
    <row r="1766" spans="2:65" s="1" customFormat="1" ht="37.75" customHeight="1">
      <c r="B1766" s="32"/>
      <c r="C1766" s="127" t="s">
        <v>1073</v>
      </c>
      <c r="D1766" s="127" t="s">
        <v>138</v>
      </c>
      <c r="E1766" s="128" t="s">
        <v>1574</v>
      </c>
      <c r="F1766" s="129" t="s">
        <v>1575</v>
      </c>
      <c r="G1766" s="130" t="s">
        <v>389</v>
      </c>
      <c r="H1766" s="131">
        <v>2</v>
      </c>
      <c r="I1766" s="132"/>
      <c r="J1766" s="133">
        <f>ROUND(I1766*H1766,2)</f>
        <v>0</v>
      </c>
      <c r="K1766" s="129" t="s">
        <v>19</v>
      </c>
      <c r="L1766" s="32"/>
      <c r="M1766" s="134" t="s">
        <v>19</v>
      </c>
      <c r="N1766" s="135" t="s">
        <v>47</v>
      </c>
      <c r="P1766" s="136">
        <f>O1766*H1766</f>
        <v>0</v>
      </c>
      <c r="Q1766" s="136">
        <v>0</v>
      </c>
      <c r="R1766" s="136">
        <f>Q1766*H1766</f>
        <v>0</v>
      </c>
      <c r="S1766" s="136">
        <v>0</v>
      </c>
      <c r="T1766" s="137">
        <f>S1766*H1766</f>
        <v>0</v>
      </c>
      <c r="AR1766" s="138" t="s">
        <v>197</v>
      </c>
      <c r="AT1766" s="138" t="s">
        <v>138</v>
      </c>
      <c r="AU1766" s="138" t="s">
        <v>85</v>
      </c>
      <c r="AY1766" s="17" t="s">
        <v>135</v>
      </c>
      <c r="BE1766" s="139">
        <f>IF(N1766="základní",J1766,0)</f>
        <v>0</v>
      </c>
      <c r="BF1766" s="139">
        <f>IF(N1766="snížená",J1766,0)</f>
        <v>0</v>
      </c>
      <c r="BG1766" s="139">
        <f>IF(N1766="zákl. přenesená",J1766,0)</f>
        <v>0</v>
      </c>
      <c r="BH1766" s="139">
        <f>IF(N1766="sníž. přenesená",J1766,0)</f>
        <v>0</v>
      </c>
      <c r="BI1766" s="139">
        <f>IF(N1766="nulová",J1766,0)</f>
        <v>0</v>
      </c>
      <c r="BJ1766" s="17" t="s">
        <v>83</v>
      </c>
      <c r="BK1766" s="139">
        <f>ROUND(I1766*H1766,2)</f>
        <v>0</v>
      </c>
      <c r="BL1766" s="17" t="s">
        <v>197</v>
      </c>
      <c r="BM1766" s="138" t="s">
        <v>1576</v>
      </c>
    </row>
    <row r="1767" spans="2:65" s="1" customFormat="1" ht="18">
      <c r="B1767" s="32"/>
      <c r="D1767" s="140" t="s">
        <v>144</v>
      </c>
      <c r="F1767" s="141" t="s">
        <v>1575</v>
      </c>
      <c r="I1767" s="142"/>
      <c r="L1767" s="32"/>
      <c r="M1767" s="143"/>
      <c r="T1767" s="53"/>
      <c r="AT1767" s="17" t="s">
        <v>144</v>
      </c>
      <c r="AU1767" s="17" t="s">
        <v>85</v>
      </c>
    </row>
    <row r="1768" spans="2:65" s="13" customFormat="1" ht="10">
      <c r="B1768" s="152"/>
      <c r="D1768" s="140" t="s">
        <v>147</v>
      </c>
      <c r="E1768" s="153" t="s">
        <v>19</v>
      </c>
      <c r="F1768" s="154" t="s">
        <v>85</v>
      </c>
      <c r="H1768" s="155">
        <v>2</v>
      </c>
      <c r="I1768" s="156"/>
      <c r="L1768" s="152"/>
      <c r="M1768" s="157"/>
      <c r="T1768" s="158"/>
      <c r="AT1768" s="153" t="s">
        <v>147</v>
      </c>
      <c r="AU1768" s="153" t="s">
        <v>85</v>
      </c>
      <c r="AV1768" s="13" t="s">
        <v>85</v>
      </c>
      <c r="AW1768" s="13" t="s">
        <v>39</v>
      </c>
      <c r="AX1768" s="13" t="s">
        <v>12</v>
      </c>
      <c r="AY1768" s="153" t="s">
        <v>135</v>
      </c>
    </row>
    <row r="1769" spans="2:65" s="14" customFormat="1" ht="10">
      <c r="B1769" s="159"/>
      <c r="D1769" s="140" t="s">
        <v>147</v>
      </c>
      <c r="E1769" s="160" t="s">
        <v>19</v>
      </c>
      <c r="F1769" s="161" t="s">
        <v>154</v>
      </c>
      <c r="H1769" s="162">
        <v>2</v>
      </c>
      <c r="I1769" s="163"/>
      <c r="L1769" s="159"/>
      <c r="M1769" s="164"/>
      <c r="T1769" s="165"/>
      <c r="AT1769" s="160" t="s">
        <v>147</v>
      </c>
      <c r="AU1769" s="160" t="s">
        <v>85</v>
      </c>
      <c r="AV1769" s="14" t="s">
        <v>143</v>
      </c>
      <c r="AW1769" s="14" t="s">
        <v>39</v>
      </c>
      <c r="AX1769" s="14" t="s">
        <v>83</v>
      </c>
      <c r="AY1769" s="160" t="s">
        <v>135</v>
      </c>
    </row>
    <row r="1770" spans="2:65" s="1" customFormat="1" ht="37.75" customHeight="1">
      <c r="B1770" s="32"/>
      <c r="C1770" s="127" t="s">
        <v>1577</v>
      </c>
      <c r="D1770" s="127" t="s">
        <v>138</v>
      </c>
      <c r="E1770" s="128" t="s">
        <v>1578</v>
      </c>
      <c r="F1770" s="129" t="s">
        <v>1579</v>
      </c>
      <c r="G1770" s="130" t="s">
        <v>389</v>
      </c>
      <c r="H1770" s="131">
        <v>2</v>
      </c>
      <c r="I1770" s="132"/>
      <c r="J1770" s="133">
        <f>ROUND(I1770*H1770,2)</f>
        <v>0</v>
      </c>
      <c r="K1770" s="129" t="s">
        <v>824</v>
      </c>
      <c r="L1770" s="32"/>
      <c r="M1770" s="134" t="s">
        <v>19</v>
      </c>
      <c r="N1770" s="135" t="s">
        <v>47</v>
      </c>
      <c r="P1770" s="136">
        <f>O1770*H1770</f>
        <v>0</v>
      </c>
      <c r="Q1770" s="136">
        <v>0</v>
      </c>
      <c r="R1770" s="136">
        <f>Q1770*H1770</f>
        <v>0</v>
      </c>
      <c r="S1770" s="136">
        <v>0</v>
      </c>
      <c r="T1770" s="137">
        <f>S1770*H1770</f>
        <v>0</v>
      </c>
      <c r="AR1770" s="138" t="s">
        <v>197</v>
      </c>
      <c r="AT1770" s="138" t="s">
        <v>138</v>
      </c>
      <c r="AU1770" s="138" t="s">
        <v>85</v>
      </c>
      <c r="AY1770" s="17" t="s">
        <v>135</v>
      </c>
      <c r="BE1770" s="139">
        <f>IF(N1770="základní",J1770,0)</f>
        <v>0</v>
      </c>
      <c r="BF1770" s="139">
        <f>IF(N1770="snížená",J1770,0)</f>
        <v>0</v>
      </c>
      <c r="BG1770" s="139">
        <f>IF(N1770="zákl. přenesená",J1770,0)</f>
        <v>0</v>
      </c>
      <c r="BH1770" s="139">
        <f>IF(N1770="sníž. přenesená",J1770,0)</f>
        <v>0</v>
      </c>
      <c r="BI1770" s="139">
        <f>IF(N1770="nulová",J1770,0)</f>
        <v>0</v>
      </c>
      <c r="BJ1770" s="17" t="s">
        <v>83</v>
      </c>
      <c r="BK1770" s="139">
        <f>ROUND(I1770*H1770,2)</f>
        <v>0</v>
      </c>
      <c r="BL1770" s="17" t="s">
        <v>197</v>
      </c>
      <c r="BM1770" s="138" t="s">
        <v>1580</v>
      </c>
    </row>
    <row r="1771" spans="2:65" s="1" customFormat="1" ht="27">
      <c r="B1771" s="32"/>
      <c r="D1771" s="140" t="s">
        <v>144</v>
      </c>
      <c r="F1771" s="141" t="s">
        <v>1579</v>
      </c>
      <c r="I1771" s="142"/>
      <c r="L1771" s="32"/>
      <c r="M1771" s="143"/>
      <c r="T1771" s="53"/>
      <c r="AT1771" s="17" t="s">
        <v>144</v>
      </c>
      <c r="AU1771" s="17" t="s">
        <v>85</v>
      </c>
    </row>
    <row r="1772" spans="2:65" s="1" customFormat="1" ht="10">
      <c r="B1772" s="32"/>
      <c r="D1772" s="144" t="s">
        <v>145</v>
      </c>
      <c r="F1772" s="145" t="s">
        <v>1581</v>
      </c>
      <c r="I1772" s="142"/>
      <c r="L1772" s="32"/>
      <c r="M1772" s="143"/>
      <c r="T1772" s="53"/>
      <c r="AT1772" s="17" t="s">
        <v>145</v>
      </c>
      <c r="AU1772" s="17" t="s">
        <v>85</v>
      </c>
    </row>
    <row r="1773" spans="2:65" s="13" customFormat="1" ht="10">
      <c r="B1773" s="152"/>
      <c r="D1773" s="140" t="s">
        <v>147</v>
      </c>
      <c r="E1773" s="153" t="s">
        <v>19</v>
      </c>
      <c r="F1773" s="154" t="s">
        <v>85</v>
      </c>
      <c r="H1773" s="155">
        <v>2</v>
      </c>
      <c r="I1773" s="156"/>
      <c r="L1773" s="152"/>
      <c r="M1773" s="157"/>
      <c r="T1773" s="158"/>
      <c r="AT1773" s="153" t="s">
        <v>147</v>
      </c>
      <c r="AU1773" s="153" t="s">
        <v>85</v>
      </c>
      <c r="AV1773" s="13" t="s">
        <v>85</v>
      </c>
      <c r="AW1773" s="13" t="s">
        <v>39</v>
      </c>
      <c r="AX1773" s="13" t="s">
        <v>12</v>
      </c>
      <c r="AY1773" s="153" t="s">
        <v>135</v>
      </c>
    </row>
    <row r="1774" spans="2:65" s="14" customFormat="1" ht="10">
      <c r="B1774" s="159"/>
      <c r="D1774" s="140" t="s">
        <v>147</v>
      </c>
      <c r="E1774" s="160" t="s">
        <v>19</v>
      </c>
      <c r="F1774" s="161" t="s">
        <v>154</v>
      </c>
      <c r="H1774" s="162">
        <v>2</v>
      </c>
      <c r="I1774" s="163"/>
      <c r="L1774" s="159"/>
      <c r="M1774" s="164"/>
      <c r="T1774" s="165"/>
      <c r="AT1774" s="160" t="s">
        <v>147</v>
      </c>
      <c r="AU1774" s="160" t="s">
        <v>85</v>
      </c>
      <c r="AV1774" s="14" t="s">
        <v>143</v>
      </c>
      <c r="AW1774" s="14" t="s">
        <v>39</v>
      </c>
      <c r="AX1774" s="14" t="s">
        <v>83</v>
      </c>
      <c r="AY1774" s="160" t="s">
        <v>135</v>
      </c>
    </row>
    <row r="1775" spans="2:65" s="1" customFormat="1" ht="37.75" customHeight="1">
      <c r="B1775" s="32"/>
      <c r="C1775" s="127" t="s">
        <v>1076</v>
      </c>
      <c r="D1775" s="127" t="s">
        <v>138</v>
      </c>
      <c r="E1775" s="128" t="s">
        <v>1582</v>
      </c>
      <c r="F1775" s="129" t="s">
        <v>1583</v>
      </c>
      <c r="G1775" s="130" t="s">
        <v>237</v>
      </c>
      <c r="H1775" s="131">
        <v>20</v>
      </c>
      <c r="I1775" s="132"/>
      <c r="J1775" s="133">
        <f>ROUND(I1775*H1775,2)</f>
        <v>0</v>
      </c>
      <c r="K1775" s="129" t="s">
        <v>19</v>
      </c>
      <c r="L1775" s="32"/>
      <c r="M1775" s="134" t="s">
        <v>19</v>
      </c>
      <c r="N1775" s="135" t="s">
        <v>47</v>
      </c>
      <c r="P1775" s="136">
        <f>O1775*H1775</f>
        <v>0</v>
      </c>
      <c r="Q1775" s="136">
        <v>0</v>
      </c>
      <c r="R1775" s="136">
        <f>Q1775*H1775</f>
        <v>0</v>
      </c>
      <c r="S1775" s="136">
        <v>0</v>
      </c>
      <c r="T1775" s="137">
        <f>S1775*H1775</f>
        <v>0</v>
      </c>
      <c r="AR1775" s="138" t="s">
        <v>197</v>
      </c>
      <c r="AT1775" s="138" t="s">
        <v>138</v>
      </c>
      <c r="AU1775" s="138" t="s">
        <v>85</v>
      </c>
      <c r="AY1775" s="17" t="s">
        <v>135</v>
      </c>
      <c r="BE1775" s="139">
        <f>IF(N1775="základní",J1775,0)</f>
        <v>0</v>
      </c>
      <c r="BF1775" s="139">
        <f>IF(N1775="snížená",J1775,0)</f>
        <v>0</v>
      </c>
      <c r="BG1775" s="139">
        <f>IF(N1775="zákl. přenesená",J1775,0)</f>
        <v>0</v>
      </c>
      <c r="BH1775" s="139">
        <f>IF(N1775="sníž. přenesená",J1775,0)</f>
        <v>0</v>
      </c>
      <c r="BI1775" s="139">
        <f>IF(N1775="nulová",J1775,0)</f>
        <v>0</v>
      </c>
      <c r="BJ1775" s="17" t="s">
        <v>83</v>
      </c>
      <c r="BK1775" s="139">
        <f>ROUND(I1775*H1775,2)</f>
        <v>0</v>
      </c>
      <c r="BL1775" s="17" t="s">
        <v>197</v>
      </c>
      <c r="BM1775" s="138" t="s">
        <v>1584</v>
      </c>
    </row>
    <row r="1776" spans="2:65" s="1" customFormat="1" ht="18">
      <c r="B1776" s="32"/>
      <c r="D1776" s="140" t="s">
        <v>144</v>
      </c>
      <c r="F1776" s="141" t="s">
        <v>1583</v>
      </c>
      <c r="I1776" s="142"/>
      <c r="L1776" s="32"/>
      <c r="M1776" s="143"/>
      <c r="T1776" s="53"/>
      <c r="AT1776" s="17" t="s">
        <v>144</v>
      </c>
      <c r="AU1776" s="17" t="s">
        <v>85</v>
      </c>
    </row>
    <row r="1777" spans="2:65" s="13" customFormat="1" ht="10">
      <c r="B1777" s="152"/>
      <c r="D1777" s="140" t="s">
        <v>147</v>
      </c>
      <c r="E1777" s="153" t="s">
        <v>19</v>
      </c>
      <c r="F1777" s="154" t="s">
        <v>230</v>
      </c>
      <c r="H1777" s="155">
        <v>20</v>
      </c>
      <c r="I1777" s="156"/>
      <c r="L1777" s="152"/>
      <c r="M1777" s="157"/>
      <c r="T1777" s="158"/>
      <c r="AT1777" s="153" t="s">
        <v>147</v>
      </c>
      <c r="AU1777" s="153" t="s">
        <v>85</v>
      </c>
      <c r="AV1777" s="13" t="s">
        <v>85</v>
      </c>
      <c r="AW1777" s="13" t="s">
        <v>39</v>
      </c>
      <c r="AX1777" s="13" t="s">
        <v>12</v>
      </c>
      <c r="AY1777" s="153" t="s">
        <v>135</v>
      </c>
    </row>
    <row r="1778" spans="2:65" s="14" customFormat="1" ht="10">
      <c r="B1778" s="159"/>
      <c r="D1778" s="140" t="s">
        <v>147</v>
      </c>
      <c r="E1778" s="160" t="s">
        <v>19</v>
      </c>
      <c r="F1778" s="161" t="s">
        <v>154</v>
      </c>
      <c r="H1778" s="162">
        <v>20</v>
      </c>
      <c r="I1778" s="163"/>
      <c r="L1778" s="159"/>
      <c r="M1778" s="164"/>
      <c r="T1778" s="165"/>
      <c r="AT1778" s="160" t="s">
        <v>147</v>
      </c>
      <c r="AU1778" s="160" t="s">
        <v>85</v>
      </c>
      <c r="AV1778" s="14" t="s">
        <v>143</v>
      </c>
      <c r="AW1778" s="14" t="s">
        <v>39</v>
      </c>
      <c r="AX1778" s="14" t="s">
        <v>83</v>
      </c>
      <c r="AY1778" s="160" t="s">
        <v>135</v>
      </c>
    </row>
    <row r="1779" spans="2:65" s="1" customFormat="1" ht="24.15" customHeight="1">
      <c r="B1779" s="32"/>
      <c r="C1779" s="127" t="s">
        <v>1585</v>
      </c>
      <c r="D1779" s="127" t="s">
        <v>138</v>
      </c>
      <c r="E1779" s="128" t="s">
        <v>1586</v>
      </c>
      <c r="F1779" s="129" t="s">
        <v>1587</v>
      </c>
      <c r="G1779" s="130" t="s">
        <v>141</v>
      </c>
      <c r="H1779" s="131">
        <v>152.304</v>
      </c>
      <c r="I1779" s="132"/>
      <c r="J1779" s="133">
        <f>ROUND(I1779*H1779,2)</f>
        <v>0</v>
      </c>
      <c r="K1779" s="129" t="s">
        <v>142</v>
      </c>
      <c r="L1779" s="32"/>
      <c r="M1779" s="134" t="s">
        <v>19</v>
      </c>
      <c r="N1779" s="135" t="s">
        <v>47</v>
      </c>
      <c r="P1779" s="136">
        <f>O1779*H1779</f>
        <v>0</v>
      </c>
      <c r="Q1779" s="136">
        <v>0</v>
      </c>
      <c r="R1779" s="136">
        <f>Q1779*H1779</f>
        <v>0</v>
      </c>
      <c r="S1779" s="136">
        <v>0</v>
      </c>
      <c r="T1779" s="137">
        <f>S1779*H1779</f>
        <v>0</v>
      </c>
      <c r="AR1779" s="138" t="s">
        <v>197</v>
      </c>
      <c r="AT1779" s="138" t="s">
        <v>138</v>
      </c>
      <c r="AU1779" s="138" t="s">
        <v>85</v>
      </c>
      <c r="AY1779" s="17" t="s">
        <v>135</v>
      </c>
      <c r="BE1779" s="139">
        <f>IF(N1779="základní",J1779,0)</f>
        <v>0</v>
      </c>
      <c r="BF1779" s="139">
        <f>IF(N1779="snížená",J1779,0)</f>
        <v>0</v>
      </c>
      <c r="BG1779" s="139">
        <f>IF(N1779="zákl. přenesená",J1779,0)</f>
        <v>0</v>
      </c>
      <c r="BH1779" s="139">
        <f>IF(N1779="sníž. přenesená",J1779,0)</f>
        <v>0</v>
      </c>
      <c r="BI1779" s="139">
        <f>IF(N1779="nulová",J1779,0)</f>
        <v>0</v>
      </c>
      <c r="BJ1779" s="17" t="s">
        <v>83</v>
      </c>
      <c r="BK1779" s="139">
        <f>ROUND(I1779*H1779,2)</f>
        <v>0</v>
      </c>
      <c r="BL1779" s="17" t="s">
        <v>197</v>
      </c>
      <c r="BM1779" s="138" t="s">
        <v>1588</v>
      </c>
    </row>
    <row r="1780" spans="2:65" s="1" customFormat="1" ht="10">
      <c r="B1780" s="32"/>
      <c r="D1780" s="140" t="s">
        <v>144</v>
      </c>
      <c r="F1780" s="141" t="s">
        <v>1587</v>
      </c>
      <c r="I1780" s="142"/>
      <c r="L1780" s="32"/>
      <c r="M1780" s="143"/>
      <c r="T1780" s="53"/>
      <c r="AT1780" s="17" t="s">
        <v>144</v>
      </c>
      <c r="AU1780" s="17" t="s">
        <v>85</v>
      </c>
    </row>
    <row r="1781" spans="2:65" s="1" customFormat="1" ht="10">
      <c r="B1781" s="32"/>
      <c r="D1781" s="144" t="s">
        <v>145</v>
      </c>
      <c r="F1781" s="145" t="s">
        <v>1589</v>
      </c>
      <c r="I1781" s="142"/>
      <c r="L1781" s="32"/>
      <c r="M1781" s="143"/>
      <c r="T1781" s="53"/>
      <c r="AT1781" s="17" t="s">
        <v>145</v>
      </c>
      <c r="AU1781" s="17" t="s">
        <v>85</v>
      </c>
    </row>
    <row r="1782" spans="2:65" s="12" customFormat="1" ht="10">
      <c r="B1782" s="146"/>
      <c r="D1782" s="140" t="s">
        <v>147</v>
      </c>
      <c r="E1782" s="147" t="s">
        <v>19</v>
      </c>
      <c r="F1782" s="148" t="s">
        <v>1590</v>
      </c>
      <c r="H1782" s="147" t="s">
        <v>19</v>
      </c>
      <c r="I1782" s="149"/>
      <c r="L1782" s="146"/>
      <c r="M1782" s="150"/>
      <c r="T1782" s="151"/>
      <c r="AT1782" s="147" t="s">
        <v>147</v>
      </c>
      <c r="AU1782" s="147" t="s">
        <v>85</v>
      </c>
      <c r="AV1782" s="12" t="s">
        <v>83</v>
      </c>
      <c r="AW1782" s="12" t="s">
        <v>39</v>
      </c>
      <c r="AX1782" s="12" t="s">
        <v>12</v>
      </c>
      <c r="AY1782" s="147" t="s">
        <v>135</v>
      </c>
    </row>
    <row r="1783" spans="2:65" s="12" customFormat="1" ht="10">
      <c r="B1783" s="146"/>
      <c r="D1783" s="140" t="s">
        <v>147</v>
      </c>
      <c r="E1783" s="147" t="s">
        <v>19</v>
      </c>
      <c r="F1783" s="148" t="s">
        <v>588</v>
      </c>
      <c r="H1783" s="147" t="s">
        <v>19</v>
      </c>
      <c r="I1783" s="149"/>
      <c r="L1783" s="146"/>
      <c r="M1783" s="150"/>
      <c r="T1783" s="151"/>
      <c r="AT1783" s="147" t="s">
        <v>147</v>
      </c>
      <c r="AU1783" s="147" t="s">
        <v>85</v>
      </c>
      <c r="AV1783" s="12" t="s">
        <v>83</v>
      </c>
      <c r="AW1783" s="12" t="s">
        <v>39</v>
      </c>
      <c r="AX1783" s="12" t="s">
        <v>12</v>
      </c>
      <c r="AY1783" s="147" t="s">
        <v>135</v>
      </c>
    </row>
    <row r="1784" spans="2:65" s="13" customFormat="1" ht="10">
      <c r="B1784" s="152"/>
      <c r="D1784" s="140" t="s">
        <v>147</v>
      </c>
      <c r="E1784" s="153" t="s">
        <v>19</v>
      </c>
      <c r="F1784" s="154" t="s">
        <v>1591</v>
      </c>
      <c r="H1784" s="155">
        <v>30.96</v>
      </c>
      <c r="I1784" s="156"/>
      <c r="L1784" s="152"/>
      <c r="M1784" s="157"/>
      <c r="T1784" s="158"/>
      <c r="AT1784" s="153" t="s">
        <v>147</v>
      </c>
      <c r="AU1784" s="153" t="s">
        <v>85</v>
      </c>
      <c r="AV1784" s="13" t="s">
        <v>85</v>
      </c>
      <c r="AW1784" s="13" t="s">
        <v>39</v>
      </c>
      <c r="AX1784" s="13" t="s">
        <v>12</v>
      </c>
      <c r="AY1784" s="153" t="s">
        <v>135</v>
      </c>
    </row>
    <row r="1785" spans="2:65" s="13" customFormat="1" ht="10">
      <c r="B1785" s="152"/>
      <c r="D1785" s="140" t="s">
        <v>147</v>
      </c>
      <c r="E1785" s="153" t="s">
        <v>19</v>
      </c>
      <c r="F1785" s="154" t="s">
        <v>519</v>
      </c>
      <c r="H1785" s="155">
        <v>-1.7729999999999999</v>
      </c>
      <c r="I1785" s="156"/>
      <c r="L1785" s="152"/>
      <c r="M1785" s="157"/>
      <c r="T1785" s="158"/>
      <c r="AT1785" s="153" t="s">
        <v>147</v>
      </c>
      <c r="AU1785" s="153" t="s">
        <v>85</v>
      </c>
      <c r="AV1785" s="13" t="s">
        <v>85</v>
      </c>
      <c r="AW1785" s="13" t="s">
        <v>39</v>
      </c>
      <c r="AX1785" s="13" t="s">
        <v>12</v>
      </c>
      <c r="AY1785" s="153" t="s">
        <v>135</v>
      </c>
    </row>
    <row r="1786" spans="2:65" s="12" customFormat="1" ht="10">
      <c r="B1786" s="146"/>
      <c r="D1786" s="140" t="s">
        <v>147</v>
      </c>
      <c r="E1786" s="147" t="s">
        <v>19</v>
      </c>
      <c r="F1786" s="148" t="s">
        <v>592</v>
      </c>
      <c r="H1786" s="147" t="s">
        <v>19</v>
      </c>
      <c r="I1786" s="149"/>
      <c r="L1786" s="146"/>
      <c r="M1786" s="150"/>
      <c r="T1786" s="151"/>
      <c r="AT1786" s="147" t="s">
        <v>147</v>
      </c>
      <c r="AU1786" s="147" t="s">
        <v>85</v>
      </c>
      <c r="AV1786" s="12" t="s">
        <v>83</v>
      </c>
      <c r="AW1786" s="12" t="s">
        <v>39</v>
      </c>
      <c r="AX1786" s="12" t="s">
        <v>12</v>
      </c>
      <c r="AY1786" s="147" t="s">
        <v>135</v>
      </c>
    </row>
    <row r="1787" spans="2:65" s="13" customFormat="1" ht="10">
      <c r="B1787" s="152"/>
      <c r="D1787" s="140" t="s">
        <v>147</v>
      </c>
      <c r="E1787" s="153" t="s">
        <v>19</v>
      </c>
      <c r="F1787" s="154" t="s">
        <v>1592</v>
      </c>
      <c r="H1787" s="155">
        <v>30.667999999999999</v>
      </c>
      <c r="I1787" s="156"/>
      <c r="L1787" s="152"/>
      <c r="M1787" s="157"/>
      <c r="T1787" s="158"/>
      <c r="AT1787" s="153" t="s">
        <v>147</v>
      </c>
      <c r="AU1787" s="153" t="s">
        <v>85</v>
      </c>
      <c r="AV1787" s="13" t="s">
        <v>85</v>
      </c>
      <c r="AW1787" s="13" t="s">
        <v>39</v>
      </c>
      <c r="AX1787" s="13" t="s">
        <v>12</v>
      </c>
      <c r="AY1787" s="153" t="s">
        <v>135</v>
      </c>
    </row>
    <row r="1788" spans="2:65" s="13" customFormat="1" ht="10">
      <c r="B1788" s="152"/>
      <c r="D1788" s="140" t="s">
        <v>147</v>
      </c>
      <c r="E1788" s="153" t="s">
        <v>19</v>
      </c>
      <c r="F1788" s="154" t="s">
        <v>519</v>
      </c>
      <c r="H1788" s="155">
        <v>-1.7729999999999999</v>
      </c>
      <c r="I1788" s="156"/>
      <c r="L1788" s="152"/>
      <c r="M1788" s="157"/>
      <c r="T1788" s="158"/>
      <c r="AT1788" s="153" t="s">
        <v>147</v>
      </c>
      <c r="AU1788" s="153" t="s">
        <v>85</v>
      </c>
      <c r="AV1788" s="13" t="s">
        <v>85</v>
      </c>
      <c r="AW1788" s="13" t="s">
        <v>39</v>
      </c>
      <c r="AX1788" s="13" t="s">
        <v>12</v>
      </c>
      <c r="AY1788" s="153" t="s">
        <v>135</v>
      </c>
    </row>
    <row r="1789" spans="2:65" s="12" customFormat="1" ht="10">
      <c r="B1789" s="146"/>
      <c r="D1789" s="140" t="s">
        <v>147</v>
      </c>
      <c r="E1789" s="147" t="s">
        <v>19</v>
      </c>
      <c r="F1789" s="148" t="s">
        <v>604</v>
      </c>
      <c r="H1789" s="147" t="s">
        <v>19</v>
      </c>
      <c r="I1789" s="149"/>
      <c r="L1789" s="146"/>
      <c r="M1789" s="150"/>
      <c r="T1789" s="151"/>
      <c r="AT1789" s="147" t="s">
        <v>147</v>
      </c>
      <c r="AU1789" s="147" t="s">
        <v>85</v>
      </c>
      <c r="AV1789" s="12" t="s">
        <v>83</v>
      </c>
      <c r="AW1789" s="12" t="s">
        <v>39</v>
      </c>
      <c r="AX1789" s="12" t="s">
        <v>12</v>
      </c>
      <c r="AY1789" s="147" t="s">
        <v>135</v>
      </c>
    </row>
    <row r="1790" spans="2:65" s="13" customFormat="1" ht="10">
      <c r="B1790" s="152"/>
      <c r="D1790" s="140" t="s">
        <v>147</v>
      </c>
      <c r="E1790" s="153" t="s">
        <v>19</v>
      </c>
      <c r="F1790" s="154" t="s">
        <v>1593</v>
      </c>
      <c r="H1790" s="155">
        <v>22.87</v>
      </c>
      <c r="I1790" s="156"/>
      <c r="L1790" s="152"/>
      <c r="M1790" s="157"/>
      <c r="T1790" s="158"/>
      <c r="AT1790" s="153" t="s">
        <v>147</v>
      </c>
      <c r="AU1790" s="153" t="s">
        <v>85</v>
      </c>
      <c r="AV1790" s="13" t="s">
        <v>85</v>
      </c>
      <c r="AW1790" s="13" t="s">
        <v>39</v>
      </c>
      <c r="AX1790" s="13" t="s">
        <v>12</v>
      </c>
      <c r="AY1790" s="153" t="s">
        <v>135</v>
      </c>
    </row>
    <row r="1791" spans="2:65" s="13" customFormat="1" ht="10">
      <c r="B1791" s="152"/>
      <c r="D1791" s="140" t="s">
        <v>147</v>
      </c>
      <c r="E1791" s="153" t="s">
        <v>19</v>
      </c>
      <c r="F1791" s="154" t="s">
        <v>622</v>
      </c>
      <c r="H1791" s="155">
        <v>-1.5760000000000001</v>
      </c>
      <c r="I1791" s="156"/>
      <c r="L1791" s="152"/>
      <c r="M1791" s="157"/>
      <c r="T1791" s="158"/>
      <c r="AT1791" s="153" t="s">
        <v>147</v>
      </c>
      <c r="AU1791" s="153" t="s">
        <v>85</v>
      </c>
      <c r="AV1791" s="13" t="s">
        <v>85</v>
      </c>
      <c r="AW1791" s="13" t="s">
        <v>39</v>
      </c>
      <c r="AX1791" s="13" t="s">
        <v>12</v>
      </c>
      <c r="AY1791" s="153" t="s">
        <v>135</v>
      </c>
    </row>
    <row r="1792" spans="2:65" s="12" customFormat="1" ht="10">
      <c r="B1792" s="146"/>
      <c r="D1792" s="140" t="s">
        <v>147</v>
      </c>
      <c r="E1792" s="147" t="s">
        <v>19</v>
      </c>
      <c r="F1792" s="148" t="s">
        <v>616</v>
      </c>
      <c r="H1792" s="147" t="s">
        <v>19</v>
      </c>
      <c r="I1792" s="149"/>
      <c r="L1792" s="146"/>
      <c r="M1792" s="150"/>
      <c r="T1792" s="151"/>
      <c r="AT1792" s="147" t="s">
        <v>147</v>
      </c>
      <c r="AU1792" s="147" t="s">
        <v>85</v>
      </c>
      <c r="AV1792" s="12" t="s">
        <v>83</v>
      </c>
      <c r="AW1792" s="12" t="s">
        <v>39</v>
      </c>
      <c r="AX1792" s="12" t="s">
        <v>12</v>
      </c>
      <c r="AY1792" s="147" t="s">
        <v>135</v>
      </c>
    </row>
    <row r="1793" spans="2:65" s="13" customFormat="1" ht="10">
      <c r="B1793" s="152"/>
      <c r="D1793" s="140" t="s">
        <v>147</v>
      </c>
      <c r="E1793" s="153" t="s">
        <v>19</v>
      </c>
      <c r="F1793" s="154" t="s">
        <v>1594</v>
      </c>
      <c r="H1793" s="155">
        <v>26.020000000000003</v>
      </c>
      <c r="I1793" s="156"/>
      <c r="L1793" s="152"/>
      <c r="M1793" s="157"/>
      <c r="T1793" s="158"/>
      <c r="AT1793" s="153" t="s">
        <v>147</v>
      </c>
      <c r="AU1793" s="153" t="s">
        <v>85</v>
      </c>
      <c r="AV1793" s="13" t="s">
        <v>85</v>
      </c>
      <c r="AW1793" s="13" t="s">
        <v>39</v>
      </c>
      <c r="AX1793" s="13" t="s">
        <v>12</v>
      </c>
      <c r="AY1793" s="153" t="s">
        <v>135</v>
      </c>
    </row>
    <row r="1794" spans="2:65" s="13" customFormat="1" ht="10">
      <c r="B1794" s="152"/>
      <c r="D1794" s="140" t="s">
        <v>147</v>
      </c>
      <c r="E1794" s="153" t="s">
        <v>19</v>
      </c>
      <c r="F1794" s="154" t="s">
        <v>647</v>
      </c>
      <c r="H1794" s="155">
        <v>-3.1520000000000001</v>
      </c>
      <c r="I1794" s="156"/>
      <c r="L1794" s="152"/>
      <c r="M1794" s="157"/>
      <c r="T1794" s="158"/>
      <c r="AT1794" s="153" t="s">
        <v>147</v>
      </c>
      <c r="AU1794" s="153" t="s">
        <v>85</v>
      </c>
      <c r="AV1794" s="13" t="s">
        <v>85</v>
      </c>
      <c r="AW1794" s="13" t="s">
        <v>39</v>
      </c>
      <c r="AX1794" s="13" t="s">
        <v>12</v>
      </c>
      <c r="AY1794" s="153" t="s">
        <v>135</v>
      </c>
    </row>
    <row r="1795" spans="2:65" s="12" customFormat="1" ht="10">
      <c r="B1795" s="146"/>
      <c r="D1795" s="140" t="s">
        <v>147</v>
      </c>
      <c r="E1795" s="147" t="s">
        <v>19</v>
      </c>
      <c r="F1795" s="148" t="s">
        <v>548</v>
      </c>
      <c r="H1795" s="147" t="s">
        <v>19</v>
      </c>
      <c r="I1795" s="149"/>
      <c r="L1795" s="146"/>
      <c r="M1795" s="150"/>
      <c r="T1795" s="151"/>
      <c r="AT1795" s="147" t="s">
        <v>147</v>
      </c>
      <c r="AU1795" s="147" t="s">
        <v>85</v>
      </c>
      <c r="AV1795" s="12" t="s">
        <v>83</v>
      </c>
      <c r="AW1795" s="12" t="s">
        <v>39</v>
      </c>
      <c r="AX1795" s="12" t="s">
        <v>12</v>
      </c>
      <c r="AY1795" s="147" t="s">
        <v>135</v>
      </c>
    </row>
    <row r="1796" spans="2:65" s="13" customFormat="1" ht="20">
      <c r="B1796" s="152"/>
      <c r="D1796" s="140" t="s">
        <v>147</v>
      </c>
      <c r="E1796" s="153" t="s">
        <v>19</v>
      </c>
      <c r="F1796" s="154" t="s">
        <v>1595</v>
      </c>
      <c r="H1796" s="155">
        <v>53.999999999999993</v>
      </c>
      <c r="I1796" s="156"/>
      <c r="L1796" s="152"/>
      <c r="M1796" s="157"/>
      <c r="T1796" s="158"/>
      <c r="AT1796" s="153" t="s">
        <v>147</v>
      </c>
      <c r="AU1796" s="153" t="s">
        <v>85</v>
      </c>
      <c r="AV1796" s="13" t="s">
        <v>85</v>
      </c>
      <c r="AW1796" s="13" t="s">
        <v>39</v>
      </c>
      <c r="AX1796" s="13" t="s">
        <v>12</v>
      </c>
      <c r="AY1796" s="153" t="s">
        <v>135</v>
      </c>
    </row>
    <row r="1797" spans="2:65" s="13" customFormat="1" ht="10">
      <c r="B1797" s="152"/>
      <c r="D1797" s="140" t="s">
        <v>147</v>
      </c>
      <c r="E1797" s="153" t="s">
        <v>19</v>
      </c>
      <c r="F1797" s="154" t="s">
        <v>891</v>
      </c>
      <c r="H1797" s="155">
        <v>-2.1670000000000003</v>
      </c>
      <c r="I1797" s="156"/>
      <c r="L1797" s="152"/>
      <c r="M1797" s="157"/>
      <c r="T1797" s="158"/>
      <c r="AT1797" s="153" t="s">
        <v>147</v>
      </c>
      <c r="AU1797" s="153" t="s">
        <v>85</v>
      </c>
      <c r="AV1797" s="13" t="s">
        <v>85</v>
      </c>
      <c r="AW1797" s="13" t="s">
        <v>39</v>
      </c>
      <c r="AX1797" s="13" t="s">
        <v>12</v>
      </c>
      <c r="AY1797" s="153" t="s">
        <v>135</v>
      </c>
    </row>
    <row r="1798" spans="2:65" s="13" customFormat="1" ht="10">
      <c r="B1798" s="152"/>
      <c r="D1798" s="140" t="s">
        <v>147</v>
      </c>
      <c r="E1798" s="153" t="s">
        <v>19</v>
      </c>
      <c r="F1798" s="154" t="s">
        <v>519</v>
      </c>
      <c r="H1798" s="155">
        <v>-1.7729999999999999</v>
      </c>
      <c r="I1798" s="156"/>
      <c r="L1798" s="152"/>
      <c r="M1798" s="157"/>
      <c r="T1798" s="158"/>
      <c r="AT1798" s="153" t="s">
        <v>147</v>
      </c>
      <c r="AU1798" s="153" t="s">
        <v>85</v>
      </c>
      <c r="AV1798" s="13" t="s">
        <v>85</v>
      </c>
      <c r="AW1798" s="13" t="s">
        <v>39</v>
      </c>
      <c r="AX1798" s="13" t="s">
        <v>12</v>
      </c>
      <c r="AY1798" s="153" t="s">
        <v>135</v>
      </c>
    </row>
    <row r="1799" spans="2:65" s="14" customFormat="1" ht="10">
      <c r="B1799" s="159"/>
      <c r="D1799" s="140" t="s">
        <v>147</v>
      </c>
      <c r="E1799" s="160" t="s">
        <v>19</v>
      </c>
      <c r="F1799" s="161" t="s">
        <v>154</v>
      </c>
      <c r="H1799" s="162">
        <v>152.304</v>
      </c>
      <c r="I1799" s="163"/>
      <c r="L1799" s="159"/>
      <c r="M1799" s="164"/>
      <c r="T1799" s="165"/>
      <c r="AT1799" s="160" t="s">
        <v>147</v>
      </c>
      <c r="AU1799" s="160" t="s">
        <v>85</v>
      </c>
      <c r="AV1799" s="14" t="s">
        <v>143</v>
      </c>
      <c r="AW1799" s="14" t="s">
        <v>39</v>
      </c>
      <c r="AX1799" s="14" t="s">
        <v>83</v>
      </c>
      <c r="AY1799" s="160" t="s">
        <v>135</v>
      </c>
    </row>
    <row r="1800" spans="2:65" s="1" customFormat="1" ht="24.15" customHeight="1">
      <c r="B1800" s="32"/>
      <c r="C1800" s="127" t="s">
        <v>1080</v>
      </c>
      <c r="D1800" s="127" t="s">
        <v>138</v>
      </c>
      <c r="E1800" s="128" t="s">
        <v>1596</v>
      </c>
      <c r="F1800" s="129" t="s">
        <v>1597</v>
      </c>
      <c r="G1800" s="130" t="s">
        <v>141</v>
      </c>
      <c r="H1800" s="131">
        <v>152.304</v>
      </c>
      <c r="I1800" s="132"/>
      <c r="J1800" s="133">
        <f>ROUND(I1800*H1800,2)</f>
        <v>0</v>
      </c>
      <c r="K1800" s="129" t="s">
        <v>142</v>
      </c>
      <c r="L1800" s="32"/>
      <c r="M1800" s="134" t="s">
        <v>19</v>
      </c>
      <c r="N1800" s="135" t="s">
        <v>47</v>
      </c>
      <c r="P1800" s="136">
        <f>O1800*H1800</f>
        <v>0</v>
      </c>
      <c r="Q1800" s="136">
        <v>0</v>
      </c>
      <c r="R1800" s="136">
        <f>Q1800*H1800</f>
        <v>0</v>
      </c>
      <c r="S1800" s="136">
        <v>0</v>
      </c>
      <c r="T1800" s="137">
        <f>S1800*H1800</f>
        <v>0</v>
      </c>
      <c r="AR1800" s="138" t="s">
        <v>197</v>
      </c>
      <c r="AT1800" s="138" t="s">
        <v>138</v>
      </c>
      <c r="AU1800" s="138" t="s">
        <v>85</v>
      </c>
      <c r="AY1800" s="17" t="s">
        <v>135</v>
      </c>
      <c r="BE1800" s="139">
        <f>IF(N1800="základní",J1800,0)</f>
        <v>0</v>
      </c>
      <c r="BF1800" s="139">
        <f>IF(N1800="snížená",J1800,0)</f>
        <v>0</v>
      </c>
      <c r="BG1800" s="139">
        <f>IF(N1800="zákl. přenesená",J1800,0)</f>
        <v>0</v>
      </c>
      <c r="BH1800" s="139">
        <f>IF(N1800="sníž. přenesená",J1800,0)</f>
        <v>0</v>
      </c>
      <c r="BI1800" s="139">
        <f>IF(N1800="nulová",J1800,0)</f>
        <v>0</v>
      </c>
      <c r="BJ1800" s="17" t="s">
        <v>83</v>
      </c>
      <c r="BK1800" s="139">
        <f>ROUND(I1800*H1800,2)</f>
        <v>0</v>
      </c>
      <c r="BL1800" s="17" t="s">
        <v>197</v>
      </c>
      <c r="BM1800" s="138" t="s">
        <v>1598</v>
      </c>
    </row>
    <row r="1801" spans="2:65" s="1" customFormat="1" ht="18">
      <c r="B1801" s="32"/>
      <c r="D1801" s="140" t="s">
        <v>144</v>
      </c>
      <c r="F1801" s="141" t="s">
        <v>1597</v>
      </c>
      <c r="I1801" s="142"/>
      <c r="L1801" s="32"/>
      <c r="M1801" s="143"/>
      <c r="T1801" s="53"/>
      <c r="AT1801" s="17" t="s">
        <v>144</v>
      </c>
      <c r="AU1801" s="17" t="s">
        <v>85</v>
      </c>
    </row>
    <row r="1802" spans="2:65" s="1" customFormat="1" ht="10">
      <c r="B1802" s="32"/>
      <c r="D1802" s="144" t="s">
        <v>145</v>
      </c>
      <c r="F1802" s="145" t="s">
        <v>1599</v>
      </c>
      <c r="I1802" s="142"/>
      <c r="L1802" s="32"/>
      <c r="M1802" s="143"/>
      <c r="T1802" s="53"/>
      <c r="AT1802" s="17" t="s">
        <v>145</v>
      </c>
      <c r="AU1802" s="17" t="s">
        <v>85</v>
      </c>
    </row>
    <row r="1803" spans="2:65" s="12" customFormat="1" ht="10">
      <c r="B1803" s="146"/>
      <c r="D1803" s="140" t="s">
        <v>147</v>
      </c>
      <c r="E1803" s="147" t="s">
        <v>19</v>
      </c>
      <c r="F1803" s="148" t="s">
        <v>1590</v>
      </c>
      <c r="H1803" s="147" t="s">
        <v>19</v>
      </c>
      <c r="I1803" s="149"/>
      <c r="L1803" s="146"/>
      <c r="M1803" s="150"/>
      <c r="T1803" s="151"/>
      <c r="AT1803" s="147" t="s">
        <v>147</v>
      </c>
      <c r="AU1803" s="147" t="s">
        <v>85</v>
      </c>
      <c r="AV1803" s="12" t="s">
        <v>83</v>
      </c>
      <c r="AW1803" s="12" t="s">
        <v>39</v>
      </c>
      <c r="AX1803" s="12" t="s">
        <v>12</v>
      </c>
      <c r="AY1803" s="147" t="s">
        <v>135</v>
      </c>
    </row>
    <row r="1804" spans="2:65" s="12" customFormat="1" ht="10">
      <c r="B1804" s="146"/>
      <c r="D1804" s="140" t="s">
        <v>147</v>
      </c>
      <c r="E1804" s="147" t="s">
        <v>19</v>
      </c>
      <c r="F1804" s="148" t="s">
        <v>588</v>
      </c>
      <c r="H1804" s="147" t="s">
        <v>19</v>
      </c>
      <c r="I1804" s="149"/>
      <c r="L1804" s="146"/>
      <c r="M1804" s="150"/>
      <c r="T1804" s="151"/>
      <c r="AT1804" s="147" t="s">
        <v>147</v>
      </c>
      <c r="AU1804" s="147" t="s">
        <v>85</v>
      </c>
      <c r="AV1804" s="12" t="s">
        <v>83</v>
      </c>
      <c r="AW1804" s="12" t="s">
        <v>39</v>
      </c>
      <c r="AX1804" s="12" t="s">
        <v>12</v>
      </c>
      <c r="AY1804" s="147" t="s">
        <v>135</v>
      </c>
    </row>
    <row r="1805" spans="2:65" s="13" customFormat="1" ht="10">
      <c r="B1805" s="152"/>
      <c r="D1805" s="140" t="s">
        <v>147</v>
      </c>
      <c r="E1805" s="153" t="s">
        <v>19</v>
      </c>
      <c r="F1805" s="154" t="s">
        <v>1591</v>
      </c>
      <c r="H1805" s="155">
        <v>30.96</v>
      </c>
      <c r="I1805" s="156"/>
      <c r="L1805" s="152"/>
      <c r="M1805" s="157"/>
      <c r="T1805" s="158"/>
      <c r="AT1805" s="153" t="s">
        <v>147</v>
      </c>
      <c r="AU1805" s="153" t="s">
        <v>85</v>
      </c>
      <c r="AV1805" s="13" t="s">
        <v>85</v>
      </c>
      <c r="AW1805" s="13" t="s">
        <v>39</v>
      </c>
      <c r="AX1805" s="13" t="s">
        <v>12</v>
      </c>
      <c r="AY1805" s="153" t="s">
        <v>135</v>
      </c>
    </row>
    <row r="1806" spans="2:65" s="13" customFormat="1" ht="10">
      <c r="B1806" s="152"/>
      <c r="D1806" s="140" t="s">
        <v>147</v>
      </c>
      <c r="E1806" s="153" t="s">
        <v>19</v>
      </c>
      <c r="F1806" s="154" t="s">
        <v>519</v>
      </c>
      <c r="H1806" s="155">
        <v>-1.7729999999999999</v>
      </c>
      <c r="I1806" s="156"/>
      <c r="L1806" s="152"/>
      <c r="M1806" s="157"/>
      <c r="T1806" s="158"/>
      <c r="AT1806" s="153" t="s">
        <v>147</v>
      </c>
      <c r="AU1806" s="153" t="s">
        <v>85</v>
      </c>
      <c r="AV1806" s="13" t="s">
        <v>85</v>
      </c>
      <c r="AW1806" s="13" t="s">
        <v>39</v>
      </c>
      <c r="AX1806" s="13" t="s">
        <v>12</v>
      </c>
      <c r="AY1806" s="153" t="s">
        <v>135</v>
      </c>
    </row>
    <row r="1807" spans="2:65" s="12" customFormat="1" ht="10">
      <c r="B1807" s="146"/>
      <c r="D1807" s="140" t="s">
        <v>147</v>
      </c>
      <c r="E1807" s="147" t="s">
        <v>19</v>
      </c>
      <c r="F1807" s="148" t="s">
        <v>592</v>
      </c>
      <c r="H1807" s="147" t="s">
        <v>19</v>
      </c>
      <c r="I1807" s="149"/>
      <c r="L1807" s="146"/>
      <c r="M1807" s="150"/>
      <c r="T1807" s="151"/>
      <c r="AT1807" s="147" t="s">
        <v>147</v>
      </c>
      <c r="AU1807" s="147" t="s">
        <v>85</v>
      </c>
      <c r="AV1807" s="12" t="s">
        <v>83</v>
      </c>
      <c r="AW1807" s="12" t="s">
        <v>39</v>
      </c>
      <c r="AX1807" s="12" t="s">
        <v>12</v>
      </c>
      <c r="AY1807" s="147" t="s">
        <v>135</v>
      </c>
    </row>
    <row r="1808" spans="2:65" s="13" customFormat="1" ht="10">
      <c r="B1808" s="152"/>
      <c r="D1808" s="140" t="s">
        <v>147</v>
      </c>
      <c r="E1808" s="153" t="s">
        <v>19</v>
      </c>
      <c r="F1808" s="154" t="s">
        <v>1592</v>
      </c>
      <c r="H1808" s="155">
        <v>30.667999999999999</v>
      </c>
      <c r="I1808" s="156"/>
      <c r="L1808" s="152"/>
      <c r="M1808" s="157"/>
      <c r="T1808" s="158"/>
      <c r="AT1808" s="153" t="s">
        <v>147</v>
      </c>
      <c r="AU1808" s="153" t="s">
        <v>85</v>
      </c>
      <c r="AV1808" s="13" t="s">
        <v>85</v>
      </c>
      <c r="AW1808" s="13" t="s">
        <v>39</v>
      </c>
      <c r="AX1808" s="13" t="s">
        <v>12</v>
      </c>
      <c r="AY1808" s="153" t="s">
        <v>135</v>
      </c>
    </row>
    <row r="1809" spans="2:65" s="13" customFormat="1" ht="10">
      <c r="B1809" s="152"/>
      <c r="D1809" s="140" t="s">
        <v>147</v>
      </c>
      <c r="E1809" s="153" t="s">
        <v>19</v>
      </c>
      <c r="F1809" s="154" t="s">
        <v>519</v>
      </c>
      <c r="H1809" s="155">
        <v>-1.7729999999999999</v>
      </c>
      <c r="I1809" s="156"/>
      <c r="L1809" s="152"/>
      <c r="M1809" s="157"/>
      <c r="T1809" s="158"/>
      <c r="AT1809" s="153" t="s">
        <v>147</v>
      </c>
      <c r="AU1809" s="153" t="s">
        <v>85</v>
      </c>
      <c r="AV1809" s="13" t="s">
        <v>85</v>
      </c>
      <c r="AW1809" s="13" t="s">
        <v>39</v>
      </c>
      <c r="AX1809" s="13" t="s">
        <v>12</v>
      </c>
      <c r="AY1809" s="153" t="s">
        <v>135</v>
      </c>
    </row>
    <row r="1810" spans="2:65" s="12" customFormat="1" ht="10">
      <c r="B1810" s="146"/>
      <c r="D1810" s="140" t="s">
        <v>147</v>
      </c>
      <c r="E1810" s="147" t="s">
        <v>19</v>
      </c>
      <c r="F1810" s="148" t="s">
        <v>604</v>
      </c>
      <c r="H1810" s="147" t="s">
        <v>19</v>
      </c>
      <c r="I1810" s="149"/>
      <c r="L1810" s="146"/>
      <c r="M1810" s="150"/>
      <c r="T1810" s="151"/>
      <c r="AT1810" s="147" t="s">
        <v>147</v>
      </c>
      <c r="AU1810" s="147" t="s">
        <v>85</v>
      </c>
      <c r="AV1810" s="12" t="s">
        <v>83</v>
      </c>
      <c r="AW1810" s="12" t="s">
        <v>39</v>
      </c>
      <c r="AX1810" s="12" t="s">
        <v>12</v>
      </c>
      <c r="AY1810" s="147" t="s">
        <v>135</v>
      </c>
    </row>
    <row r="1811" spans="2:65" s="13" customFormat="1" ht="10">
      <c r="B1811" s="152"/>
      <c r="D1811" s="140" t="s">
        <v>147</v>
      </c>
      <c r="E1811" s="153" t="s">
        <v>19</v>
      </c>
      <c r="F1811" s="154" t="s">
        <v>1593</v>
      </c>
      <c r="H1811" s="155">
        <v>22.87</v>
      </c>
      <c r="I1811" s="156"/>
      <c r="L1811" s="152"/>
      <c r="M1811" s="157"/>
      <c r="T1811" s="158"/>
      <c r="AT1811" s="153" t="s">
        <v>147</v>
      </c>
      <c r="AU1811" s="153" t="s">
        <v>85</v>
      </c>
      <c r="AV1811" s="13" t="s">
        <v>85</v>
      </c>
      <c r="AW1811" s="13" t="s">
        <v>39</v>
      </c>
      <c r="AX1811" s="13" t="s">
        <v>12</v>
      </c>
      <c r="AY1811" s="153" t="s">
        <v>135</v>
      </c>
    </row>
    <row r="1812" spans="2:65" s="13" customFormat="1" ht="10">
      <c r="B1812" s="152"/>
      <c r="D1812" s="140" t="s">
        <v>147</v>
      </c>
      <c r="E1812" s="153" t="s">
        <v>19</v>
      </c>
      <c r="F1812" s="154" t="s">
        <v>622</v>
      </c>
      <c r="H1812" s="155">
        <v>-1.5760000000000001</v>
      </c>
      <c r="I1812" s="156"/>
      <c r="L1812" s="152"/>
      <c r="M1812" s="157"/>
      <c r="T1812" s="158"/>
      <c r="AT1812" s="153" t="s">
        <v>147</v>
      </c>
      <c r="AU1812" s="153" t="s">
        <v>85</v>
      </c>
      <c r="AV1812" s="13" t="s">
        <v>85</v>
      </c>
      <c r="AW1812" s="13" t="s">
        <v>39</v>
      </c>
      <c r="AX1812" s="13" t="s">
        <v>12</v>
      </c>
      <c r="AY1812" s="153" t="s">
        <v>135</v>
      </c>
    </row>
    <row r="1813" spans="2:65" s="12" customFormat="1" ht="10">
      <c r="B1813" s="146"/>
      <c r="D1813" s="140" t="s">
        <v>147</v>
      </c>
      <c r="E1813" s="147" t="s">
        <v>19</v>
      </c>
      <c r="F1813" s="148" t="s">
        <v>616</v>
      </c>
      <c r="H1813" s="147" t="s">
        <v>19</v>
      </c>
      <c r="I1813" s="149"/>
      <c r="L1813" s="146"/>
      <c r="M1813" s="150"/>
      <c r="T1813" s="151"/>
      <c r="AT1813" s="147" t="s">
        <v>147</v>
      </c>
      <c r="AU1813" s="147" t="s">
        <v>85</v>
      </c>
      <c r="AV1813" s="12" t="s">
        <v>83</v>
      </c>
      <c r="AW1813" s="12" t="s">
        <v>39</v>
      </c>
      <c r="AX1813" s="12" t="s">
        <v>12</v>
      </c>
      <c r="AY1813" s="147" t="s">
        <v>135</v>
      </c>
    </row>
    <row r="1814" spans="2:65" s="13" customFormat="1" ht="10">
      <c r="B1814" s="152"/>
      <c r="D1814" s="140" t="s">
        <v>147</v>
      </c>
      <c r="E1814" s="153" t="s">
        <v>19</v>
      </c>
      <c r="F1814" s="154" t="s">
        <v>1594</v>
      </c>
      <c r="H1814" s="155">
        <v>26.020000000000003</v>
      </c>
      <c r="I1814" s="156"/>
      <c r="L1814" s="152"/>
      <c r="M1814" s="157"/>
      <c r="T1814" s="158"/>
      <c r="AT1814" s="153" t="s">
        <v>147</v>
      </c>
      <c r="AU1814" s="153" t="s">
        <v>85</v>
      </c>
      <c r="AV1814" s="13" t="s">
        <v>85</v>
      </c>
      <c r="AW1814" s="13" t="s">
        <v>39</v>
      </c>
      <c r="AX1814" s="13" t="s">
        <v>12</v>
      </c>
      <c r="AY1814" s="153" t="s">
        <v>135</v>
      </c>
    </row>
    <row r="1815" spans="2:65" s="13" customFormat="1" ht="10">
      <c r="B1815" s="152"/>
      <c r="D1815" s="140" t="s">
        <v>147</v>
      </c>
      <c r="E1815" s="153" t="s">
        <v>19</v>
      </c>
      <c r="F1815" s="154" t="s">
        <v>647</v>
      </c>
      <c r="H1815" s="155">
        <v>-3.1520000000000001</v>
      </c>
      <c r="I1815" s="156"/>
      <c r="L1815" s="152"/>
      <c r="M1815" s="157"/>
      <c r="T1815" s="158"/>
      <c r="AT1815" s="153" t="s">
        <v>147</v>
      </c>
      <c r="AU1815" s="153" t="s">
        <v>85</v>
      </c>
      <c r="AV1815" s="13" t="s">
        <v>85</v>
      </c>
      <c r="AW1815" s="13" t="s">
        <v>39</v>
      </c>
      <c r="AX1815" s="13" t="s">
        <v>12</v>
      </c>
      <c r="AY1815" s="153" t="s">
        <v>135</v>
      </c>
    </row>
    <row r="1816" spans="2:65" s="12" customFormat="1" ht="10">
      <c r="B1816" s="146"/>
      <c r="D1816" s="140" t="s">
        <v>147</v>
      </c>
      <c r="E1816" s="147" t="s">
        <v>19</v>
      </c>
      <c r="F1816" s="148" t="s">
        <v>548</v>
      </c>
      <c r="H1816" s="147" t="s">
        <v>19</v>
      </c>
      <c r="I1816" s="149"/>
      <c r="L1816" s="146"/>
      <c r="M1816" s="150"/>
      <c r="T1816" s="151"/>
      <c r="AT1816" s="147" t="s">
        <v>147</v>
      </c>
      <c r="AU1816" s="147" t="s">
        <v>85</v>
      </c>
      <c r="AV1816" s="12" t="s">
        <v>83</v>
      </c>
      <c r="AW1816" s="12" t="s">
        <v>39</v>
      </c>
      <c r="AX1816" s="12" t="s">
        <v>12</v>
      </c>
      <c r="AY1816" s="147" t="s">
        <v>135</v>
      </c>
    </row>
    <row r="1817" spans="2:65" s="13" customFormat="1" ht="20">
      <c r="B1817" s="152"/>
      <c r="D1817" s="140" t="s">
        <v>147</v>
      </c>
      <c r="E1817" s="153" t="s">
        <v>19</v>
      </c>
      <c r="F1817" s="154" t="s">
        <v>1595</v>
      </c>
      <c r="H1817" s="155">
        <v>53.999999999999993</v>
      </c>
      <c r="I1817" s="156"/>
      <c r="L1817" s="152"/>
      <c r="M1817" s="157"/>
      <c r="T1817" s="158"/>
      <c r="AT1817" s="153" t="s">
        <v>147</v>
      </c>
      <c r="AU1817" s="153" t="s">
        <v>85</v>
      </c>
      <c r="AV1817" s="13" t="s">
        <v>85</v>
      </c>
      <c r="AW1817" s="13" t="s">
        <v>39</v>
      </c>
      <c r="AX1817" s="13" t="s">
        <v>12</v>
      </c>
      <c r="AY1817" s="153" t="s">
        <v>135</v>
      </c>
    </row>
    <row r="1818" spans="2:65" s="13" customFormat="1" ht="10">
      <c r="B1818" s="152"/>
      <c r="D1818" s="140" t="s">
        <v>147</v>
      </c>
      <c r="E1818" s="153" t="s">
        <v>19</v>
      </c>
      <c r="F1818" s="154" t="s">
        <v>891</v>
      </c>
      <c r="H1818" s="155">
        <v>-2.1670000000000003</v>
      </c>
      <c r="I1818" s="156"/>
      <c r="L1818" s="152"/>
      <c r="M1818" s="157"/>
      <c r="T1818" s="158"/>
      <c r="AT1818" s="153" t="s">
        <v>147</v>
      </c>
      <c r="AU1818" s="153" t="s">
        <v>85</v>
      </c>
      <c r="AV1818" s="13" t="s">
        <v>85</v>
      </c>
      <c r="AW1818" s="13" t="s">
        <v>39</v>
      </c>
      <c r="AX1818" s="13" t="s">
        <v>12</v>
      </c>
      <c r="AY1818" s="153" t="s">
        <v>135</v>
      </c>
    </row>
    <row r="1819" spans="2:65" s="13" customFormat="1" ht="10">
      <c r="B1819" s="152"/>
      <c r="D1819" s="140" t="s">
        <v>147</v>
      </c>
      <c r="E1819" s="153" t="s">
        <v>19</v>
      </c>
      <c r="F1819" s="154" t="s">
        <v>519</v>
      </c>
      <c r="H1819" s="155">
        <v>-1.7729999999999999</v>
      </c>
      <c r="I1819" s="156"/>
      <c r="L1819" s="152"/>
      <c r="M1819" s="157"/>
      <c r="T1819" s="158"/>
      <c r="AT1819" s="153" t="s">
        <v>147</v>
      </c>
      <c r="AU1819" s="153" t="s">
        <v>85</v>
      </c>
      <c r="AV1819" s="13" t="s">
        <v>85</v>
      </c>
      <c r="AW1819" s="13" t="s">
        <v>39</v>
      </c>
      <c r="AX1819" s="13" t="s">
        <v>12</v>
      </c>
      <c r="AY1819" s="153" t="s">
        <v>135</v>
      </c>
    </row>
    <row r="1820" spans="2:65" s="14" customFormat="1" ht="10">
      <c r="B1820" s="159"/>
      <c r="D1820" s="140" t="s">
        <v>147</v>
      </c>
      <c r="E1820" s="160" t="s">
        <v>19</v>
      </c>
      <c r="F1820" s="161" t="s">
        <v>154</v>
      </c>
      <c r="H1820" s="162">
        <v>152.304</v>
      </c>
      <c r="I1820" s="163"/>
      <c r="L1820" s="159"/>
      <c r="M1820" s="164"/>
      <c r="T1820" s="165"/>
      <c r="AT1820" s="160" t="s">
        <v>147</v>
      </c>
      <c r="AU1820" s="160" t="s">
        <v>85</v>
      </c>
      <c r="AV1820" s="14" t="s">
        <v>143</v>
      </c>
      <c r="AW1820" s="14" t="s">
        <v>39</v>
      </c>
      <c r="AX1820" s="14" t="s">
        <v>83</v>
      </c>
      <c r="AY1820" s="160" t="s">
        <v>135</v>
      </c>
    </row>
    <row r="1821" spans="2:65" s="1" customFormat="1" ht="24.15" customHeight="1">
      <c r="B1821" s="32"/>
      <c r="C1821" s="127" t="s">
        <v>1600</v>
      </c>
      <c r="D1821" s="127" t="s">
        <v>138</v>
      </c>
      <c r="E1821" s="128" t="s">
        <v>1601</v>
      </c>
      <c r="F1821" s="129" t="s">
        <v>1602</v>
      </c>
      <c r="G1821" s="130" t="s">
        <v>141</v>
      </c>
      <c r="H1821" s="131">
        <v>152.304</v>
      </c>
      <c r="I1821" s="132"/>
      <c r="J1821" s="133">
        <f>ROUND(I1821*H1821,2)</f>
        <v>0</v>
      </c>
      <c r="K1821" s="129" t="s">
        <v>19</v>
      </c>
      <c r="L1821" s="32"/>
      <c r="M1821" s="134" t="s">
        <v>19</v>
      </c>
      <c r="N1821" s="135" t="s">
        <v>47</v>
      </c>
      <c r="P1821" s="136">
        <f>O1821*H1821</f>
        <v>0</v>
      </c>
      <c r="Q1821" s="136">
        <v>0</v>
      </c>
      <c r="R1821" s="136">
        <f>Q1821*H1821</f>
        <v>0</v>
      </c>
      <c r="S1821" s="136">
        <v>0</v>
      </c>
      <c r="T1821" s="137">
        <f>S1821*H1821</f>
        <v>0</v>
      </c>
      <c r="AR1821" s="138" t="s">
        <v>197</v>
      </c>
      <c r="AT1821" s="138" t="s">
        <v>138</v>
      </c>
      <c r="AU1821" s="138" t="s">
        <v>85</v>
      </c>
      <c r="AY1821" s="17" t="s">
        <v>135</v>
      </c>
      <c r="BE1821" s="139">
        <f>IF(N1821="základní",J1821,0)</f>
        <v>0</v>
      </c>
      <c r="BF1821" s="139">
        <f>IF(N1821="snížená",J1821,0)</f>
        <v>0</v>
      </c>
      <c r="BG1821" s="139">
        <f>IF(N1821="zákl. přenesená",J1821,0)</f>
        <v>0</v>
      </c>
      <c r="BH1821" s="139">
        <f>IF(N1821="sníž. přenesená",J1821,0)</f>
        <v>0</v>
      </c>
      <c r="BI1821" s="139">
        <f>IF(N1821="nulová",J1821,0)</f>
        <v>0</v>
      </c>
      <c r="BJ1821" s="17" t="s">
        <v>83</v>
      </c>
      <c r="BK1821" s="139">
        <f>ROUND(I1821*H1821,2)</f>
        <v>0</v>
      </c>
      <c r="BL1821" s="17" t="s">
        <v>197</v>
      </c>
      <c r="BM1821" s="138" t="s">
        <v>1603</v>
      </c>
    </row>
    <row r="1822" spans="2:65" s="1" customFormat="1" ht="18">
      <c r="B1822" s="32"/>
      <c r="D1822" s="140" t="s">
        <v>144</v>
      </c>
      <c r="F1822" s="141" t="s">
        <v>1602</v>
      </c>
      <c r="I1822" s="142"/>
      <c r="L1822" s="32"/>
      <c r="M1822" s="143"/>
      <c r="T1822" s="53"/>
      <c r="AT1822" s="17" t="s">
        <v>144</v>
      </c>
      <c r="AU1822" s="17" t="s">
        <v>85</v>
      </c>
    </row>
    <row r="1823" spans="2:65" s="12" customFormat="1" ht="10">
      <c r="B1823" s="146"/>
      <c r="D1823" s="140" t="s">
        <v>147</v>
      </c>
      <c r="E1823" s="147" t="s">
        <v>19</v>
      </c>
      <c r="F1823" s="148" t="s">
        <v>1590</v>
      </c>
      <c r="H1823" s="147" t="s">
        <v>19</v>
      </c>
      <c r="I1823" s="149"/>
      <c r="L1823" s="146"/>
      <c r="M1823" s="150"/>
      <c r="T1823" s="151"/>
      <c r="AT1823" s="147" t="s">
        <v>147</v>
      </c>
      <c r="AU1823" s="147" t="s">
        <v>85</v>
      </c>
      <c r="AV1823" s="12" t="s">
        <v>83</v>
      </c>
      <c r="AW1823" s="12" t="s">
        <v>39</v>
      </c>
      <c r="AX1823" s="12" t="s">
        <v>12</v>
      </c>
      <c r="AY1823" s="147" t="s">
        <v>135</v>
      </c>
    </row>
    <row r="1824" spans="2:65" s="12" customFormat="1" ht="10">
      <c r="B1824" s="146"/>
      <c r="D1824" s="140" t="s">
        <v>147</v>
      </c>
      <c r="E1824" s="147" t="s">
        <v>19</v>
      </c>
      <c r="F1824" s="148" t="s">
        <v>588</v>
      </c>
      <c r="H1824" s="147" t="s">
        <v>19</v>
      </c>
      <c r="I1824" s="149"/>
      <c r="L1824" s="146"/>
      <c r="M1824" s="150"/>
      <c r="T1824" s="151"/>
      <c r="AT1824" s="147" t="s">
        <v>147</v>
      </c>
      <c r="AU1824" s="147" t="s">
        <v>85</v>
      </c>
      <c r="AV1824" s="12" t="s">
        <v>83</v>
      </c>
      <c r="AW1824" s="12" t="s">
        <v>39</v>
      </c>
      <c r="AX1824" s="12" t="s">
        <v>12</v>
      </c>
      <c r="AY1824" s="147" t="s">
        <v>135</v>
      </c>
    </row>
    <row r="1825" spans="2:51" s="13" customFormat="1" ht="10">
      <c r="B1825" s="152"/>
      <c r="D1825" s="140" t="s">
        <v>147</v>
      </c>
      <c r="E1825" s="153" t="s">
        <v>19</v>
      </c>
      <c r="F1825" s="154" t="s">
        <v>1591</v>
      </c>
      <c r="H1825" s="155">
        <v>30.96</v>
      </c>
      <c r="I1825" s="156"/>
      <c r="L1825" s="152"/>
      <c r="M1825" s="157"/>
      <c r="T1825" s="158"/>
      <c r="AT1825" s="153" t="s">
        <v>147</v>
      </c>
      <c r="AU1825" s="153" t="s">
        <v>85</v>
      </c>
      <c r="AV1825" s="13" t="s">
        <v>85</v>
      </c>
      <c r="AW1825" s="13" t="s">
        <v>39</v>
      </c>
      <c r="AX1825" s="13" t="s">
        <v>12</v>
      </c>
      <c r="AY1825" s="153" t="s">
        <v>135</v>
      </c>
    </row>
    <row r="1826" spans="2:51" s="13" customFormat="1" ht="10">
      <c r="B1826" s="152"/>
      <c r="D1826" s="140" t="s">
        <v>147</v>
      </c>
      <c r="E1826" s="153" t="s">
        <v>19</v>
      </c>
      <c r="F1826" s="154" t="s">
        <v>519</v>
      </c>
      <c r="H1826" s="155">
        <v>-1.7729999999999999</v>
      </c>
      <c r="I1826" s="156"/>
      <c r="L1826" s="152"/>
      <c r="M1826" s="157"/>
      <c r="T1826" s="158"/>
      <c r="AT1826" s="153" t="s">
        <v>147</v>
      </c>
      <c r="AU1826" s="153" t="s">
        <v>85</v>
      </c>
      <c r="AV1826" s="13" t="s">
        <v>85</v>
      </c>
      <c r="AW1826" s="13" t="s">
        <v>39</v>
      </c>
      <c r="AX1826" s="13" t="s">
        <v>12</v>
      </c>
      <c r="AY1826" s="153" t="s">
        <v>135</v>
      </c>
    </row>
    <row r="1827" spans="2:51" s="12" customFormat="1" ht="10">
      <c r="B1827" s="146"/>
      <c r="D1827" s="140" t="s">
        <v>147</v>
      </c>
      <c r="E1827" s="147" t="s">
        <v>19</v>
      </c>
      <c r="F1827" s="148" t="s">
        <v>592</v>
      </c>
      <c r="H1827" s="147" t="s">
        <v>19</v>
      </c>
      <c r="I1827" s="149"/>
      <c r="L1827" s="146"/>
      <c r="M1827" s="150"/>
      <c r="T1827" s="151"/>
      <c r="AT1827" s="147" t="s">
        <v>147</v>
      </c>
      <c r="AU1827" s="147" t="s">
        <v>85</v>
      </c>
      <c r="AV1827" s="12" t="s">
        <v>83</v>
      </c>
      <c r="AW1827" s="12" t="s">
        <v>39</v>
      </c>
      <c r="AX1827" s="12" t="s">
        <v>12</v>
      </c>
      <c r="AY1827" s="147" t="s">
        <v>135</v>
      </c>
    </row>
    <row r="1828" spans="2:51" s="13" customFormat="1" ht="10">
      <c r="B1828" s="152"/>
      <c r="D1828" s="140" t="s">
        <v>147</v>
      </c>
      <c r="E1828" s="153" t="s">
        <v>19</v>
      </c>
      <c r="F1828" s="154" t="s">
        <v>1592</v>
      </c>
      <c r="H1828" s="155">
        <v>30.667999999999999</v>
      </c>
      <c r="I1828" s="156"/>
      <c r="L1828" s="152"/>
      <c r="M1828" s="157"/>
      <c r="T1828" s="158"/>
      <c r="AT1828" s="153" t="s">
        <v>147</v>
      </c>
      <c r="AU1828" s="153" t="s">
        <v>85</v>
      </c>
      <c r="AV1828" s="13" t="s">
        <v>85</v>
      </c>
      <c r="AW1828" s="13" t="s">
        <v>39</v>
      </c>
      <c r="AX1828" s="13" t="s">
        <v>12</v>
      </c>
      <c r="AY1828" s="153" t="s">
        <v>135</v>
      </c>
    </row>
    <row r="1829" spans="2:51" s="13" customFormat="1" ht="10">
      <c r="B1829" s="152"/>
      <c r="D1829" s="140" t="s">
        <v>147</v>
      </c>
      <c r="E1829" s="153" t="s">
        <v>19</v>
      </c>
      <c r="F1829" s="154" t="s">
        <v>519</v>
      </c>
      <c r="H1829" s="155">
        <v>-1.7729999999999999</v>
      </c>
      <c r="I1829" s="156"/>
      <c r="L1829" s="152"/>
      <c r="M1829" s="157"/>
      <c r="T1829" s="158"/>
      <c r="AT1829" s="153" t="s">
        <v>147</v>
      </c>
      <c r="AU1829" s="153" t="s">
        <v>85</v>
      </c>
      <c r="AV1829" s="13" t="s">
        <v>85</v>
      </c>
      <c r="AW1829" s="13" t="s">
        <v>39</v>
      </c>
      <c r="AX1829" s="13" t="s">
        <v>12</v>
      </c>
      <c r="AY1829" s="153" t="s">
        <v>135</v>
      </c>
    </row>
    <row r="1830" spans="2:51" s="12" customFormat="1" ht="10">
      <c r="B1830" s="146"/>
      <c r="D1830" s="140" t="s">
        <v>147</v>
      </c>
      <c r="E1830" s="147" t="s">
        <v>19</v>
      </c>
      <c r="F1830" s="148" t="s">
        <v>604</v>
      </c>
      <c r="H1830" s="147" t="s">
        <v>19</v>
      </c>
      <c r="I1830" s="149"/>
      <c r="L1830" s="146"/>
      <c r="M1830" s="150"/>
      <c r="T1830" s="151"/>
      <c r="AT1830" s="147" t="s">
        <v>147</v>
      </c>
      <c r="AU1830" s="147" t="s">
        <v>85</v>
      </c>
      <c r="AV1830" s="12" t="s">
        <v>83</v>
      </c>
      <c r="AW1830" s="12" t="s">
        <v>39</v>
      </c>
      <c r="AX1830" s="12" t="s">
        <v>12</v>
      </c>
      <c r="AY1830" s="147" t="s">
        <v>135</v>
      </c>
    </row>
    <row r="1831" spans="2:51" s="13" customFormat="1" ht="10">
      <c r="B1831" s="152"/>
      <c r="D1831" s="140" t="s">
        <v>147</v>
      </c>
      <c r="E1831" s="153" t="s">
        <v>19</v>
      </c>
      <c r="F1831" s="154" t="s">
        <v>1593</v>
      </c>
      <c r="H1831" s="155">
        <v>22.87</v>
      </c>
      <c r="I1831" s="156"/>
      <c r="L1831" s="152"/>
      <c r="M1831" s="157"/>
      <c r="T1831" s="158"/>
      <c r="AT1831" s="153" t="s">
        <v>147</v>
      </c>
      <c r="AU1831" s="153" t="s">
        <v>85</v>
      </c>
      <c r="AV1831" s="13" t="s">
        <v>85</v>
      </c>
      <c r="AW1831" s="13" t="s">
        <v>39</v>
      </c>
      <c r="AX1831" s="13" t="s">
        <v>12</v>
      </c>
      <c r="AY1831" s="153" t="s">
        <v>135</v>
      </c>
    </row>
    <row r="1832" spans="2:51" s="13" customFormat="1" ht="10">
      <c r="B1832" s="152"/>
      <c r="D1832" s="140" t="s">
        <v>147</v>
      </c>
      <c r="E1832" s="153" t="s">
        <v>19</v>
      </c>
      <c r="F1832" s="154" t="s">
        <v>622</v>
      </c>
      <c r="H1832" s="155">
        <v>-1.5760000000000001</v>
      </c>
      <c r="I1832" s="156"/>
      <c r="L1832" s="152"/>
      <c r="M1832" s="157"/>
      <c r="T1832" s="158"/>
      <c r="AT1832" s="153" t="s">
        <v>147</v>
      </c>
      <c r="AU1832" s="153" t="s">
        <v>85</v>
      </c>
      <c r="AV1832" s="13" t="s">
        <v>85</v>
      </c>
      <c r="AW1832" s="13" t="s">
        <v>39</v>
      </c>
      <c r="AX1832" s="13" t="s">
        <v>12</v>
      </c>
      <c r="AY1832" s="153" t="s">
        <v>135</v>
      </c>
    </row>
    <row r="1833" spans="2:51" s="12" customFormat="1" ht="10">
      <c r="B1833" s="146"/>
      <c r="D1833" s="140" t="s">
        <v>147</v>
      </c>
      <c r="E1833" s="147" t="s">
        <v>19</v>
      </c>
      <c r="F1833" s="148" t="s">
        <v>616</v>
      </c>
      <c r="H1833" s="147" t="s">
        <v>19</v>
      </c>
      <c r="I1833" s="149"/>
      <c r="L1833" s="146"/>
      <c r="M1833" s="150"/>
      <c r="T1833" s="151"/>
      <c r="AT1833" s="147" t="s">
        <v>147</v>
      </c>
      <c r="AU1833" s="147" t="s">
        <v>85</v>
      </c>
      <c r="AV1833" s="12" t="s">
        <v>83</v>
      </c>
      <c r="AW1833" s="12" t="s">
        <v>39</v>
      </c>
      <c r="AX1833" s="12" t="s">
        <v>12</v>
      </c>
      <c r="AY1833" s="147" t="s">
        <v>135</v>
      </c>
    </row>
    <row r="1834" spans="2:51" s="13" customFormat="1" ht="10">
      <c r="B1834" s="152"/>
      <c r="D1834" s="140" t="s">
        <v>147</v>
      </c>
      <c r="E1834" s="153" t="s">
        <v>19</v>
      </c>
      <c r="F1834" s="154" t="s">
        <v>1594</v>
      </c>
      <c r="H1834" s="155">
        <v>26.020000000000003</v>
      </c>
      <c r="I1834" s="156"/>
      <c r="L1834" s="152"/>
      <c r="M1834" s="157"/>
      <c r="T1834" s="158"/>
      <c r="AT1834" s="153" t="s">
        <v>147</v>
      </c>
      <c r="AU1834" s="153" t="s">
        <v>85</v>
      </c>
      <c r="AV1834" s="13" t="s">
        <v>85</v>
      </c>
      <c r="AW1834" s="13" t="s">
        <v>39</v>
      </c>
      <c r="AX1834" s="13" t="s">
        <v>12</v>
      </c>
      <c r="AY1834" s="153" t="s">
        <v>135</v>
      </c>
    </row>
    <row r="1835" spans="2:51" s="13" customFormat="1" ht="10">
      <c r="B1835" s="152"/>
      <c r="D1835" s="140" t="s">
        <v>147</v>
      </c>
      <c r="E1835" s="153" t="s">
        <v>19</v>
      </c>
      <c r="F1835" s="154" t="s">
        <v>647</v>
      </c>
      <c r="H1835" s="155">
        <v>-3.1520000000000001</v>
      </c>
      <c r="I1835" s="156"/>
      <c r="L1835" s="152"/>
      <c r="M1835" s="157"/>
      <c r="T1835" s="158"/>
      <c r="AT1835" s="153" t="s">
        <v>147</v>
      </c>
      <c r="AU1835" s="153" t="s">
        <v>85</v>
      </c>
      <c r="AV1835" s="13" t="s">
        <v>85</v>
      </c>
      <c r="AW1835" s="13" t="s">
        <v>39</v>
      </c>
      <c r="AX1835" s="13" t="s">
        <v>12</v>
      </c>
      <c r="AY1835" s="153" t="s">
        <v>135</v>
      </c>
    </row>
    <row r="1836" spans="2:51" s="12" customFormat="1" ht="10">
      <c r="B1836" s="146"/>
      <c r="D1836" s="140" t="s">
        <v>147</v>
      </c>
      <c r="E1836" s="147" t="s">
        <v>19</v>
      </c>
      <c r="F1836" s="148" t="s">
        <v>548</v>
      </c>
      <c r="H1836" s="147" t="s">
        <v>19</v>
      </c>
      <c r="I1836" s="149"/>
      <c r="L1836" s="146"/>
      <c r="M1836" s="150"/>
      <c r="T1836" s="151"/>
      <c r="AT1836" s="147" t="s">
        <v>147</v>
      </c>
      <c r="AU1836" s="147" t="s">
        <v>85</v>
      </c>
      <c r="AV1836" s="12" t="s">
        <v>83</v>
      </c>
      <c r="AW1836" s="12" t="s">
        <v>39</v>
      </c>
      <c r="AX1836" s="12" t="s">
        <v>12</v>
      </c>
      <c r="AY1836" s="147" t="s">
        <v>135</v>
      </c>
    </row>
    <row r="1837" spans="2:51" s="13" customFormat="1" ht="20">
      <c r="B1837" s="152"/>
      <c r="D1837" s="140" t="s">
        <v>147</v>
      </c>
      <c r="E1837" s="153" t="s">
        <v>19</v>
      </c>
      <c r="F1837" s="154" t="s">
        <v>1595</v>
      </c>
      <c r="H1837" s="155">
        <v>53.999999999999993</v>
      </c>
      <c r="I1837" s="156"/>
      <c r="L1837" s="152"/>
      <c r="M1837" s="157"/>
      <c r="T1837" s="158"/>
      <c r="AT1837" s="153" t="s">
        <v>147</v>
      </c>
      <c r="AU1837" s="153" t="s">
        <v>85</v>
      </c>
      <c r="AV1837" s="13" t="s">
        <v>85</v>
      </c>
      <c r="AW1837" s="13" t="s">
        <v>39</v>
      </c>
      <c r="AX1837" s="13" t="s">
        <v>12</v>
      </c>
      <c r="AY1837" s="153" t="s">
        <v>135</v>
      </c>
    </row>
    <row r="1838" spans="2:51" s="13" customFormat="1" ht="10">
      <c r="B1838" s="152"/>
      <c r="D1838" s="140" t="s">
        <v>147</v>
      </c>
      <c r="E1838" s="153" t="s">
        <v>19</v>
      </c>
      <c r="F1838" s="154" t="s">
        <v>891</v>
      </c>
      <c r="H1838" s="155">
        <v>-2.1670000000000003</v>
      </c>
      <c r="I1838" s="156"/>
      <c r="L1838" s="152"/>
      <c r="M1838" s="157"/>
      <c r="T1838" s="158"/>
      <c r="AT1838" s="153" t="s">
        <v>147</v>
      </c>
      <c r="AU1838" s="153" t="s">
        <v>85</v>
      </c>
      <c r="AV1838" s="13" t="s">
        <v>85</v>
      </c>
      <c r="AW1838" s="13" t="s">
        <v>39</v>
      </c>
      <c r="AX1838" s="13" t="s">
        <v>12</v>
      </c>
      <c r="AY1838" s="153" t="s">
        <v>135</v>
      </c>
    </row>
    <row r="1839" spans="2:51" s="13" customFormat="1" ht="10">
      <c r="B1839" s="152"/>
      <c r="D1839" s="140" t="s">
        <v>147</v>
      </c>
      <c r="E1839" s="153" t="s">
        <v>19</v>
      </c>
      <c r="F1839" s="154" t="s">
        <v>519</v>
      </c>
      <c r="H1839" s="155">
        <v>-1.7729999999999999</v>
      </c>
      <c r="I1839" s="156"/>
      <c r="L1839" s="152"/>
      <c r="M1839" s="157"/>
      <c r="T1839" s="158"/>
      <c r="AT1839" s="153" t="s">
        <v>147</v>
      </c>
      <c r="AU1839" s="153" t="s">
        <v>85</v>
      </c>
      <c r="AV1839" s="13" t="s">
        <v>85</v>
      </c>
      <c r="AW1839" s="13" t="s">
        <v>39</v>
      </c>
      <c r="AX1839" s="13" t="s">
        <v>12</v>
      </c>
      <c r="AY1839" s="153" t="s">
        <v>135</v>
      </c>
    </row>
    <row r="1840" spans="2:51" s="14" customFormat="1" ht="10">
      <c r="B1840" s="159"/>
      <c r="D1840" s="140" t="s">
        <v>147</v>
      </c>
      <c r="E1840" s="160" t="s">
        <v>19</v>
      </c>
      <c r="F1840" s="161" t="s">
        <v>154</v>
      </c>
      <c r="H1840" s="162">
        <v>152.304</v>
      </c>
      <c r="I1840" s="163"/>
      <c r="L1840" s="159"/>
      <c r="M1840" s="164"/>
      <c r="T1840" s="165"/>
      <c r="AT1840" s="160" t="s">
        <v>147</v>
      </c>
      <c r="AU1840" s="160" t="s">
        <v>85</v>
      </c>
      <c r="AV1840" s="14" t="s">
        <v>143</v>
      </c>
      <c r="AW1840" s="14" t="s">
        <v>39</v>
      </c>
      <c r="AX1840" s="14" t="s">
        <v>83</v>
      </c>
      <c r="AY1840" s="160" t="s">
        <v>135</v>
      </c>
    </row>
    <row r="1841" spans="2:65" s="1" customFormat="1" ht="24.15" customHeight="1">
      <c r="B1841" s="32"/>
      <c r="C1841" s="127" t="s">
        <v>1083</v>
      </c>
      <c r="D1841" s="127" t="s">
        <v>138</v>
      </c>
      <c r="E1841" s="128" t="s">
        <v>1604</v>
      </c>
      <c r="F1841" s="129" t="s">
        <v>1605</v>
      </c>
      <c r="G1841" s="130" t="s">
        <v>141</v>
      </c>
      <c r="H1841" s="131">
        <v>136.59</v>
      </c>
      <c r="I1841" s="132"/>
      <c r="J1841" s="133">
        <f>ROUND(I1841*H1841,2)</f>
        <v>0</v>
      </c>
      <c r="K1841" s="129" t="s">
        <v>142</v>
      </c>
      <c r="L1841" s="32"/>
      <c r="M1841" s="134" t="s">
        <v>19</v>
      </c>
      <c r="N1841" s="135" t="s">
        <v>47</v>
      </c>
      <c r="P1841" s="136">
        <f>O1841*H1841</f>
        <v>0</v>
      </c>
      <c r="Q1841" s="136">
        <v>0</v>
      </c>
      <c r="R1841" s="136">
        <f>Q1841*H1841</f>
        <v>0</v>
      </c>
      <c r="S1841" s="136">
        <v>0</v>
      </c>
      <c r="T1841" s="137">
        <f>S1841*H1841</f>
        <v>0</v>
      </c>
      <c r="AR1841" s="138" t="s">
        <v>197</v>
      </c>
      <c r="AT1841" s="138" t="s">
        <v>138</v>
      </c>
      <c r="AU1841" s="138" t="s">
        <v>85</v>
      </c>
      <c r="AY1841" s="17" t="s">
        <v>135</v>
      </c>
      <c r="BE1841" s="139">
        <f>IF(N1841="základní",J1841,0)</f>
        <v>0</v>
      </c>
      <c r="BF1841" s="139">
        <f>IF(N1841="snížená",J1841,0)</f>
        <v>0</v>
      </c>
      <c r="BG1841" s="139">
        <f>IF(N1841="zákl. přenesená",J1841,0)</f>
        <v>0</v>
      </c>
      <c r="BH1841" s="139">
        <f>IF(N1841="sníž. přenesená",J1841,0)</f>
        <v>0</v>
      </c>
      <c r="BI1841" s="139">
        <f>IF(N1841="nulová",J1841,0)</f>
        <v>0</v>
      </c>
      <c r="BJ1841" s="17" t="s">
        <v>83</v>
      </c>
      <c r="BK1841" s="139">
        <f>ROUND(I1841*H1841,2)</f>
        <v>0</v>
      </c>
      <c r="BL1841" s="17" t="s">
        <v>197</v>
      </c>
      <c r="BM1841" s="138" t="s">
        <v>1606</v>
      </c>
    </row>
    <row r="1842" spans="2:65" s="1" customFormat="1" ht="10">
      <c r="B1842" s="32"/>
      <c r="D1842" s="140" t="s">
        <v>144</v>
      </c>
      <c r="F1842" s="141" t="s">
        <v>1605</v>
      </c>
      <c r="I1842" s="142"/>
      <c r="L1842" s="32"/>
      <c r="M1842" s="143"/>
      <c r="T1842" s="53"/>
      <c r="AT1842" s="17" t="s">
        <v>144</v>
      </c>
      <c r="AU1842" s="17" t="s">
        <v>85</v>
      </c>
    </row>
    <row r="1843" spans="2:65" s="1" customFormat="1" ht="10">
      <c r="B1843" s="32"/>
      <c r="D1843" s="144" t="s">
        <v>145</v>
      </c>
      <c r="F1843" s="145" t="s">
        <v>1607</v>
      </c>
      <c r="I1843" s="142"/>
      <c r="L1843" s="32"/>
      <c r="M1843" s="143"/>
      <c r="T1843" s="53"/>
      <c r="AT1843" s="17" t="s">
        <v>145</v>
      </c>
      <c r="AU1843" s="17" t="s">
        <v>85</v>
      </c>
    </row>
    <row r="1844" spans="2:65" s="12" customFormat="1" ht="10">
      <c r="B1844" s="146"/>
      <c r="D1844" s="140" t="s">
        <v>147</v>
      </c>
      <c r="E1844" s="147" t="s">
        <v>19</v>
      </c>
      <c r="F1844" s="148" t="s">
        <v>1608</v>
      </c>
      <c r="H1844" s="147" t="s">
        <v>19</v>
      </c>
      <c r="I1844" s="149"/>
      <c r="L1844" s="146"/>
      <c r="M1844" s="150"/>
      <c r="T1844" s="151"/>
      <c r="AT1844" s="147" t="s">
        <v>147</v>
      </c>
      <c r="AU1844" s="147" t="s">
        <v>85</v>
      </c>
      <c r="AV1844" s="12" t="s">
        <v>83</v>
      </c>
      <c r="AW1844" s="12" t="s">
        <v>39</v>
      </c>
      <c r="AX1844" s="12" t="s">
        <v>12</v>
      </c>
      <c r="AY1844" s="147" t="s">
        <v>135</v>
      </c>
    </row>
    <row r="1845" spans="2:65" s="13" customFormat="1" ht="10">
      <c r="B1845" s="152"/>
      <c r="D1845" s="140" t="s">
        <v>147</v>
      </c>
      <c r="E1845" s="153" t="s">
        <v>19</v>
      </c>
      <c r="F1845" s="154" t="s">
        <v>1609</v>
      </c>
      <c r="H1845" s="155">
        <v>136.59</v>
      </c>
      <c r="I1845" s="156"/>
      <c r="L1845" s="152"/>
      <c r="M1845" s="157"/>
      <c r="T1845" s="158"/>
      <c r="AT1845" s="153" t="s">
        <v>147</v>
      </c>
      <c r="AU1845" s="153" t="s">
        <v>85</v>
      </c>
      <c r="AV1845" s="13" t="s">
        <v>85</v>
      </c>
      <c r="AW1845" s="13" t="s">
        <v>39</v>
      </c>
      <c r="AX1845" s="13" t="s">
        <v>12</v>
      </c>
      <c r="AY1845" s="153" t="s">
        <v>135</v>
      </c>
    </row>
    <row r="1846" spans="2:65" s="14" customFormat="1" ht="10">
      <c r="B1846" s="159"/>
      <c r="D1846" s="140" t="s">
        <v>147</v>
      </c>
      <c r="E1846" s="160" t="s">
        <v>19</v>
      </c>
      <c r="F1846" s="161" t="s">
        <v>154</v>
      </c>
      <c r="H1846" s="162">
        <v>136.59</v>
      </c>
      <c r="I1846" s="163"/>
      <c r="L1846" s="159"/>
      <c r="M1846" s="164"/>
      <c r="T1846" s="165"/>
      <c r="AT1846" s="160" t="s">
        <v>147</v>
      </c>
      <c r="AU1846" s="160" t="s">
        <v>85</v>
      </c>
      <c r="AV1846" s="14" t="s">
        <v>143</v>
      </c>
      <c r="AW1846" s="14" t="s">
        <v>39</v>
      </c>
      <c r="AX1846" s="14" t="s">
        <v>83</v>
      </c>
      <c r="AY1846" s="160" t="s">
        <v>135</v>
      </c>
    </row>
    <row r="1847" spans="2:65" s="1" customFormat="1" ht="16.5" customHeight="1">
      <c r="B1847" s="32"/>
      <c r="C1847" s="176" t="s">
        <v>1610</v>
      </c>
      <c r="D1847" s="176" t="s">
        <v>714</v>
      </c>
      <c r="E1847" s="177" t="s">
        <v>1611</v>
      </c>
      <c r="F1847" s="178" t="s">
        <v>1612</v>
      </c>
      <c r="G1847" s="179" t="s">
        <v>1613</v>
      </c>
      <c r="H1847" s="180">
        <v>136.59</v>
      </c>
      <c r="I1847" s="181"/>
      <c r="J1847" s="182">
        <f>ROUND(I1847*H1847,2)</f>
        <v>0</v>
      </c>
      <c r="K1847" s="178" t="s">
        <v>142</v>
      </c>
      <c r="L1847" s="183"/>
      <c r="M1847" s="184" t="s">
        <v>19</v>
      </c>
      <c r="N1847" s="185" t="s">
        <v>47</v>
      </c>
      <c r="P1847" s="136">
        <f>O1847*H1847</f>
        <v>0</v>
      </c>
      <c r="Q1847" s="136">
        <v>0</v>
      </c>
      <c r="R1847" s="136">
        <f>Q1847*H1847</f>
        <v>0</v>
      </c>
      <c r="S1847" s="136">
        <v>0</v>
      </c>
      <c r="T1847" s="137">
        <f>S1847*H1847</f>
        <v>0</v>
      </c>
      <c r="AR1847" s="138" t="s">
        <v>267</v>
      </c>
      <c r="AT1847" s="138" t="s">
        <v>714</v>
      </c>
      <c r="AU1847" s="138" t="s">
        <v>85</v>
      </c>
      <c r="AY1847" s="17" t="s">
        <v>135</v>
      </c>
      <c r="BE1847" s="139">
        <f>IF(N1847="základní",J1847,0)</f>
        <v>0</v>
      </c>
      <c r="BF1847" s="139">
        <f>IF(N1847="snížená",J1847,0)</f>
        <v>0</v>
      </c>
      <c r="BG1847" s="139">
        <f>IF(N1847="zákl. přenesená",J1847,0)</f>
        <v>0</v>
      </c>
      <c r="BH1847" s="139">
        <f>IF(N1847="sníž. přenesená",J1847,0)</f>
        <v>0</v>
      </c>
      <c r="BI1847" s="139">
        <f>IF(N1847="nulová",J1847,0)</f>
        <v>0</v>
      </c>
      <c r="BJ1847" s="17" t="s">
        <v>83</v>
      </c>
      <c r="BK1847" s="139">
        <f>ROUND(I1847*H1847,2)</f>
        <v>0</v>
      </c>
      <c r="BL1847" s="17" t="s">
        <v>197</v>
      </c>
      <c r="BM1847" s="138" t="s">
        <v>1614</v>
      </c>
    </row>
    <row r="1848" spans="2:65" s="1" customFormat="1" ht="10">
      <c r="B1848" s="32"/>
      <c r="D1848" s="140" t="s">
        <v>144</v>
      </c>
      <c r="F1848" s="141" t="s">
        <v>1612</v>
      </c>
      <c r="I1848" s="142"/>
      <c r="L1848" s="32"/>
      <c r="M1848" s="143"/>
      <c r="T1848" s="53"/>
      <c r="AT1848" s="17" t="s">
        <v>144</v>
      </c>
      <c r="AU1848" s="17" t="s">
        <v>85</v>
      </c>
    </row>
    <row r="1849" spans="2:65" s="11" customFormat="1" ht="22.75" customHeight="1">
      <c r="B1849" s="115"/>
      <c r="D1849" s="116" t="s">
        <v>75</v>
      </c>
      <c r="E1849" s="125" t="s">
        <v>1615</v>
      </c>
      <c r="F1849" s="125" t="s">
        <v>1616</v>
      </c>
      <c r="I1849" s="118"/>
      <c r="J1849" s="126">
        <f>BK1849</f>
        <v>0</v>
      </c>
      <c r="L1849" s="115"/>
      <c r="M1849" s="120"/>
      <c r="P1849" s="121">
        <f>SUM(P1850:P1886)</f>
        <v>0</v>
      </c>
      <c r="R1849" s="121">
        <f>SUM(R1850:R1886)</f>
        <v>0</v>
      </c>
      <c r="T1849" s="122">
        <f>SUM(T1850:T1886)</f>
        <v>0</v>
      </c>
      <c r="AR1849" s="116" t="s">
        <v>85</v>
      </c>
      <c r="AT1849" s="123" t="s">
        <v>75</v>
      </c>
      <c r="AU1849" s="123" t="s">
        <v>83</v>
      </c>
      <c r="AY1849" s="116" t="s">
        <v>135</v>
      </c>
      <c r="BK1849" s="124">
        <f>SUM(BK1850:BK1886)</f>
        <v>0</v>
      </c>
    </row>
    <row r="1850" spans="2:65" s="1" customFormat="1" ht="24.15" customHeight="1">
      <c r="B1850" s="32"/>
      <c r="C1850" s="127" t="s">
        <v>1087</v>
      </c>
      <c r="D1850" s="127" t="s">
        <v>138</v>
      </c>
      <c r="E1850" s="128" t="s">
        <v>1617</v>
      </c>
      <c r="F1850" s="129" t="s">
        <v>1618</v>
      </c>
      <c r="G1850" s="130" t="s">
        <v>141</v>
      </c>
      <c r="H1850" s="131">
        <v>322.24</v>
      </c>
      <c r="I1850" s="132"/>
      <c r="J1850" s="133">
        <f>ROUND(I1850*H1850,2)</f>
        <v>0</v>
      </c>
      <c r="K1850" s="129" t="s">
        <v>142</v>
      </c>
      <c r="L1850" s="32"/>
      <c r="M1850" s="134" t="s">
        <v>19</v>
      </c>
      <c r="N1850" s="135" t="s">
        <v>47</v>
      </c>
      <c r="P1850" s="136">
        <f>O1850*H1850</f>
        <v>0</v>
      </c>
      <c r="Q1850" s="136">
        <v>0</v>
      </c>
      <c r="R1850" s="136">
        <f>Q1850*H1850</f>
        <v>0</v>
      </c>
      <c r="S1850" s="136">
        <v>0</v>
      </c>
      <c r="T1850" s="137">
        <f>S1850*H1850</f>
        <v>0</v>
      </c>
      <c r="AR1850" s="138" t="s">
        <v>197</v>
      </c>
      <c r="AT1850" s="138" t="s">
        <v>138</v>
      </c>
      <c r="AU1850" s="138" t="s">
        <v>85</v>
      </c>
      <c r="AY1850" s="17" t="s">
        <v>135</v>
      </c>
      <c r="BE1850" s="139">
        <f>IF(N1850="základní",J1850,0)</f>
        <v>0</v>
      </c>
      <c r="BF1850" s="139">
        <f>IF(N1850="snížená",J1850,0)</f>
        <v>0</v>
      </c>
      <c r="BG1850" s="139">
        <f>IF(N1850="zákl. přenesená",J1850,0)</f>
        <v>0</v>
      </c>
      <c r="BH1850" s="139">
        <f>IF(N1850="sníž. přenesená",J1850,0)</f>
        <v>0</v>
      </c>
      <c r="BI1850" s="139">
        <f>IF(N1850="nulová",J1850,0)</f>
        <v>0</v>
      </c>
      <c r="BJ1850" s="17" t="s">
        <v>83</v>
      </c>
      <c r="BK1850" s="139">
        <f>ROUND(I1850*H1850,2)</f>
        <v>0</v>
      </c>
      <c r="BL1850" s="17" t="s">
        <v>197</v>
      </c>
      <c r="BM1850" s="138" t="s">
        <v>1619</v>
      </c>
    </row>
    <row r="1851" spans="2:65" s="1" customFormat="1" ht="18">
      <c r="B1851" s="32"/>
      <c r="D1851" s="140" t="s">
        <v>144</v>
      </c>
      <c r="F1851" s="141" t="s">
        <v>1618</v>
      </c>
      <c r="I1851" s="142"/>
      <c r="L1851" s="32"/>
      <c r="M1851" s="143"/>
      <c r="T1851" s="53"/>
      <c r="AT1851" s="17" t="s">
        <v>144</v>
      </c>
      <c r="AU1851" s="17" t="s">
        <v>85</v>
      </c>
    </row>
    <row r="1852" spans="2:65" s="1" customFormat="1" ht="10">
      <c r="B1852" s="32"/>
      <c r="D1852" s="144" t="s">
        <v>145</v>
      </c>
      <c r="F1852" s="145" t="s">
        <v>1620</v>
      </c>
      <c r="I1852" s="142"/>
      <c r="L1852" s="32"/>
      <c r="M1852" s="143"/>
      <c r="T1852" s="53"/>
      <c r="AT1852" s="17" t="s">
        <v>145</v>
      </c>
      <c r="AU1852" s="17" t="s">
        <v>85</v>
      </c>
    </row>
    <row r="1853" spans="2:65" s="13" customFormat="1" ht="10">
      <c r="B1853" s="152"/>
      <c r="D1853" s="140" t="s">
        <v>147</v>
      </c>
      <c r="E1853" s="153" t="s">
        <v>19</v>
      </c>
      <c r="F1853" s="154" t="s">
        <v>756</v>
      </c>
      <c r="H1853" s="155">
        <v>322.24</v>
      </c>
      <c r="I1853" s="156"/>
      <c r="L1853" s="152"/>
      <c r="M1853" s="157"/>
      <c r="T1853" s="158"/>
      <c r="AT1853" s="153" t="s">
        <v>147</v>
      </c>
      <c r="AU1853" s="153" t="s">
        <v>85</v>
      </c>
      <c r="AV1853" s="13" t="s">
        <v>85</v>
      </c>
      <c r="AW1853" s="13" t="s">
        <v>39</v>
      </c>
      <c r="AX1853" s="13" t="s">
        <v>12</v>
      </c>
      <c r="AY1853" s="153" t="s">
        <v>135</v>
      </c>
    </row>
    <row r="1854" spans="2:65" s="14" customFormat="1" ht="10">
      <c r="B1854" s="159"/>
      <c r="D1854" s="140" t="s">
        <v>147</v>
      </c>
      <c r="E1854" s="160" t="s">
        <v>19</v>
      </c>
      <c r="F1854" s="161" t="s">
        <v>154</v>
      </c>
      <c r="H1854" s="162">
        <v>322.24</v>
      </c>
      <c r="I1854" s="163"/>
      <c r="L1854" s="159"/>
      <c r="M1854" s="164"/>
      <c r="T1854" s="165"/>
      <c r="AT1854" s="160" t="s">
        <v>147</v>
      </c>
      <c r="AU1854" s="160" t="s">
        <v>85</v>
      </c>
      <c r="AV1854" s="14" t="s">
        <v>143</v>
      </c>
      <c r="AW1854" s="14" t="s">
        <v>39</v>
      </c>
      <c r="AX1854" s="14" t="s">
        <v>83</v>
      </c>
      <c r="AY1854" s="160" t="s">
        <v>135</v>
      </c>
    </row>
    <row r="1855" spans="2:65" s="1" customFormat="1" ht="16.5" customHeight="1">
      <c r="B1855" s="32"/>
      <c r="C1855" s="176" t="s">
        <v>437</v>
      </c>
      <c r="D1855" s="176" t="s">
        <v>714</v>
      </c>
      <c r="E1855" s="177" t="s">
        <v>1621</v>
      </c>
      <c r="F1855" s="178" t="s">
        <v>1622</v>
      </c>
      <c r="G1855" s="179" t="s">
        <v>141</v>
      </c>
      <c r="H1855" s="180">
        <v>338.35199999999998</v>
      </c>
      <c r="I1855" s="181"/>
      <c r="J1855" s="182">
        <f>ROUND(I1855*H1855,2)</f>
        <v>0</v>
      </c>
      <c r="K1855" s="178" t="s">
        <v>142</v>
      </c>
      <c r="L1855" s="183"/>
      <c r="M1855" s="184" t="s">
        <v>19</v>
      </c>
      <c r="N1855" s="185" t="s">
        <v>47</v>
      </c>
      <c r="P1855" s="136">
        <f>O1855*H1855</f>
        <v>0</v>
      </c>
      <c r="Q1855" s="136">
        <v>0</v>
      </c>
      <c r="R1855" s="136">
        <f>Q1855*H1855</f>
        <v>0</v>
      </c>
      <c r="S1855" s="136">
        <v>0</v>
      </c>
      <c r="T1855" s="137">
        <f>S1855*H1855</f>
        <v>0</v>
      </c>
      <c r="AR1855" s="138" t="s">
        <v>267</v>
      </c>
      <c r="AT1855" s="138" t="s">
        <v>714</v>
      </c>
      <c r="AU1855" s="138" t="s">
        <v>85</v>
      </c>
      <c r="AY1855" s="17" t="s">
        <v>135</v>
      </c>
      <c r="BE1855" s="139">
        <f>IF(N1855="základní",J1855,0)</f>
        <v>0</v>
      </c>
      <c r="BF1855" s="139">
        <f>IF(N1855="snížená",J1855,0)</f>
        <v>0</v>
      </c>
      <c r="BG1855" s="139">
        <f>IF(N1855="zákl. přenesená",J1855,0)</f>
        <v>0</v>
      </c>
      <c r="BH1855" s="139">
        <f>IF(N1855="sníž. přenesená",J1855,0)</f>
        <v>0</v>
      </c>
      <c r="BI1855" s="139">
        <f>IF(N1855="nulová",J1855,0)</f>
        <v>0</v>
      </c>
      <c r="BJ1855" s="17" t="s">
        <v>83</v>
      </c>
      <c r="BK1855" s="139">
        <f>ROUND(I1855*H1855,2)</f>
        <v>0</v>
      </c>
      <c r="BL1855" s="17" t="s">
        <v>197</v>
      </c>
      <c r="BM1855" s="138" t="s">
        <v>1623</v>
      </c>
    </row>
    <row r="1856" spans="2:65" s="1" customFormat="1" ht="10">
      <c r="B1856" s="32"/>
      <c r="D1856" s="140" t="s">
        <v>144</v>
      </c>
      <c r="F1856" s="141" t="s">
        <v>1622</v>
      </c>
      <c r="I1856" s="142"/>
      <c r="L1856" s="32"/>
      <c r="M1856" s="143"/>
      <c r="T1856" s="53"/>
      <c r="AT1856" s="17" t="s">
        <v>144</v>
      </c>
      <c r="AU1856" s="17" t="s">
        <v>85</v>
      </c>
    </row>
    <row r="1857" spans="2:65" s="13" customFormat="1" ht="10">
      <c r="B1857" s="152"/>
      <c r="D1857" s="140" t="s">
        <v>147</v>
      </c>
      <c r="E1857" s="153" t="s">
        <v>19</v>
      </c>
      <c r="F1857" s="154" t="s">
        <v>1624</v>
      </c>
      <c r="H1857" s="155">
        <v>338.35200000000003</v>
      </c>
      <c r="I1857" s="156"/>
      <c r="L1857" s="152"/>
      <c r="M1857" s="157"/>
      <c r="T1857" s="158"/>
      <c r="AT1857" s="153" t="s">
        <v>147</v>
      </c>
      <c r="AU1857" s="153" t="s">
        <v>85</v>
      </c>
      <c r="AV1857" s="13" t="s">
        <v>85</v>
      </c>
      <c r="AW1857" s="13" t="s">
        <v>39</v>
      </c>
      <c r="AX1857" s="13" t="s">
        <v>12</v>
      </c>
      <c r="AY1857" s="153" t="s">
        <v>135</v>
      </c>
    </row>
    <row r="1858" spans="2:65" s="14" customFormat="1" ht="10">
      <c r="B1858" s="159"/>
      <c r="D1858" s="140" t="s">
        <v>147</v>
      </c>
      <c r="E1858" s="160" t="s">
        <v>19</v>
      </c>
      <c r="F1858" s="161" t="s">
        <v>154</v>
      </c>
      <c r="H1858" s="162">
        <v>338.35200000000003</v>
      </c>
      <c r="I1858" s="163"/>
      <c r="L1858" s="159"/>
      <c r="M1858" s="164"/>
      <c r="T1858" s="165"/>
      <c r="AT1858" s="160" t="s">
        <v>147</v>
      </c>
      <c r="AU1858" s="160" t="s">
        <v>85</v>
      </c>
      <c r="AV1858" s="14" t="s">
        <v>143</v>
      </c>
      <c r="AW1858" s="14" t="s">
        <v>39</v>
      </c>
      <c r="AX1858" s="14" t="s">
        <v>83</v>
      </c>
      <c r="AY1858" s="160" t="s">
        <v>135</v>
      </c>
    </row>
    <row r="1859" spans="2:65" s="1" customFormat="1" ht="44.25" customHeight="1">
      <c r="B1859" s="32"/>
      <c r="C1859" s="127" t="s">
        <v>1090</v>
      </c>
      <c r="D1859" s="127" t="s">
        <v>138</v>
      </c>
      <c r="E1859" s="128" t="s">
        <v>1625</v>
      </c>
      <c r="F1859" s="129" t="s">
        <v>1626</v>
      </c>
      <c r="G1859" s="130" t="s">
        <v>141</v>
      </c>
      <c r="H1859" s="131">
        <v>122.124</v>
      </c>
      <c r="I1859" s="132"/>
      <c r="J1859" s="133">
        <f>ROUND(I1859*H1859,2)</f>
        <v>0</v>
      </c>
      <c r="K1859" s="129" t="s">
        <v>142</v>
      </c>
      <c r="L1859" s="32"/>
      <c r="M1859" s="134" t="s">
        <v>19</v>
      </c>
      <c r="N1859" s="135" t="s">
        <v>47</v>
      </c>
      <c r="P1859" s="136">
        <f>O1859*H1859</f>
        <v>0</v>
      </c>
      <c r="Q1859" s="136">
        <v>0</v>
      </c>
      <c r="R1859" s="136">
        <f>Q1859*H1859</f>
        <v>0</v>
      </c>
      <c r="S1859" s="136">
        <v>0</v>
      </c>
      <c r="T1859" s="137">
        <f>S1859*H1859</f>
        <v>0</v>
      </c>
      <c r="AR1859" s="138" t="s">
        <v>197</v>
      </c>
      <c r="AT1859" s="138" t="s">
        <v>138</v>
      </c>
      <c r="AU1859" s="138" t="s">
        <v>85</v>
      </c>
      <c r="AY1859" s="17" t="s">
        <v>135</v>
      </c>
      <c r="BE1859" s="139">
        <f>IF(N1859="základní",J1859,0)</f>
        <v>0</v>
      </c>
      <c r="BF1859" s="139">
        <f>IF(N1859="snížená",J1859,0)</f>
        <v>0</v>
      </c>
      <c r="BG1859" s="139">
        <f>IF(N1859="zákl. přenesená",J1859,0)</f>
        <v>0</v>
      </c>
      <c r="BH1859" s="139">
        <f>IF(N1859="sníž. přenesená",J1859,0)</f>
        <v>0</v>
      </c>
      <c r="BI1859" s="139">
        <f>IF(N1859="nulová",J1859,0)</f>
        <v>0</v>
      </c>
      <c r="BJ1859" s="17" t="s">
        <v>83</v>
      </c>
      <c r="BK1859" s="139">
        <f>ROUND(I1859*H1859,2)</f>
        <v>0</v>
      </c>
      <c r="BL1859" s="17" t="s">
        <v>197</v>
      </c>
      <c r="BM1859" s="138" t="s">
        <v>1627</v>
      </c>
    </row>
    <row r="1860" spans="2:65" s="1" customFormat="1" ht="27">
      <c r="B1860" s="32"/>
      <c r="D1860" s="140" t="s">
        <v>144</v>
      </c>
      <c r="F1860" s="141" t="s">
        <v>1626</v>
      </c>
      <c r="I1860" s="142"/>
      <c r="L1860" s="32"/>
      <c r="M1860" s="143"/>
      <c r="T1860" s="53"/>
      <c r="AT1860" s="17" t="s">
        <v>144</v>
      </c>
      <c r="AU1860" s="17" t="s">
        <v>85</v>
      </c>
    </row>
    <row r="1861" spans="2:65" s="1" customFormat="1" ht="10">
      <c r="B1861" s="32"/>
      <c r="D1861" s="144" t="s">
        <v>145</v>
      </c>
      <c r="F1861" s="145" t="s">
        <v>1628</v>
      </c>
      <c r="I1861" s="142"/>
      <c r="L1861" s="32"/>
      <c r="M1861" s="143"/>
      <c r="T1861" s="53"/>
      <c r="AT1861" s="17" t="s">
        <v>145</v>
      </c>
      <c r="AU1861" s="17" t="s">
        <v>85</v>
      </c>
    </row>
    <row r="1862" spans="2:65" s="12" customFormat="1" ht="10">
      <c r="B1862" s="146"/>
      <c r="D1862" s="140" t="s">
        <v>147</v>
      </c>
      <c r="E1862" s="147" t="s">
        <v>19</v>
      </c>
      <c r="F1862" s="148" t="s">
        <v>1629</v>
      </c>
      <c r="H1862" s="147" t="s">
        <v>19</v>
      </c>
      <c r="I1862" s="149"/>
      <c r="L1862" s="146"/>
      <c r="M1862" s="150"/>
      <c r="T1862" s="151"/>
      <c r="AT1862" s="147" t="s">
        <v>147</v>
      </c>
      <c r="AU1862" s="147" t="s">
        <v>85</v>
      </c>
      <c r="AV1862" s="12" t="s">
        <v>83</v>
      </c>
      <c r="AW1862" s="12" t="s">
        <v>39</v>
      </c>
      <c r="AX1862" s="12" t="s">
        <v>12</v>
      </c>
      <c r="AY1862" s="147" t="s">
        <v>135</v>
      </c>
    </row>
    <row r="1863" spans="2:65" s="13" customFormat="1" ht="10">
      <c r="B1863" s="152"/>
      <c r="D1863" s="140" t="s">
        <v>147</v>
      </c>
      <c r="E1863" s="153" t="s">
        <v>19</v>
      </c>
      <c r="F1863" s="154" t="s">
        <v>149</v>
      </c>
      <c r="H1863" s="155">
        <v>37.592000000000006</v>
      </c>
      <c r="I1863" s="156"/>
      <c r="L1863" s="152"/>
      <c r="M1863" s="157"/>
      <c r="T1863" s="158"/>
      <c r="AT1863" s="153" t="s">
        <v>147</v>
      </c>
      <c r="AU1863" s="153" t="s">
        <v>85</v>
      </c>
      <c r="AV1863" s="13" t="s">
        <v>85</v>
      </c>
      <c r="AW1863" s="13" t="s">
        <v>39</v>
      </c>
      <c r="AX1863" s="13" t="s">
        <v>12</v>
      </c>
      <c r="AY1863" s="153" t="s">
        <v>135</v>
      </c>
    </row>
    <row r="1864" spans="2:65" s="13" customFormat="1" ht="10">
      <c r="B1864" s="152"/>
      <c r="D1864" s="140" t="s">
        <v>147</v>
      </c>
      <c r="E1864" s="153" t="s">
        <v>19</v>
      </c>
      <c r="F1864" s="154" t="s">
        <v>151</v>
      </c>
      <c r="H1864" s="155">
        <v>12.036</v>
      </c>
      <c r="I1864" s="156"/>
      <c r="L1864" s="152"/>
      <c r="M1864" s="157"/>
      <c r="T1864" s="158"/>
      <c r="AT1864" s="153" t="s">
        <v>147</v>
      </c>
      <c r="AU1864" s="153" t="s">
        <v>85</v>
      </c>
      <c r="AV1864" s="13" t="s">
        <v>85</v>
      </c>
      <c r="AW1864" s="13" t="s">
        <v>39</v>
      </c>
      <c r="AX1864" s="13" t="s">
        <v>12</v>
      </c>
      <c r="AY1864" s="153" t="s">
        <v>135</v>
      </c>
    </row>
    <row r="1865" spans="2:65" s="12" customFormat="1" ht="10">
      <c r="B1865" s="146"/>
      <c r="D1865" s="140" t="s">
        <v>147</v>
      </c>
      <c r="E1865" s="147" t="s">
        <v>19</v>
      </c>
      <c r="F1865" s="148" t="s">
        <v>1630</v>
      </c>
      <c r="H1865" s="147" t="s">
        <v>19</v>
      </c>
      <c r="I1865" s="149"/>
      <c r="L1865" s="146"/>
      <c r="M1865" s="150"/>
      <c r="T1865" s="151"/>
      <c r="AT1865" s="147" t="s">
        <v>147</v>
      </c>
      <c r="AU1865" s="147" t="s">
        <v>85</v>
      </c>
      <c r="AV1865" s="12" t="s">
        <v>83</v>
      </c>
      <c r="AW1865" s="12" t="s">
        <v>39</v>
      </c>
      <c r="AX1865" s="12" t="s">
        <v>12</v>
      </c>
      <c r="AY1865" s="147" t="s">
        <v>135</v>
      </c>
    </row>
    <row r="1866" spans="2:65" s="13" customFormat="1" ht="10">
      <c r="B1866" s="152"/>
      <c r="D1866" s="140" t="s">
        <v>147</v>
      </c>
      <c r="E1866" s="153" t="s">
        <v>19</v>
      </c>
      <c r="F1866" s="154" t="s">
        <v>1631</v>
      </c>
      <c r="H1866" s="155">
        <v>35.46</v>
      </c>
      <c r="I1866" s="156"/>
      <c r="L1866" s="152"/>
      <c r="M1866" s="157"/>
      <c r="T1866" s="158"/>
      <c r="AT1866" s="153" t="s">
        <v>147</v>
      </c>
      <c r="AU1866" s="153" t="s">
        <v>85</v>
      </c>
      <c r="AV1866" s="13" t="s">
        <v>85</v>
      </c>
      <c r="AW1866" s="13" t="s">
        <v>39</v>
      </c>
      <c r="AX1866" s="13" t="s">
        <v>12</v>
      </c>
      <c r="AY1866" s="153" t="s">
        <v>135</v>
      </c>
    </row>
    <row r="1867" spans="2:65" s="13" customFormat="1" ht="10">
      <c r="B1867" s="152"/>
      <c r="D1867" s="140" t="s">
        <v>147</v>
      </c>
      <c r="E1867" s="153" t="s">
        <v>19</v>
      </c>
      <c r="F1867" s="154" t="s">
        <v>1632</v>
      </c>
      <c r="H1867" s="155">
        <v>15.760000000000002</v>
      </c>
      <c r="I1867" s="156"/>
      <c r="L1867" s="152"/>
      <c r="M1867" s="157"/>
      <c r="T1867" s="158"/>
      <c r="AT1867" s="153" t="s">
        <v>147</v>
      </c>
      <c r="AU1867" s="153" t="s">
        <v>85</v>
      </c>
      <c r="AV1867" s="13" t="s">
        <v>85</v>
      </c>
      <c r="AW1867" s="13" t="s">
        <v>39</v>
      </c>
      <c r="AX1867" s="13" t="s">
        <v>12</v>
      </c>
      <c r="AY1867" s="153" t="s">
        <v>135</v>
      </c>
    </row>
    <row r="1868" spans="2:65" s="13" customFormat="1" ht="10">
      <c r="B1868" s="152"/>
      <c r="D1868" s="140" t="s">
        <v>147</v>
      </c>
      <c r="E1868" s="153" t="s">
        <v>19</v>
      </c>
      <c r="F1868" s="154" t="s">
        <v>1633</v>
      </c>
      <c r="H1868" s="155">
        <v>5.516</v>
      </c>
      <c r="I1868" s="156"/>
      <c r="L1868" s="152"/>
      <c r="M1868" s="157"/>
      <c r="T1868" s="158"/>
      <c r="AT1868" s="153" t="s">
        <v>147</v>
      </c>
      <c r="AU1868" s="153" t="s">
        <v>85</v>
      </c>
      <c r="AV1868" s="13" t="s">
        <v>85</v>
      </c>
      <c r="AW1868" s="13" t="s">
        <v>39</v>
      </c>
      <c r="AX1868" s="13" t="s">
        <v>12</v>
      </c>
      <c r="AY1868" s="153" t="s">
        <v>135</v>
      </c>
    </row>
    <row r="1869" spans="2:65" s="13" customFormat="1" ht="10">
      <c r="B1869" s="152"/>
      <c r="D1869" s="140" t="s">
        <v>147</v>
      </c>
      <c r="E1869" s="153" t="s">
        <v>19</v>
      </c>
      <c r="F1869" s="154" t="s">
        <v>1634</v>
      </c>
      <c r="H1869" s="155">
        <v>4.3340000000000005</v>
      </c>
      <c r="I1869" s="156"/>
      <c r="L1869" s="152"/>
      <c r="M1869" s="157"/>
      <c r="T1869" s="158"/>
      <c r="AT1869" s="153" t="s">
        <v>147</v>
      </c>
      <c r="AU1869" s="153" t="s">
        <v>85</v>
      </c>
      <c r="AV1869" s="13" t="s">
        <v>85</v>
      </c>
      <c r="AW1869" s="13" t="s">
        <v>39</v>
      </c>
      <c r="AX1869" s="13" t="s">
        <v>12</v>
      </c>
      <c r="AY1869" s="153" t="s">
        <v>135</v>
      </c>
    </row>
    <row r="1870" spans="2:65" s="13" customFormat="1" ht="10">
      <c r="B1870" s="152"/>
      <c r="D1870" s="140" t="s">
        <v>147</v>
      </c>
      <c r="E1870" s="153" t="s">
        <v>19</v>
      </c>
      <c r="F1870" s="154" t="s">
        <v>1635</v>
      </c>
      <c r="H1870" s="155">
        <v>6.5009999999999994</v>
      </c>
      <c r="I1870" s="156"/>
      <c r="L1870" s="152"/>
      <c r="M1870" s="157"/>
      <c r="T1870" s="158"/>
      <c r="AT1870" s="153" t="s">
        <v>147</v>
      </c>
      <c r="AU1870" s="153" t="s">
        <v>85</v>
      </c>
      <c r="AV1870" s="13" t="s">
        <v>85</v>
      </c>
      <c r="AW1870" s="13" t="s">
        <v>39</v>
      </c>
      <c r="AX1870" s="13" t="s">
        <v>12</v>
      </c>
      <c r="AY1870" s="153" t="s">
        <v>135</v>
      </c>
    </row>
    <row r="1871" spans="2:65" s="13" customFormat="1" ht="10">
      <c r="B1871" s="152"/>
      <c r="D1871" s="140" t="s">
        <v>147</v>
      </c>
      <c r="E1871" s="153" t="s">
        <v>19</v>
      </c>
      <c r="F1871" s="154" t="s">
        <v>1636</v>
      </c>
      <c r="H1871" s="155">
        <v>4.9249999999999998</v>
      </c>
      <c r="I1871" s="156"/>
      <c r="L1871" s="152"/>
      <c r="M1871" s="157"/>
      <c r="T1871" s="158"/>
      <c r="AT1871" s="153" t="s">
        <v>147</v>
      </c>
      <c r="AU1871" s="153" t="s">
        <v>85</v>
      </c>
      <c r="AV1871" s="13" t="s">
        <v>85</v>
      </c>
      <c r="AW1871" s="13" t="s">
        <v>39</v>
      </c>
      <c r="AX1871" s="13" t="s">
        <v>12</v>
      </c>
      <c r="AY1871" s="153" t="s">
        <v>135</v>
      </c>
    </row>
    <row r="1872" spans="2:65" s="14" customFormat="1" ht="10">
      <c r="B1872" s="159"/>
      <c r="D1872" s="140" t="s">
        <v>147</v>
      </c>
      <c r="E1872" s="160" t="s">
        <v>19</v>
      </c>
      <c r="F1872" s="161" t="s">
        <v>154</v>
      </c>
      <c r="H1872" s="162">
        <v>122.12400000000002</v>
      </c>
      <c r="I1872" s="163"/>
      <c r="L1872" s="159"/>
      <c r="M1872" s="164"/>
      <c r="T1872" s="165"/>
      <c r="AT1872" s="160" t="s">
        <v>147</v>
      </c>
      <c r="AU1872" s="160" t="s">
        <v>85</v>
      </c>
      <c r="AV1872" s="14" t="s">
        <v>143</v>
      </c>
      <c r="AW1872" s="14" t="s">
        <v>39</v>
      </c>
      <c r="AX1872" s="14" t="s">
        <v>83</v>
      </c>
      <c r="AY1872" s="160" t="s">
        <v>135</v>
      </c>
    </row>
    <row r="1873" spans="2:65" s="1" customFormat="1" ht="16.5" customHeight="1">
      <c r="B1873" s="32"/>
      <c r="C1873" s="176" t="s">
        <v>1637</v>
      </c>
      <c r="D1873" s="176" t="s">
        <v>714</v>
      </c>
      <c r="E1873" s="177" t="s">
        <v>1621</v>
      </c>
      <c r="F1873" s="178" t="s">
        <v>1622</v>
      </c>
      <c r="G1873" s="179" t="s">
        <v>141</v>
      </c>
      <c r="H1873" s="180">
        <v>128.2302</v>
      </c>
      <c r="I1873" s="181"/>
      <c r="J1873" s="182">
        <f>ROUND(I1873*H1873,2)</f>
        <v>0</v>
      </c>
      <c r="K1873" s="178" t="s">
        <v>142</v>
      </c>
      <c r="L1873" s="183"/>
      <c r="M1873" s="184" t="s">
        <v>19</v>
      </c>
      <c r="N1873" s="185" t="s">
        <v>47</v>
      </c>
      <c r="P1873" s="136">
        <f>O1873*H1873</f>
        <v>0</v>
      </c>
      <c r="Q1873" s="136">
        <v>0</v>
      </c>
      <c r="R1873" s="136">
        <f>Q1873*H1873</f>
        <v>0</v>
      </c>
      <c r="S1873" s="136">
        <v>0</v>
      </c>
      <c r="T1873" s="137">
        <f>S1873*H1873</f>
        <v>0</v>
      </c>
      <c r="AR1873" s="138" t="s">
        <v>267</v>
      </c>
      <c r="AT1873" s="138" t="s">
        <v>714</v>
      </c>
      <c r="AU1873" s="138" t="s">
        <v>85</v>
      </c>
      <c r="AY1873" s="17" t="s">
        <v>135</v>
      </c>
      <c r="BE1873" s="139">
        <f>IF(N1873="základní",J1873,0)</f>
        <v>0</v>
      </c>
      <c r="BF1873" s="139">
        <f>IF(N1873="snížená",J1873,0)</f>
        <v>0</v>
      </c>
      <c r="BG1873" s="139">
        <f>IF(N1873="zákl. přenesená",J1873,0)</f>
        <v>0</v>
      </c>
      <c r="BH1873" s="139">
        <f>IF(N1873="sníž. přenesená",J1873,0)</f>
        <v>0</v>
      </c>
      <c r="BI1873" s="139">
        <f>IF(N1873="nulová",J1873,0)</f>
        <v>0</v>
      </c>
      <c r="BJ1873" s="17" t="s">
        <v>83</v>
      </c>
      <c r="BK1873" s="139">
        <f>ROUND(I1873*H1873,2)</f>
        <v>0</v>
      </c>
      <c r="BL1873" s="17" t="s">
        <v>197</v>
      </c>
      <c r="BM1873" s="138" t="s">
        <v>1638</v>
      </c>
    </row>
    <row r="1874" spans="2:65" s="1" customFormat="1" ht="10">
      <c r="B1874" s="32"/>
      <c r="D1874" s="140" t="s">
        <v>144</v>
      </c>
      <c r="F1874" s="141" t="s">
        <v>1622</v>
      </c>
      <c r="I1874" s="142"/>
      <c r="L1874" s="32"/>
      <c r="M1874" s="143"/>
      <c r="T1874" s="53"/>
      <c r="AT1874" s="17" t="s">
        <v>144</v>
      </c>
      <c r="AU1874" s="17" t="s">
        <v>85</v>
      </c>
    </row>
    <row r="1875" spans="2:65" s="13" customFormat="1" ht="10">
      <c r="B1875" s="152"/>
      <c r="D1875" s="140" t="s">
        <v>147</v>
      </c>
      <c r="E1875" s="153" t="s">
        <v>19</v>
      </c>
      <c r="F1875" s="154" t="s">
        <v>1639</v>
      </c>
      <c r="H1875" s="155">
        <v>128.2302</v>
      </c>
      <c r="I1875" s="156"/>
      <c r="L1875" s="152"/>
      <c r="M1875" s="157"/>
      <c r="T1875" s="158"/>
      <c r="AT1875" s="153" t="s">
        <v>147</v>
      </c>
      <c r="AU1875" s="153" t="s">
        <v>85</v>
      </c>
      <c r="AV1875" s="13" t="s">
        <v>85</v>
      </c>
      <c r="AW1875" s="13" t="s">
        <v>39</v>
      </c>
      <c r="AX1875" s="13" t="s">
        <v>12</v>
      </c>
      <c r="AY1875" s="153" t="s">
        <v>135</v>
      </c>
    </row>
    <row r="1876" spans="2:65" s="14" customFormat="1" ht="10">
      <c r="B1876" s="159"/>
      <c r="D1876" s="140" t="s">
        <v>147</v>
      </c>
      <c r="E1876" s="160" t="s">
        <v>19</v>
      </c>
      <c r="F1876" s="161" t="s">
        <v>154</v>
      </c>
      <c r="H1876" s="162">
        <v>128.2302</v>
      </c>
      <c r="I1876" s="163"/>
      <c r="L1876" s="159"/>
      <c r="M1876" s="164"/>
      <c r="T1876" s="165"/>
      <c r="AT1876" s="160" t="s">
        <v>147</v>
      </c>
      <c r="AU1876" s="160" t="s">
        <v>85</v>
      </c>
      <c r="AV1876" s="14" t="s">
        <v>143</v>
      </c>
      <c r="AW1876" s="14" t="s">
        <v>39</v>
      </c>
      <c r="AX1876" s="14" t="s">
        <v>83</v>
      </c>
      <c r="AY1876" s="160" t="s">
        <v>135</v>
      </c>
    </row>
    <row r="1877" spans="2:65" s="1" customFormat="1" ht="33" customHeight="1">
      <c r="B1877" s="32"/>
      <c r="C1877" s="127" t="s">
        <v>1094</v>
      </c>
      <c r="D1877" s="127" t="s">
        <v>138</v>
      </c>
      <c r="E1877" s="128" t="s">
        <v>1640</v>
      </c>
      <c r="F1877" s="129" t="s">
        <v>1641</v>
      </c>
      <c r="G1877" s="130" t="s">
        <v>141</v>
      </c>
      <c r="H1877" s="131">
        <v>1251.2913000000001</v>
      </c>
      <c r="I1877" s="132"/>
      <c r="J1877" s="133">
        <f>ROUND(I1877*H1877,2)</f>
        <v>0</v>
      </c>
      <c r="K1877" s="129" t="s">
        <v>142</v>
      </c>
      <c r="L1877" s="32"/>
      <c r="M1877" s="134" t="s">
        <v>19</v>
      </c>
      <c r="N1877" s="135" t="s">
        <v>47</v>
      </c>
      <c r="P1877" s="136">
        <f>O1877*H1877</f>
        <v>0</v>
      </c>
      <c r="Q1877" s="136">
        <v>0</v>
      </c>
      <c r="R1877" s="136">
        <f>Q1877*H1877</f>
        <v>0</v>
      </c>
      <c r="S1877" s="136">
        <v>0</v>
      </c>
      <c r="T1877" s="137">
        <f>S1877*H1877</f>
        <v>0</v>
      </c>
      <c r="AR1877" s="138" t="s">
        <v>197</v>
      </c>
      <c r="AT1877" s="138" t="s">
        <v>138</v>
      </c>
      <c r="AU1877" s="138" t="s">
        <v>85</v>
      </c>
      <c r="AY1877" s="17" t="s">
        <v>135</v>
      </c>
      <c r="BE1877" s="139">
        <f>IF(N1877="základní",J1877,0)</f>
        <v>0</v>
      </c>
      <c r="BF1877" s="139">
        <f>IF(N1877="snížená",J1877,0)</f>
        <v>0</v>
      </c>
      <c r="BG1877" s="139">
        <f>IF(N1877="zákl. přenesená",J1877,0)</f>
        <v>0</v>
      </c>
      <c r="BH1877" s="139">
        <f>IF(N1877="sníž. přenesená",J1877,0)</f>
        <v>0</v>
      </c>
      <c r="BI1877" s="139">
        <f>IF(N1877="nulová",J1877,0)</f>
        <v>0</v>
      </c>
      <c r="BJ1877" s="17" t="s">
        <v>83</v>
      </c>
      <c r="BK1877" s="139">
        <f>ROUND(I1877*H1877,2)</f>
        <v>0</v>
      </c>
      <c r="BL1877" s="17" t="s">
        <v>197</v>
      </c>
      <c r="BM1877" s="138" t="s">
        <v>1642</v>
      </c>
    </row>
    <row r="1878" spans="2:65" s="1" customFormat="1" ht="18">
      <c r="B1878" s="32"/>
      <c r="D1878" s="140" t="s">
        <v>144</v>
      </c>
      <c r="F1878" s="141" t="s">
        <v>1641</v>
      </c>
      <c r="I1878" s="142"/>
      <c r="L1878" s="32"/>
      <c r="M1878" s="143"/>
      <c r="T1878" s="53"/>
      <c r="AT1878" s="17" t="s">
        <v>144</v>
      </c>
      <c r="AU1878" s="17" t="s">
        <v>85</v>
      </c>
    </row>
    <row r="1879" spans="2:65" s="1" customFormat="1" ht="10">
      <c r="B1879" s="32"/>
      <c r="D1879" s="144" t="s">
        <v>145</v>
      </c>
      <c r="F1879" s="145" t="s">
        <v>1643</v>
      </c>
      <c r="I1879" s="142"/>
      <c r="L1879" s="32"/>
      <c r="M1879" s="143"/>
      <c r="T1879" s="53"/>
      <c r="AT1879" s="17" t="s">
        <v>145</v>
      </c>
      <c r="AU1879" s="17" t="s">
        <v>85</v>
      </c>
    </row>
    <row r="1880" spans="2:65" s="13" customFormat="1" ht="10">
      <c r="B1880" s="152"/>
      <c r="D1880" s="140" t="s">
        <v>147</v>
      </c>
      <c r="E1880" s="153" t="s">
        <v>19</v>
      </c>
      <c r="F1880" s="154" t="s">
        <v>1644</v>
      </c>
      <c r="H1880" s="155">
        <v>1251.2912999999999</v>
      </c>
      <c r="I1880" s="156"/>
      <c r="L1880" s="152"/>
      <c r="M1880" s="157"/>
      <c r="T1880" s="158"/>
      <c r="AT1880" s="153" t="s">
        <v>147</v>
      </c>
      <c r="AU1880" s="153" t="s">
        <v>85</v>
      </c>
      <c r="AV1880" s="13" t="s">
        <v>85</v>
      </c>
      <c r="AW1880" s="13" t="s">
        <v>39</v>
      </c>
      <c r="AX1880" s="13" t="s">
        <v>12</v>
      </c>
      <c r="AY1880" s="153" t="s">
        <v>135</v>
      </c>
    </row>
    <row r="1881" spans="2:65" s="14" customFormat="1" ht="10">
      <c r="B1881" s="159"/>
      <c r="D1881" s="140" t="s">
        <v>147</v>
      </c>
      <c r="E1881" s="160" t="s">
        <v>19</v>
      </c>
      <c r="F1881" s="161" t="s">
        <v>154</v>
      </c>
      <c r="H1881" s="162">
        <v>1251.2912999999999</v>
      </c>
      <c r="I1881" s="163"/>
      <c r="L1881" s="159"/>
      <c r="M1881" s="164"/>
      <c r="T1881" s="165"/>
      <c r="AT1881" s="160" t="s">
        <v>147</v>
      </c>
      <c r="AU1881" s="160" t="s">
        <v>85</v>
      </c>
      <c r="AV1881" s="14" t="s">
        <v>143</v>
      </c>
      <c r="AW1881" s="14" t="s">
        <v>39</v>
      </c>
      <c r="AX1881" s="14" t="s">
        <v>83</v>
      </c>
      <c r="AY1881" s="160" t="s">
        <v>135</v>
      </c>
    </row>
    <row r="1882" spans="2:65" s="1" customFormat="1" ht="37.75" customHeight="1">
      <c r="B1882" s="32"/>
      <c r="C1882" s="127" t="s">
        <v>1645</v>
      </c>
      <c r="D1882" s="127" t="s">
        <v>138</v>
      </c>
      <c r="E1882" s="128" t="s">
        <v>1646</v>
      </c>
      <c r="F1882" s="129" t="s">
        <v>1647</v>
      </c>
      <c r="G1882" s="130" t="s">
        <v>141</v>
      </c>
      <c r="H1882" s="131">
        <v>1251.2913000000001</v>
      </c>
      <c r="I1882" s="132"/>
      <c r="J1882" s="133">
        <f>ROUND(I1882*H1882,2)</f>
        <v>0</v>
      </c>
      <c r="K1882" s="129" t="s">
        <v>142</v>
      </c>
      <c r="L1882" s="32"/>
      <c r="M1882" s="134" t="s">
        <v>19</v>
      </c>
      <c r="N1882" s="135" t="s">
        <v>47</v>
      </c>
      <c r="P1882" s="136">
        <f>O1882*H1882</f>
        <v>0</v>
      </c>
      <c r="Q1882" s="136">
        <v>0</v>
      </c>
      <c r="R1882" s="136">
        <f>Q1882*H1882</f>
        <v>0</v>
      </c>
      <c r="S1882" s="136">
        <v>0</v>
      </c>
      <c r="T1882" s="137">
        <f>S1882*H1882</f>
        <v>0</v>
      </c>
      <c r="AR1882" s="138" t="s">
        <v>197</v>
      </c>
      <c r="AT1882" s="138" t="s">
        <v>138</v>
      </c>
      <c r="AU1882" s="138" t="s">
        <v>85</v>
      </c>
      <c r="AY1882" s="17" t="s">
        <v>135</v>
      </c>
      <c r="BE1882" s="139">
        <f>IF(N1882="základní",J1882,0)</f>
        <v>0</v>
      </c>
      <c r="BF1882" s="139">
        <f>IF(N1882="snížená",J1882,0)</f>
        <v>0</v>
      </c>
      <c r="BG1882" s="139">
        <f>IF(N1882="zákl. přenesená",J1882,0)</f>
        <v>0</v>
      </c>
      <c r="BH1882" s="139">
        <f>IF(N1882="sníž. přenesená",J1882,0)</f>
        <v>0</v>
      </c>
      <c r="BI1882" s="139">
        <f>IF(N1882="nulová",J1882,0)</f>
        <v>0</v>
      </c>
      <c r="BJ1882" s="17" t="s">
        <v>83</v>
      </c>
      <c r="BK1882" s="139">
        <f>ROUND(I1882*H1882,2)</f>
        <v>0</v>
      </c>
      <c r="BL1882" s="17" t="s">
        <v>197</v>
      </c>
      <c r="BM1882" s="138" t="s">
        <v>1648</v>
      </c>
    </row>
    <row r="1883" spans="2:65" s="1" customFormat="1" ht="18">
      <c r="B1883" s="32"/>
      <c r="D1883" s="140" t="s">
        <v>144</v>
      </c>
      <c r="F1883" s="141" t="s">
        <v>1647</v>
      </c>
      <c r="I1883" s="142"/>
      <c r="L1883" s="32"/>
      <c r="M1883" s="143"/>
      <c r="T1883" s="53"/>
      <c r="AT1883" s="17" t="s">
        <v>144</v>
      </c>
      <c r="AU1883" s="17" t="s">
        <v>85</v>
      </c>
    </row>
    <row r="1884" spans="2:65" s="1" customFormat="1" ht="10">
      <c r="B1884" s="32"/>
      <c r="D1884" s="144" t="s">
        <v>145</v>
      </c>
      <c r="F1884" s="145" t="s">
        <v>1649</v>
      </c>
      <c r="I1884" s="142"/>
      <c r="L1884" s="32"/>
      <c r="M1884" s="143"/>
      <c r="T1884" s="53"/>
      <c r="AT1884" s="17" t="s">
        <v>145</v>
      </c>
      <c r="AU1884" s="17" t="s">
        <v>85</v>
      </c>
    </row>
    <row r="1885" spans="2:65" s="13" customFormat="1" ht="10">
      <c r="B1885" s="152"/>
      <c r="D1885" s="140" t="s">
        <v>147</v>
      </c>
      <c r="E1885" s="153" t="s">
        <v>19</v>
      </c>
      <c r="F1885" s="154" t="s">
        <v>1644</v>
      </c>
      <c r="H1885" s="155">
        <v>1251.2912999999999</v>
      </c>
      <c r="I1885" s="156"/>
      <c r="L1885" s="152"/>
      <c r="M1885" s="157"/>
      <c r="T1885" s="158"/>
      <c r="AT1885" s="153" t="s">
        <v>147</v>
      </c>
      <c r="AU1885" s="153" t="s">
        <v>85</v>
      </c>
      <c r="AV1885" s="13" t="s">
        <v>85</v>
      </c>
      <c r="AW1885" s="13" t="s">
        <v>39</v>
      </c>
      <c r="AX1885" s="13" t="s">
        <v>12</v>
      </c>
      <c r="AY1885" s="153" t="s">
        <v>135</v>
      </c>
    </row>
    <row r="1886" spans="2:65" s="14" customFormat="1" ht="10">
      <c r="B1886" s="159"/>
      <c r="D1886" s="140" t="s">
        <v>147</v>
      </c>
      <c r="E1886" s="160" t="s">
        <v>19</v>
      </c>
      <c r="F1886" s="161" t="s">
        <v>154</v>
      </c>
      <c r="H1886" s="162">
        <v>1251.2912999999999</v>
      </c>
      <c r="I1886" s="163"/>
      <c r="L1886" s="159"/>
      <c r="M1886" s="164"/>
      <c r="T1886" s="165"/>
      <c r="AT1886" s="160" t="s">
        <v>147</v>
      </c>
      <c r="AU1886" s="160" t="s">
        <v>85</v>
      </c>
      <c r="AV1886" s="14" t="s">
        <v>143</v>
      </c>
      <c r="AW1886" s="14" t="s">
        <v>39</v>
      </c>
      <c r="AX1886" s="14" t="s">
        <v>83</v>
      </c>
      <c r="AY1886" s="160" t="s">
        <v>135</v>
      </c>
    </row>
    <row r="1887" spans="2:65" s="11" customFormat="1" ht="22.75" customHeight="1">
      <c r="B1887" s="115"/>
      <c r="D1887" s="116" t="s">
        <v>75</v>
      </c>
      <c r="E1887" s="125" t="s">
        <v>1650</v>
      </c>
      <c r="F1887" s="125" t="s">
        <v>1651</v>
      </c>
      <c r="I1887" s="118"/>
      <c r="J1887" s="126">
        <f>BK1887</f>
        <v>0</v>
      </c>
      <c r="L1887" s="115"/>
      <c r="M1887" s="120"/>
      <c r="P1887" s="121">
        <f>SUM(P1888:P1895)</f>
        <v>0</v>
      </c>
      <c r="R1887" s="121">
        <f>SUM(R1888:R1895)</f>
        <v>0</v>
      </c>
      <c r="T1887" s="122">
        <f>SUM(T1888:T1895)</f>
        <v>0</v>
      </c>
      <c r="AR1887" s="116" t="s">
        <v>85</v>
      </c>
      <c r="AT1887" s="123" t="s">
        <v>75</v>
      </c>
      <c r="AU1887" s="123" t="s">
        <v>83</v>
      </c>
      <c r="AY1887" s="116" t="s">
        <v>135</v>
      </c>
      <c r="BK1887" s="124">
        <f>SUM(BK1888:BK1895)</f>
        <v>0</v>
      </c>
    </row>
    <row r="1888" spans="2:65" s="1" customFormat="1" ht="24.15" customHeight="1">
      <c r="B1888" s="32"/>
      <c r="C1888" s="127" t="s">
        <v>1097</v>
      </c>
      <c r="D1888" s="127" t="s">
        <v>138</v>
      </c>
      <c r="E1888" s="128" t="s">
        <v>1652</v>
      </c>
      <c r="F1888" s="129" t="s">
        <v>1653</v>
      </c>
      <c r="G1888" s="130" t="s">
        <v>141</v>
      </c>
      <c r="H1888" s="131">
        <v>40.896299999999997</v>
      </c>
      <c r="I1888" s="132"/>
      <c r="J1888" s="133">
        <f>ROUND(I1888*H1888,2)</f>
        <v>0</v>
      </c>
      <c r="K1888" s="129" t="s">
        <v>19</v>
      </c>
      <c r="L1888" s="32"/>
      <c r="M1888" s="134" t="s">
        <v>19</v>
      </c>
      <c r="N1888" s="135" t="s">
        <v>47</v>
      </c>
      <c r="P1888" s="136">
        <f>O1888*H1888</f>
        <v>0</v>
      </c>
      <c r="Q1888" s="136">
        <v>0</v>
      </c>
      <c r="R1888" s="136">
        <f>Q1888*H1888</f>
        <v>0</v>
      </c>
      <c r="S1888" s="136">
        <v>0</v>
      </c>
      <c r="T1888" s="137">
        <f>S1888*H1888</f>
        <v>0</v>
      </c>
      <c r="AR1888" s="138" t="s">
        <v>197</v>
      </c>
      <c r="AT1888" s="138" t="s">
        <v>138</v>
      </c>
      <c r="AU1888" s="138" t="s">
        <v>85</v>
      </c>
      <c r="AY1888" s="17" t="s">
        <v>135</v>
      </c>
      <c r="BE1888" s="139">
        <f>IF(N1888="základní",J1888,0)</f>
        <v>0</v>
      </c>
      <c r="BF1888" s="139">
        <f>IF(N1888="snížená",J1888,0)</f>
        <v>0</v>
      </c>
      <c r="BG1888" s="139">
        <f>IF(N1888="zákl. přenesená",J1888,0)</f>
        <v>0</v>
      </c>
      <c r="BH1888" s="139">
        <f>IF(N1888="sníž. přenesená",J1888,0)</f>
        <v>0</v>
      </c>
      <c r="BI1888" s="139">
        <f>IF(N1888="nulová",J1888,0)</f>
        <v>0</v>
      </c>
      <c r="BJ1888" s="17" t="s">
        <v>83</v>
      </c>
      <c r="BK1888" s="139">
        <f>ROUND(I1888*H1888,2)</f>
        <v>0</v>
      </c>
      <c r="BL1888" s="17" t="s">
        <v>197</v>
      </c>
      <c r="BM1888" s="138" t="s">
        <v>1654</v>
      </c>
    </row>
    <row r="1889" spans="2:65" s="1" customFormat="1" ht="18">
      <c r="B1889" s="32"/>
      <c r="D1889" s="140" t="s">
        <v>144</v>
      </c>
      <c r="F1889" s="141" t="s">
        <v>1653</v>
      </c>
      <c r="I1889" s="142"/>
      <c r="L1889" s="32"/>
      <c r="M1889" s="143"/>
      <c r="T1889" s="53"/>
      <c r="AT1889" s="17" t="s">
        <v>144</v>
      </c>
      <c r="AU1889" s="17" t="s">
        <v>85</v>
      </c>
    </row>
    <row r="1890" spans="2:65" s="13" customFormat="1" ht="10">
      <c r="B1890" s="152"/>
      <c r="D1890" s="140" t="s">
        <v>147</v>
      </c>
      <c r="E1890" s="153" t="s">
        <v>19</v>
      </c>
      <c r="F1890" s="154" t="s">
        <v>1655</v>
      </c>
      <c r="H1890" s="155">
        <v>40.896299999999997</v>
      </c>
      <c r="I1890" s="156"/>
      <c r="L1890" s="152"/>
      <c r="M1890" s="157"/>
      <c r="T1890" s="158"/>
      <c r="AT1890" s="153" t="s">
        <v>147</v>
      </c>
      <c r="AU1890" s="153" t="s">
        <v>85</v>
      </c>
      <c r="AV1890" s="13" t="s">
        <v>85</v>
      </c>
      <c r="AW1890" s="13" t="s">
        <v>39</v>
      </c>
      <c r="AX1890" s="13" t="s">
        <v>12</v>
      </c>
      <c r="AY1890" s="153" t="s">
        <v>135</v>
      </c>
    </row>
    <row r="1891" spans="2:65" s="14" customFormat="1" ht="10">
      <c r="B1891" s="159"/>
      <c r="D1891" s="140" t="s">
        <v>147</v>
      </c>
      <c r="E1891" s="160" t="s">
        <v>19</v>
      </c>
      <c r="F1891" s="161" t="s">
        <v>154</v>
      </c>
      <c r="H1891" s="162">
        <v>40.896299999999997</v>
      </c>
      <c r="I1891" s="163"/>
      <c r="L1891" s="159"/>
      <c r="M1891" s="164"/>
      <c r="T1891" s="165"/>
      <c r="AT1891" s="160" t="s">
        <v>147</v>
      </c>
      <c r="AU1891" s="160" t="s">
        <v>85</v>
      </c>
      <c r="AV1891" s="14" t="s">
        <v>143</v>
      </c>
      <c r="AW1891" s="14" t="s">
        <v>39</v>
      </c>
      <c r="AX1891" s="14" t="s">
        <v>83</v>
      </c>
      <c r="AY1891" s="160" t="s">
        <v>135</v>
      </c>
    </row>
    <row r="1892" spans="2:65" s="1" customFormat="1" ht="21.75" customHeight="1">
      <c r="B1892" s="32"/>
      <c r="C1892" s="127" t="s">
        <v>1656</v>
      </c>
      <c r="D1892" s="127" t="s">
        <v>138</v>
      </c>
      <c r="E1892" s="128" t="s">
        <v>1657</v>
      </c>
      <c r="F1892" s="129" t="s">
        <v>1658</v>
      </c>
      <c r="G1892" s="130" t="s">
        <v>389</v>
      </c>
      <c r="H1892" s="131">
        <v>1</v>
      </c>
      <c r="I1892" s="132"/>
      <c r="J1892" s="133">
        <f>ROUND(I1892*H1892,2)</f>
        <v>0</v>
      </c>
      <c r="K1892" s="129" t="s">
        <v>19</v>
      </c>
      <c r="L1892" s="32"/>
      <c r="M1892" s="134" t="s">
        <v>19</v>
      </c>
      <c r="N1892" s="135" t="s">
        <v>47</v>
      </c>
      <c r="P1892" s="136">
        <f>O1892*H1892</f>
        <v>0</v>
      </c>
      <c r="Q1892" s="136">
        <v>0</v>
      </c>
      <c r="R1892" s="136">
        <f>Q1892*H1892</f>
        <v>0</v>
      </c>
      <c r="S1892" s="136">
        <v>0</v>
      </c>
      <c r="T1892" s="137">
        <f>S1892*H1892</f>
        <v>0</v>
      </c>
      <c r="AR1892" s="138" t="s">
        <v>197</v>
      </c>
      <c r="AT1892" s="138" t="s">
        <v>138</v>
      </c>
      <c r="AU1892" s="138" t="s">
        <v>85</v>
      </c>
      <c r="AY1892" s="17" t="s">
        <v>135</v>
      </c>
      <c r="BE1892" s="139">
        <f>IF(N1892="základní",J1892,0)</f>
        <v>0</v>
      </c>
      <c r="BF1892" s="139">
        <f>IF(N1892="snížená",J1892,0)</f>
        <v>0</v>
      </c>
      <c r="BG1892" s="139">
        <f>IF(N1892="zákl. přenesená",J1892,0)</f>
        <v>0</v>
      </c>
      <c r="BH1892" s="139">
        <f>IF(N1892="sníž. přenesená",J1892,0)</f>
        <v>0</v>
      </c>
      <c r="BI1892" s="139">
        <f>IF(N1892="nulová",J1892,0)</f>
        <v>0</v>
      </c>
      <c r="BJ1892" s="17" t="s">
        <v>83</v>
      </c>
      <c r="BK1892" s="139">
        <f>ROUND(I1892*H1892,2)</f>
        <v>0</v>
      </c>
      <c r="BL1892" s="17" t="s">
        <v>197</v>
      </c>
      <c r="BM1892" s="138" t="s">
        <v>1659</v>
      </c>
    </row>
    <row r="1893" spans="2:65" s="1" customFormat="1" ht="10">
      <c r="B1893" s="32"/>
      <c r="D1893" s="140" t="s">
        <v>144</v>
      </c>
      <c r="F1893" s="141" t="s">
        <v>1658</v>
      </c>
      <c r="I1893" s="142"/>
      <c r="L1893" s="32"/>
      <c r="M1893" s="143"/>
      <c r="T1893" s="53"/>
      <c r="AT1893" s="17" t="s">
        <v>144</v>
      </c>
      <c r="AU1893" s="17" t="s">
        <v>85</v>
      </c>
    </row>
    <row r="1894" spans="2:65" s="13" customFormat="1" ht="10">
      <c r="B1894" s="152"/>
      <c r="D1894" s="140" t="s">
        <v>147</v>
      </c>
      <c r="E1894" s="153" t="s">
        <v>19</v>
      </c>
      <c r="F1894" s="154" t="s">
        <v>83</v>
      </c>
      <c r="H1894" s="155">
        <v>1</v>
      </c>
      <c r="I1894" s="156"/>
      <c r="L1894" s="152"/>
      <c r="M1894" s="157"/>
      <c r="T1894" s="158"/>
      <c r="AT1894" s="153" t="s">
        <v>147</v>
      </c>
      <c r="AU1894" s="153" t="s">
        <v>85</v>
      </c>
      <c r="AV1894" s="13" t="s">
        <v>85</v>
      </c>
      <c r="AW1894" s="13" t="s">
        <v>39</v>
      </c>
      <c r="AX1894" s="13" t="s">
        <v>12</v>
      </c>
      <c r="AY1894" s="153" t="s">
        <v>135</v>
      </c>
    </row>
    <row r="1895" spans="2:65" s="14" customFormat="1" ht="10">
      <c r="B1895" s="159"/>
      <c r="D1895" s="140" t="s">
        <v>147</v>
      </c>
      <c r="E1895" s="160" t="s">
        <v>19</v>
      </c>
      <c r="F1895" s="161" t="s">
        <v>154</v>
      </c>
      <c r="H1895" s="162">
        <v>1</v>
      </c>
      <c r="I1895" s="163"/>
      <c r="L1895" s="159"/>
      <c r="M1895" s="164"/>
      <c r="T1895" s="165"/>
      <c r="AT1895" s="160" t="s">
        <v>147</v>
      </c>
      <c r="AU1895" s="160" t="s">
        <v>85</v>
      </c>
      <c r="AV1895" s="14" t="s">
        <v>143</v>
      </c>
      <c r="AW1895" s="14" t="s">
        <v>39</v>
      </c>
      <c r="AX1895" s="14" t="s">
        <v>83</v>
      </c>
      <c r="AY1895" s="160" t="s">
        <v>135</v>
      </c>
    </row>
    <row r="1896" spans="2:65" s="11" customFormat="1" ht="25.9" customHeight="1">
      <c r="B1896" s="115"/>
      <c r="D1896" s="116" t="s">
        <v>75</v>
      </c>
      <c r="E1896" s="117" t="s">
        <v>427</v>
      </c>
      <c r="F1896" s="117" t="s">
        <v>428</v>
      </c>
      <c r="I1896" s="118"/>
      <c r="J1896" s="119">
        <f>BK1896</f>
        <v>0</v>
      </c>
      <c r="L1896" s="115"/>
      <c r="M1896" s="120"/>
      <c r="P1896" s="121">
        <f>SUM(P1897:P1902)</f>
        <v>0</v>
      </c>
      <c r="R1896" s="121">
        <f>SUM(R1897:R1902)</f>
        <v>0</v>
      </c>
      <c r="T1896" s="122">
        <f>SUM(T1897:T1902)</f>
        <v>0</v>
      </c>
      <c r="AR1896" s="116" t="s">
        <v>143</v>
      </c>
      <c r="AT1896" s="123" t="s">
        <v>75</v>
      </c>
      <c r="AU1896" s="123" t="s">
        <v>12</v>
      </c>
      <c r="AY1896" s="116" t="s">
        <v>135</v>
      </c>
      <c r="BK1896" s="124">
        <f>SUM(BK1897:BK1902)</f>
        <v>0</v>
      </c>
    </row>
    <row r="1897" spans="2:65" s="1" customFormat="1" ht="24.15" customHeight="1">
      <c r="B1897" s="32"/>
      <c r="C1897" s="127" t="s">
        <v>1102</v>
      </c>
      <c r="D1897" s="127" t="s">
        <v>138</v>
      </c>
      <c r="E1897" s="128" t="s">
        <v>430</v>
      </c>
      <c r="F1897" s="129" t="s">
        <v>431</v>
      </c>
      <c r="G1897" s="130" t="s">
        <v>432</v>
      </c>
      <c r="H1897" s="131">
        <v>260</v>
      </c>
      <c r="I1897" s="132"/>
      <c r="J1897" s="133">
        <f>ROUND(I1897*H1897,2)</f>
        <v>0</v>
      </c>
      <c r="K1897" s="129" t="s">
        <v>142</v>
      </c>
      <c r="L1897" s="32"/>
      <c r="M1897" s="134" t="s">
        <v>19</v>
      </c>
      <c r="N1897" s="135" t="s">
        <v>47</v>
      </c>
      <c r="P1897" s="136">
        <f>O1897*H1897</f>
        <v>0</v>
      </c>
      <c r="Q1897" s="136">
        <v>0</v>
      </c>
      <c r="R1897" s="136">
        <f>Q1897*H1897</f>
        <v>0</v>
      </c>
      <c r="S1897" s="136">
        <v>0</v>
      </c>
      <c r="T1897" s="137">
        <f>S1897*H1897</f>
        <v>0</v>
      </c>
      <c r="AR1897" s="138" t="s">
        <v>433</v>
      </c>
      <c r="AT1897" s="138" t="s">
        <v>138</v>
      </c>
      <c r="AU1897" s="138" t="s">
        <v>83</v>
      </c>
      <c r="AY1897" s="17" t="s">
        <v>135</v>
      </c>
      <c r="BE1897" s="139">
        <f>IF(N1897="základní",J1897,0)</f>
        <v>0</v>
      </c>
      <c r="BF1897" s="139">
        <f>IF(N1897="snížená",J1897,0)</f>
        <v>0</v>
      </c>
      <c r="BG1897" s="139">
        <f>IF(N1897="zákl. přenesená",J1897,0)</f>
        <v>0</v>
      </c>
      <c r="BH1897" s="139">
        <f>IF(N1897="sníž. přenesená",J1897,0)</f>
        <v>0</v>
      </c>
      <c r="BI1897" s="139">
        <f>IF(N1897="nulová",J1897,0)</f>
        <v>0</v>
      </c>
      <c r="BJ1897" s="17" t="s">
        <v>83</v>
      </c>
      <c r="BK1897" s="139">
        <f>ROUND(I1897*H1897,2)</f>
        <v>0</v>
      </c>
      <c r="BL1897" s="17" t="s">
        <v>433</v>
      </c>
      <c r="BM1897" s="138" t="s">
        <v>1660</v>
      </c>
    </row>
    <row r="1898" spans="2:65" s="1" customFormat="1" ht="18">
      <c r="B1898" s="32"/>
      <c r="D1898" s="140" t="s">
        <v>144</v>
      </c>
      <c r="F1898" s="141" t="s">
        <v>431</v>
      </c>
      <c r="I1898" s="142"/>
      <c r="L1898" s="32"/>
      <c r="M1898" s="143"/>
      <c r="T1898" s="53"/>
      <c r="AT1898" s="17" t="s">
        <v>144</v>
      </c>
      <c r="AU1898" s="17" t="s">
        <v>83</v>
      </c>
    </row>
    <row r="1899" spans="2:65" s="1" customFormat="1" ht="10">
      <c r="B1899" s="32"/>
      <c r="D1899" s="144" t="s">
        <v>145</v>
      </c>
      <c r="F1899" s="145" t="s">
        <v>435</v>
      </c>
      <c r="I1899" s="142"/>
      <c r="L1899" s="32"/>
      <c r="M1899" s="143"/>
      <c r="T1899" s="53"/>
      <c r="AT1899" s="17" t="s">
        <v>145</v>
      </c>
      <c r="AU1899" s="17" t="s">
        <v>83</v>
      </c>
    </row>
    <row r="1900" spans="2:65" s="12" customFormat="1" ht="10">
      <c r="B1900" s="146"/>
      <c r="D1900" s="140" t="s">
        <v>147</v>
      </c>
      <c r="E1900" s="147" t="s">
        <v>19</v>
      </c>
      <c r="F1900" s="148" t="s">
        <v>1661</v>
      </c>
      <c r="H1900" s="147" t="s">
        <v>19</v>
      </c>
      <c r="I1900" s="149"/>
      <c r="L1900" s="146"/>
      <c r="M1900" s="150"/>
      <c r="T1900" s="151"/>
      <c r="AT1900" s="147" t="s">
        <v>147</v>
      </c>
      <c r="AU1900" s="147" t="s">
        <v>83</v>
      </c>
      <c r="AV1900" s="12" t="s">
        <v>83</v>
      </c>
      <c r="AW1900" s="12" t="s">
        <v>39</v>
      </c>
      <c r="AX1900" s="12" t="s">
        <v>12</v>
      </c>
      <c r="AY1900" s="147" t="s">
        <v>135</v>
      </c>
    </row>
    <row r="1901" spans="2:65" s="13" customFormat="1" ht="10">
      <c r="B1901" s="152"/>
      <c r="D1901" s="140" t="s">
        <v>147</v>
      </c>
      <c r="E1901" s="153" t="s">
        <v>19</v>
      </c>
      <c r="F1901" s="154" t="s">
        <v>1167</v>
      </c>
      <c r="H1901" s="155">
        <v>260</v>
      </c>
      <c r="I1901" s="156"/>
      <c r="L1901" s="152"/>
      <c r="M1901" s="157"/>
      <c r="T1901" s="158"/>
      <c r="AT1901" s="153" t="s">
        <v>147</v>
      </c>
      <c r="AU1901" s="153" t="s">
        <v>83</v>
      </c>
      <c r="AV1901" s="13" t="s">
        <v>85</v>
      </c>
      <c r="AW1901" s="13" t="s">
        <v>39</v>
      </c>
      <c r="AX1901" s="13" t="s">
        <v>12</v>
      </c>
      <c r="AY1901" s="153" t="s">
        <v>135</v>
      </c>
    </row>
    <row r="1902" spans="2:65" s="14" customFormat="1" ht="10">
      <c r="B1902" s="159"/>
      <c r="D1902" s="140" t="s">
        <v>147</v>
      </c>
      <c r="E1902" s="160" t="s">
        <v>19</v>
      </c>
      <c r="F1902" s="161" t="s">
        <v>154</v>
      </c>
      <c r="H1902" s="162">
        <v>260</v>
      </c>
      <c r="I1902" s="163"/>
      <c r="L1902" s="159"/>
      <c r="M1902" s="166"/>
      <c r="N1902" s="167"/>
      <c r="O1902" s="167"/>
      <c r="P1902" s="167"/>
      <c r="Q1902" s="167"/>
      <c r="R1902" s="167"/>
      <c r="S1902" s="167"/>
      <c r="T1902" s="168"/>
      <c r="AT1902" s="160" t="s">
        <v>147</v>
      </c>
      <c r="AU1902" s="160" t="s">
        <v>83</v>
      </c>
      <c r="AV1902" s="14" t="s">
        <v>143</v>
      </c>
      <c r="AW1902" s="14" t="s">
        <v>39</v>
      </c>
      <c r="AX1902" s="14" t="s">
        <v>83</v>
      </c>
      <c r="AY1902" s="160" t="s">
        <v>135</v>
      </c>
    </row>
    <row r="1903" spans="2:65" s="1" customFormat="1" ht="7" customHeight="1">
      <c r="B1903" s="41"/>
      <c r="C1903" s="42"/>
      <c r="D1903" s="42"/>
      <c r="E1903" s="42"/>
      <c r="F1903" s="42"/>
      <c r="G1903" s="42"/>
      <c r="H1903" s="42"/>
      <c r="I1903" s="42"/>
      <c r="J1903" s="42"/>
      <c r="K1903" s="42"/>
      <c r="L1903" s="32"/>
    </row>
  </sheetData>
  <sheetProtection algorithmName="SHA-512" hashValue="7deoVeOmAeS5g0o4LOCumx0QzCQvzaFfuQfhG0DtCaf6EWh13rDf3ZK1gRTzj1OH5mbk0Xk/4Kliexi2z3JpJA==" saltValue="dODlq2YNSjgl/7VrqMWIHfLp4scaUhtOZmkdz3rJOahRWnbE69no4g75yKG1/Jlbq4Ktb9EFlH4igqZTVwr3cw==" spinCount="100000" sheet="1" objects="1" scenarios="1" formatColumns="0" formatRows="0" autoFilter="0"/>
  <autoFilter ref="C97:K1902" xr:uid="{00000000-0009-0000-0000-000002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200-000000000000}"/>
    <hyperlink ref="F109" r:id="rId2" xr:uid="{00000000-0004-0000-0200-000001000000}"/>
    <hyperlink ref="F115" r:id="rId3" xr:uid="{00000000-0004-0000-0200-000002000000}"/>
    <hyperlink ref="F121" r:id="rId4" xr:uid="{00000000-0004-0000-0200-000003000000}"/>
    <hyperlink ref="F126" r:id="rId5" xr:uid="{00000000-0004-0000-0200-000004000000}"/>
    <hyperlink ref="F131" r:id="rId6" xr:uid="{00000000-0004-0000-0200-000005000000}"/>
    <hyperlink ref="F137" r:id="rId7" xr:uid="{00000000-0004-0000-0200-000006000000}"/>
    <hyperlink ref="F143" r:id="rId8" xr:uid="{00000000-0004-0000-0200-000007000000}"/>
    <hyperlink ref="F149" r:id="rId9" xr:uid="{00000000-0004-0000-0200-000008000000}"/>
    <hyperlink ref="F155" r:id="rId10" xr:uid="{00000000-0004-0000-0200-000009000000}"/>
    <hyperlink ref="F165" r:id="rId11" xr:uid="{00000000-0004-0000-0200-00000A000000}"/>
    <hyperlink ref="F173" r:id="rId12" xr:uid="{00000000-0004-0000-0200-00000B000000}"/>
    <hyperlink ref="F200" r:id="rId13" xr:uid="{00000000-0004-0000-0200-00000C000000}"/>
    <hyperlink ref="F208" r:id="rId14" xr:uid="{00000000-0004-0000-0200-00000D000000}"/>
    <hyperlink ref="F215" r:id="rId15" xr:uid="{00000000-0004-0000-0200-00000E000000}"/>
    <hyperlink ref="F230" r:id="rId16" xr:uid="{00000000-0004-0000-0200-00000F000000}"/>
    <hyperlink ref="F238" r:id="rId17" xr:uid="{00000000-0004-0000-0200-000010000000}"/>
    <hyperlink ref="F244" r:id="rId18" xr:uid="{00000000-0004-0000-0200-000011000000}"/>
    <hyperlink ref="F253" r:id="rId19" xr:uid="{00000000-0004-0000-0200-000012000000}"/>
    <hyperlink ref="F259" r:id="rId20" xr:uid="{00000000-0004-0000-0200-000013000000}"/>
    <hyperlink ref="F265" r:id="rId21" xr:uid="{00000000-0004-0000-0200-000014000000}"/>
    <hyperlink ref="F271" r:id="rId22" xr:uid="{00000000-0004-0000-0200-000015000000}"/>
    <hyperlink ref="F276" r:id="rId23" xr:uid="{00000000-0004-0000-0200-000016000000}"/>
    <hyperlink ref="F333" r:id="rId24" xr:uid="{00000000-0004-0000-0200-000017000000}"/>
    <hyperlink ref="F341" r:id="rId25" xr:uid="{00000000-0004-0000-0200-000018000000}"/>
    <hyperlink ref="F346" r:id="rId26" xr:uid="{00000000-0004-0000-0200-000019000000}"/>
    <hyperlink ref="F366" r:id="rId27" xr:uid="{00000000-0004-0000-0200-00001A000000}"/>
    <hyperlink ref="F372" r:id="rId28" xr:uid="{00000000-0004-0000-0200-00001B000000}"/>
    <hyperlink ref="F377" r:id="rId29" xr:uid="{00000000-0004-0000-0200-00001C000000}"/>
    <hyperlink ref="F429" r:id="rId30" xr:uid="{00000000-0004-0000-0200-00001D000000}"/>
    <hyperlink ref="F435" r:id="rId31" xr:uid="{00000000-0004-0000-0200-00001E000000}"/>
    <hyperlink ref="F449" r:id="rId32" xr:uid="{00000000-0004-0000-0200-00001F000000}"/>
    <hyperlink ref="F454" r:id="rId33" xr:uid="{00000000-0004-0000-0200-000020000000}"/>
    <hyperlink ref="F461" r:id="rId34" xr:uid="{00000000-0004-0000-0200-000021000000}"/>
    <hyperlink ref="F467" r:id="rId35" xr:uid="{00000000-0004-0000-0200-000022000000}"/>
    <hyperlink ref="F473" r:id="rId36" xr:uid="{00000000-0004-0000-0200-000023000000}"/>
    <hyperlink ref="F479" r:id="rId37" xr:uid="{00000000-0004-0000-0200-000024000000}"/>
    <hyperlink ref="F494" r:id="rId38" xr:uid="{00000000-0004-0000-0200-000025000000}"/>
    <hyperlink ref="F537" r:id="rId39" xr:uid="{00000000-0004-0000-0200-000026000000}"/>
    <hyperlink ref="F553" r:id="rId40" xr:uid="{00000000-0004-0000-0200-000027000000}"/>
    <hyperlink ref="F558" r:id="rId41" xr:uid="{00000000-0004-0000-0200-000028000000}"/>
    <hyperlink ref="F563" r:id="rId42" xr:uid="{00000000-0004-0000-0200-000029000000}"/>
    <hyperlink ref="F571" r:id="rId43" xr:uid="{00000000-0004-0000-0200-00002A000000}"/>
    <hyperlink ref="F577" r:id="rId44" xr:uid="{00000000-0004-0000-0200-00002B000000}"/>
    <hyperlink ref="F593" r:id="rId45" xr:uid="{00000000-0004-0000-0200-00002C000000}"/>
    <hyperlink ref="F596" r:id="rId46" xr:uid="{00000000-0004-0000-0200-00002D000000}"/>
    <hyperlink ref="F601" r:id="rId47" xr:uid="{00000000-0004-0000-0200-00002E000000}"/>
    <hyperlink ref="F611" r:id="rId48" xr:uid="{00000000-0004-0000-0200-00002F000000}"/>
    <hyperlink ref="F614" r:id="rId49" xr:uid="{00000000-0004-0000-0200-000030000000}"/>
    <hyperlink ref="F618" r:id="rId50" xr:uid="{00000000-0004-0000-0200-000031000000}"/>
    <hyperlink ref="F624" r:id="rId51" xr:uid="{00000000-0004-0000-0200-000032000000}"/>
    <hyperlink ref="F640" r:id="rId52" xr:uid="{00000000-0004-0000-0200-000033000000}"/>
    <hyperlink ref="F643" r:id="rId53" xr:uid="{00000000-0004-0000-0200-000034000000}"/>
    <hyperlink ref="F647" r:id="rId54" xr:uid="{00000000-0004-0000-0200-000035000000}"/>
    <hyperlink ref="F682" r:id="rId55" xr:uid="{00000000-0004-0000-0200-000036000000}"/>
    <hyperlink ref="F708" r:id="rId56" xr:uid="{00000000-0004-0000-0200-000037000000}"/>
    <hyperlink ref="F734" r:id="rId57" xr:uid="{00000000-0004-0000-0200-000038000000}"/>
    <hyperlink ref="F739" r:id="rId58" xr:uid="{00000000-0004-0000-0200-000039000000}"/>
    <hyperlink ref="F744" r:id="rId59" xr:uid="{00000000-0004-0000-0200-00003A000000}"/>
    <hyperlink ref="F754" r:id="rId60" xr:uid="{00000000-0004-0000-0200-00003B000000}"/>
    <hyperlink ref="F763" r:id="rId61" xr:uid="{00000000-0004-0000-0200-00003C000000}"/>
    <hyperlink ref="F768" r:id="rId62" xr:uid="{00000000-0004-0000-0200-00003D000000}"/>
    <hyperlink ref="F776" r:id="rId63" xr:uid="{00000000-0004-0000-0200-00003E000000}"/>
    <hyperlink ref="F781" r:id="rId64" xr:uid="{00000000-0004-0000-0200-00003F000000}"/>
    <hyperlink ref="F787" r:id="rId65" xr:uid="{00000000-0004-0000-0200-000040000000}"/>
    <hyperlink ref="F820" r:id="rId66" xr:uid="{00000000-0004-0000-0200-000041000000}"/>
    <hyperlink ref="F831" r:id="rId67" xr:uid="{00000000-0004-0000-0200-000042000000}"/>
    <hyperlink ref="F837" r:id="rId68" xr:uid="{00000000-0004-0000-0200-000043000000}"/>
    <hyperlink ref="F842" r:id="rId69" xr:uid="{00000000-0004-0000-0200-000044000000}"/>
    <hyperlink ref="F862" r:id="rId70" xr:uid="{00000000-0004-0000-0200-000045000000}"/>
    <hyperlink ref="F868" r:id="rId71" xr:uid="{00000000-0004-0000-0200-000046000000}"/>
    <hyperlink ref="F871" r:id="rId72" xr:uid="{00000000-0004-0000-0200-000047000000}"/>
    <hyperlink ref="F875" r:id="rId73" xr:uid="{00000000-0004-0000-0200-000048000000}"/>
    <hyperlink ref="F911" r:id="rId74" xr:uid="{00000000-0004-0000-0200-000049000000}"/>
    <hyperlink ref="F971" r:id="rId75" xr:uid="{00000000-0004-0000-0200-00004A000000}"/>
    <hyperlink ref="F982" r:id="rId76" xr:uid="{00000000-0004-0000-0200-00004B000000}"/>
    <hyperlink ref="F993" r:id="rId77" xr:uid="{00000000-0004-0000-0200-00004C000000}"/>
    <hyperlink ref="F1016" r:id="rId78" xr:uid="{00000000-0004-0000-0200-00004D000000}"/>
    <hyperlink ref="F1039" r:id="rId79" xr:uid="{00000000-0004-0000-0200-00004E000000}"/>
    <hyperlink ref="F1114" r:id="rId80" xr:uid="{00000000-0004-0000-0200-00004F000000}"/>
    <hyperlink ref="F1172" r:id="rId81" xr:uid="{00000000-0004-0000-0200-000050000000}"/>
    <hyperlink ref="F1180" r:id="rId82" xr:uid="{00000000-0004-0000-0200-000051000000}"/>
    <hyperlink ref="F1183" r:id="rId83" xr:uid="{00000000-0004-0000-0200-000052000000}"/>
    <hyperlink ref="F1187" r:id="rId84" xr:uid="{00000000-0004-0000-0200-000053000000}"/>
    <hyperlink ref="F1195" r:id="rId85" xr:uid="{00000000-0004-0000-0200-000054000000}"/>
    <hyperlink ref="F1205" r:id="rId86" xr:uid="{00000000-0004-0000-0200-000055000000}"/>
    <hyperlink ref="F1214" r:id="rId87" xr:uid="{00000000-0004-0000-0200-000056000000}"/>
    <hyperlink ref="F1217" r:id="rId88" xr:uid="{00000000-0004-0000-0200-000057000000}"/>
    <hyperlink ref="F1221" r:id="rId89" xr:uid="{00000000-0004-0000-0200-000058000000}"/>
    <hyperlink ref="F1237" r:id="rId90" xr:uid="{00000000-0004-0000-0200-000059000000}"/>
    <hyperlink ref="F1249" r:id="rId91" xr:uid="{00000000-0004-0000-0200-00005A000000}"/>
    <hyperlink ref="F1261" r:id="rId92" xr:uid="{00000000-0004-0000-0200-00005B000000}"/>
    <hyperlink ref="F1277" r:id="rId93" xr:uid="{00000000-0004-0000-0200-00005C000000}"/>
    <hyperlink ref="F1293" r:id="rId94" xr:uid="{00000000-0004-0000-0200-00005D000000}"/>
    <hyperlink ref="F1304" r:id="rId95" xr:uid="{00000000-0004-0000-0200-00005E000000}"/>
    <hyperlink ref="F1320" r:id="rId96" xr:uid="{00000000-0004-0000-0200-00005F000000}"/>
    <hyperlink ref="F1326" r:id="rId97" xr:uid="{00000000-0004-0000-0200-000060000000}"/>
    <hyperlink ref="F1340" r:id="rId98" xr:uid="{00000000-0004-0000-0200-000061000000}"/>
    <hyperlink ref="F1354" r:id="rId99" xr:uid="{00000000-0004-0000-0200-000062000000}"/>
    <hyperlink ref="F1359" r:id="rId100" xr:uid="{00000000-0004-0000-0200-000063000000}"/>
    <hyperlink ref="F1362" r:id="rId101" xr:uid="{00000000-0004-0000-0200-000064000000}"/>
    <hyperlink ref="F1370" r:id="rId102" xr:uid="{00000000-0004-0000-0200-000065000000}"/>
    <hyperlink ref="F1376" r:id="rId103" xr:uid="{00000000-0004-0000-0200-000066000000}"/>
    <hyperlink ref="F1382" r:id="rId104" xr:uid="{00000000-0004-0000-0200-000067000000}"/>
    <hyperlink ref="F1388" r:id="rId105" xr:uid="{00000000-0004-0000-0200-000068000000}"/>
    <hyperlink ref="F1394" r:id="rId106" xr:uid="{00000000-0004-0000-0200-000069000000}"/>
    <hyperlink ref="F1409" r:id="rId107" xr:uid="{00000000-0004-0000-0200-00006A000000}"/>
    <hyperlink ref="F1415" r:id="rId108" xr:uid="{00000000-0004-0000-0200-00006B000000}"/>
    <hyperlink ref="F1421" r:id="rId109" xr:uid="{00000000-0004-0000-0200-00006C000000}"/>
    <hyperlink ref="F1427" r:id="rId110" xr:uid="{00000000-0004-0000-0200-00006D000000}"/>
    <hyperlink ref="F1433" r:id="rId111" xr:uid="{00000000-0004-0000-0200-00006E000000}"/>
    <hyperlink ref="F1436" r:id="rId112" xr:uid="{00000000-0004-0000-0200-00006F000000}"/>
    <hyperlink ref="F1440" r:id="rId113" xr:uid="{00000000-0004-0000-0200-000070000000}"/>
    <hyperlink ref="F1460" r:id="rId114" xr:uid="{00000000-0004-0000-0200-000071000000}"/>
    <hyperlink ref="F1469" r:id="rId115" xr:uid="{00000000-0004-0000-0200-000072000000}"/>
    <hyperlink ref="F1479" r:id="rId116" xr:uid="{00000000-0004-0000-0200-000073000000}"/>
    <hyperlink ref="F1489" r:id="rId117" xr:uid="{00000000-0004-0000-0200-000074000000}"/>
    <hyperlink ref="F1500" r:id="rId118" xr:uid="{00000000-0004-0000-0200-000075000000}"/>
    <hyperlink ref="F1510" r:id="rId119" xr:uid="{00000000-0004-0000-0200-000076000000}"/>
    <hyperlink ref="F1530" r:id="rId120" xr:uid="{00000000-0004-0000-0200-000077000000}"/>
    <hyperlink ref="F1544" r:id="rId121" xr:uid="{00000000-0004-0000-0200-000078000000}"/>
    <hyperlink ref="F1554" r:id="rId122" xr:uid="{00000000-0004-0000-0200-000079000000}"/>
    <hyperlink ref="F1557" r:id="rId123" xr:uid="{00000000-0004-0000-0200-00007A000000}"/>
    <hyperlink ref="F1561" r:id="rId124" xr:uid="{00000000-0004-0000-0200-00007B000000}"/>
    <hyperlink ref="F1593" r:id="rId125" xr:uid="{00000000-0004-0000-0200-00007C000000}"/>
    <hyperlink ref="F1615" r:id="rId126" xr:uid="{00000000-0004-0000-0200-00007D000000}"/>
    <hyperlink ref="F1631" r:id="rId127" xr:uid="{00000000-0004-0000-0200-00007E000000}"/>
    <hyperlink ref="F1641" r:id="rId128" xr:uid="{00000000-0004-0000-0200-00007F000000}"/>
    <hyperlink ref="F1677" r:id="rId129" xr:uid="{00000000-0004-0000-0200-000080000000}"/>
    <hyperlink ref="F1687" r:id="rId130" xr:uid="{00000000-0004-0000-0200-000081000000}"/>
    <hyperlink ref="F1709" r:id="rId131" xr:uid="{00000000-0004-0000-0200-000082000000}"/>
    <hyperlink ref="F1725" r:id="rId132" xr:uid="{00000000-0004-0000-0200-000083000000}"/>
    <hyperlink ref="F1757" r:id="rId133" xr:uid="{00000000-0004-0000-0200-000084000000}"/>
    <hyperlink ref="F1760" r:id="rId134" xr:uid="{00000000-0004-0000-0200-000085000000}"/>
    <hyperlink ref="F1772" r:id="rId135" xr:uid="{00000000-0004-0000-0200-000086000000}"/>
    <hyperlink ref="F1781" r:id="rId136" xr:uid="{00000000-0004-0000-0200-000087000000}"/>
    <hyperlink ref="F1802" r:id="rId137" xr:uid="{00000000-0004-0000-0200-000088000000}"/>
    <hyperlink ref="F1843" r:id="rId138" xr:uid="{00000000-0004-0000-0200-000089000000}"/>
    <hyperlink ref="F1852" r:id="rId139" xr:uid="{00000000-0004-0000-0200-00008A000000}"/>
    <hyperlink ref="F1861" r:id="rId140" xr:uid="{00000000-0004-0000-0200-00008B000000}"/>
    <hyperlink ref="F1879" r:id="rId141" xr:uid="{00000000-0004-0000-0200-00008C000000}"/>
    <hyperlink ref="F1884" r:id="rId142" xr:uid="{00000000-0004-0000-0200-00008D000000}"/>
    <hyperlink ref="F1899" r:id="rId143" xr:uid="{00000000-0004-0000-0200-00008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5"/>
  <sheetViews>
    <sheetView showGridLines="0" topLeftCell="A85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1662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ROUND(J82,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ROUND((SUM(BE82:BE404)),  2)</f>
        <v>0</v>
      </c>
      <c r="I33" s="89">
        <v>0.21</v>
      </c>
      <c r="J33" s="88">
        <f>ROUND(((SUM(BE82:BE404))*I33),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ROUND((SUM(BF82:BF404)),  2)</f>
        <v>0</v>
      </c>
      <c r="I34" s="89">
        <v>0.12</v>
      </c>
      <c r="J34" s="88">
        <f>ROUND(((SUM(BF82:BF404))*I34),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ROUND((SUM(BG82:BG404)),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ROUND((SUM(BH82:BH404)),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ROUND((SUM(BI82:BI404)),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D.3. - Elektroinstalace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J82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1663</v>
      </c>
      <c r="E60" s="101"/>
      <c r="F60" s="101"/>
      <c r="G60" s="101"/>
      <c r="H60" s="101"/>
      <c r="I60" s="101"/>
      <c r="J60" s="102">
        <f>J83</f>
        <v>0</v>
      </c>
      <c r="L60" s="99"/>
    </row>
    <row r="61" spans="2:47" s="8" customFormat="1" ht="25" hidden="1" customHeight="1">
      <c r="B61" s="99"/>
      <c r="D61" s="100" t="s">
        <v>1664</v>
      </c>
      <c r="E61" s="101"/>
      <c r="F61" s="101"/>
      <c r="G61" s="101"/>
      <c r="H61" s="101"/>
      <c r="I61" s="101"/>
      <c r="J61" s="102">
        <f>J84</f>
        <v>0</v>
      </c>
      <c r="L61" s="99"/>
    </row>
    <row r="62" spans="2:47" s="8" customFormat="1" ht="25" hidden="1" customHeight="1">
      <c r="B62" s="99"/>
      <c r="D62" s="100" t="s">
        <v>119</v>
      </c>
      <c r="E62" s="101"/>
      <c r="F62" s="101"/>
      <c r="G62" s="101"/>
      <c r="H62" s="101"/>
      <c r="I62" s="101"/>
      <c r="J62" s="102">
        <f>J398</f>
        <v>0</v>
      </c>
      <c r="L62" s="99"/>
    </row>
    <row r="63" spans="2:47" s="1" customFormat="1" ht="21.75" hidden="1" customHeight="1">
      <c r="B63" s="32"/>
      <c r="L63" s="32"/>
    </row>
    <row r="64" spans="2:47" s="1" customFormat="1" ht="7" hidden="1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5" spans="2:12" ht="10" hidden="1"/>
    <row r="66" spans="2:12" ht="10" hidden="1"/>
    <row r="67" spans="2:12" ht="10" hidden="1"/>
    <row r="68" spans="2:12" s="1" customFormat="1" ht="7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5" customHeight="1">
      <c r="B69" s="32"/>
      <c r="C69" s="21" t="s">
        <v>120</v>
      </c>
      <c r="L69" s="32"/>
    </row>
    <row r="70" spans="2:12" s="1" customFormat="1" ht="7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228" t="str">
        <f>E7</f>
        <v>Změna užívání se stavebními úpravami prostor - Kollárova ulice</v>
      </c>
      <c r="F72" s="229"/>
      <c r="G72" s="229"/>
      <c r="H72" s="229"/>
      <c r="L72" s="32"/>
    </row>
    <row r="73" spans="2:12" s="1" customFormat="1" ht="12" customHeight="1">
      <c r="B73" s="32"/>
      <c r="C73" s="27" t="s">
        <v>102</v>
      </c>
      <c r="L73" s="32"/>
    </row>
    <row r="74" spans="2:12" s="1" customFormat="1" ht="16.5" customHeight="1">
      <c r="B74" s="32"/>
      <c r="E74" s="191" t="str">
        <f>E9</f>
        <v>D.3. - Elektroinstalace</v>
      </c>
      <c r="F74" s="230"/>
      <c r="G74" s="230"/>
      <c r="H74" s="230"/>
      <c r="L74" s="32"/>
    </row>
    <row r="75" spans="2:12" s="1" customFormat="1" ht="7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ul. Kollárova 1239/19</v>
      </c>
      <c r="I76" s="27" t="s">
        <v>23</v>
      </c>
      <c r="J76" s="49" t="str">
        <f>IF(J12="","",J12)</f>
        <v>12. 4. 2024</v>
      </c>
      <c r="L76" s="32"/>
    </row>
    <row r="77" spans="2:12" s="1" customFormat="1" ht="7" customHeight="1">
      <c r="B77" s="32"/>
      <c r="L77" s="32"/>
    </row>
    <row r="78" spans="2:12" s="1" customFormat="1" ht="15.15" customHeight="1">
      <c r="B78" s="32"/>
      <c r="C78" s="27" t="s">
        <v>25</v>
      </c>
      <c r="F78" s="25" t="str">
        <f>E15</f>
        <v>Západočeská univerzita v Plzni, Univerzitní 2732/8</v>
      </c>
      <c r="I78" s="27" t="s">
        <v>33</v>
      </c>
      <c r="J78" s="30" t="str">
        <f>E21</f>
        <v>Arterias s.r.o.</v>
      </c>
      <c r="L78" s="32"/>
    </row>
    <row r="79" spans="2:12" s="1" customFormat="1" ht="15.15" customHeight="1">
      <c r="B79" s="32"/>
      <c r="C79" s="27" t="s">
        <v>31</v>
      </c>
      <c r="F79" s="25" t="str">
        <f>IF(E18="","",E18)</f>
        <v>Vyplň údaj</v>
      </c>
      <c r="I79" s="27" t="s">
        <v>37</v>
      </c>
      <c r="J79" s="30" t="str">
        <f>E24</f>
        <v xml:space="preserve"> </v>
      </c>
      <c r="L79" s="32"/>
    </row>
    <row r="80" spans="2:12" s="1" customFormat="1" ht="10.25" customHeight="1">
      <c r="B80" s="32"/>
      <c r="L80" s="32"/>
    </row>
    <row r="81" spans="2:65" s="10" customFormat="1" ht="29.25" customHeight="1">
      <c r="B81" s="107"/>
      <c r="C81" s="108" t="s">
        <v>121</v>
      </c>
      <c r="D81" s="109" t="s">
        <v>61</v>
      </c>
      <c r="E81" s="109" t="s">
        <v>57</v>
      </c>
      <c r="F81" s="109" t="s">
        <v>58</v>
      </c>
      <c r="G81" s="109" t="s">
        <v>122</v>
      </c>
      <c r="H81" s="109" t="s">
        <v>123</v>
      </c>
      <c r="I81" s="109" t="s">
        <v>124</v>
      </c>
      <c r="J81" s="109" t="s">
        <v>106</v>
      </c>
      <c r="K81" s="110" t="s">
        <v>125</v>
      </c>
      <c r="L81" s="107"/>
      <c r="M81" s="56" t="s">
        <v>19</v>
      </c>
      <c r="N81" s="57" t="s">
        <v>46</v>
      </c>
      <c r="O81" s="57" t="s">
        <v>126</v>
      </c>
      <c r="P81" s="57" t="s">
        <v>127</v>
      </c>
      <c r="Q81" s="57" t="s">
        <v>128</v>
      </c>
      <c r="R81" s="57" t="s">
        <v>129</v>
      </c>
      <c r="S81" s="57" t="s">
        <v>130</v>
      </c>
      <c r="T81" s="58" t="s">
        <v>131</v>
      </c>
    </row>
    <row r="82" spans="2:65" s="1" customFormat="1" ht="22.75" customHeight="1">
      <c r="B82" s="32"/>
      <c r="C82" s="61" t="s">
        <v>132</v>
      </c>
      <c r="J82" s="111">
        <f>BK82</f>
        <v>0</v>
      </c>
      <c r="L82" s="32"/>
      <c r="M82" s="59"/>
      <c r="N82" s="50"/>
      <c r="O82" s="50"/>
      <c r="P82" s="112">
        <f>P83+P84+P398</f>
        <v>0</v>
      </c>
      <c r="Q82" s="50"/>
      <c r="R82" s="112">
        <f>R83+R84+R398</f>
        <v>0</v>
      </c>
      <c r="S82" s="50"/>
      <c r="T82" s="113">
        <f>T83+T84+T398</f>
        <v>0</v>
      </c>
      <c r="AT82" s="17" t="s">
        <v>75</v>
      </c>
      <c r="AU82" s="17" t="s">
        <v>107</v>
      </c>
      <c r="BK82" s="114">
        <f>BK83+BK84+BK398</f>
        <v>0</v>
      </c>
    </row>
    <row r="83" spans="2:65" s="11" customFormat="1" ht="25.9" customHeight="1">
      <c r="B83" s="115"/>
      <c r="D83" s="116" t="s">
        <v>75</v>
      </c>
      <c r="E83" s="117" t="s">
        <v>346</v>
      </c>
      <c r="F83" s="117" t="s">
        <v>346</v>
      </c>
      <c r="I83" s="118"/>
      <c r="J83" s="119">
        <f>BK83</f>
        <v>0</v>
      </c>
      <c r="L83" s="115"/>
      <c r="M83" s="120"/>
      <c r="P83" s="121">
        <v>0</v>
      </c>
      <c r="R83" s="121">
        <v>0</v>
      </c>
      <c r="T83" s="122">
        <v>0</v>
      </c>
      <c r="AR83" s="116" t="s">
        <v>85</v>
      </c>
      <c r="AT83" s="123" t="s">
        <v>75</v>
      </c>
      <c r="AU83" s="123" t="s">
        <v>12</v>
      </c>
      <c r="AY83" s="116" t="s">
        <v>135</v>
      </c>
      <c r="BK83" s="124">
        <v>0</v>
      </c>
    </row>
    <row r="84" spans="2:65" s="11" customFormat="1" ht="25.9" customHeight="1">
      <c r="B84" s="115"/>
      <c r="D84" s="116" t="s">
        <v>75</v>
      </c>
      <c r="E84" s="117" t="s">
        <v>1665</v>
      </c>
      <c r="F84" s="117" t="s">
        <v>90</v>
      </c>
      <c r="I84" s="118"/>
      <c r="J84" s="119">
        <f>BK84</f>
        <v>0</v>
      </c>
      <c r="L84" s="115"/>
      <c r="M84" s="120"/>
      <c r="P84" s="121">
        <f>SUM(P85:P397)</f>
        <v>0</v>
      </c>
      <c r="R84" s="121">
        <f>SUM(R85:R397)</f>
        <v>0</v>
      </c>
      <c r="T84" s="122">
        <f>SUM(T85:T397)</f>
        <v>0</v>
      </c>
      <c r="AR84" s="116" t="s">
        <v>83</v>
      </c>
      <c r="AT84" s="123" t="s">
        <v>75</v>
      </c>
      <c r="AU84" s="123" t="s">
        <v>12</v>
      </c>
      <c r="AY84" s="116" t="s">
        <v>135</v>
      </c>
      <c r="BK84" s="124">
        <f>SUM(BK85:BK397)</f>
        <v>0</v>
      </c>
    </row>
    <row r="85" spans="2:65" s="1" customFormat="1" ht="16.5" customHeight="1">
      <c r="B85" s="32"/>
      <c r="C85" s="176" t="s">
        <v>83</v>
      </c>
      <c r="D85" s="176" t="s">
        <v>714</v>
      </c>
      <c r="E85" s="177" t="s">
        <v>1666</v>
      </c>
      <c r="F85" s="178" t="s">
        <v>1667</v>
      </c>
      <c r="G85" s="179" t="s">
        <v>1668</v>
      </c>
      <c r="H85" s="180">
        <v>1</v>
      </c>
      <c r="I85" s="181"/>
      <c r="J85" s="182">
        <f>ROUND(I85*H85,2)</f>
        <v>0</v>
      </c>
      <c r="K85" s="178" t="s">
        <v>19</v>
      </c>
      <c r="L85" s="183"/>
      <c r="M85" s="184" t="s">
        <v>19</v>
      </c>
      <c r="N85" s="185" t="s">
        <v>47</v>
      </c>
      <c r="P85" s="136">
        <f>O85*H85</f>
        <v>0</v>
      </c>
      <c r="Q85" s="136">
        <v>0</v>
      </c>
      <c r="R85" s="136">
        <f>Q85*H85</f>
        <v>0</v>
      </c>
      <c r="S85" s="136">
        <v>0</v>
      </c>
      <c r="T85" s="137">
        <f>S85*H85</f>
        <v>0</v>
      </c>
      <c r="AR85" s="138" t="s">
        <v>169</v>
      </c>
      <c r="AT85" s="138" t="s">
        <v>714</v>
      </c>
      <c r="AU85" s="138" t="s">
        <v>83</v>
      </c>
      <c r="AY85" s="17" t="s">
        <v>135</v>
      </c>
      <c r="BE85" s="139">
        <f>IF(N85="základní",J85,0)</f>
        <v>0</v>
      </c>
      <c r="BF85" s="139">
        <f>IF(N85="snížená",J85,0)</f>
        <v>0</v>
      </c>
      <c r="BG85" s="139">
        <f>IF(N85="zákl. přenesená",J85,0)</f>
        <v>0</v>
      </c>
      <c r="BH85" s="139">
        <f>IF(N85="sníž. přenesená",J85,0)</f>
        <v>0</v>
      </c>
      <c r="BI85" s="139">
        <f>IF(N85="nulová",J85,0)</f>
        <v>0</v>
      </c>
      <c r="BJ85" s="17" t="s">
        <v>83</v>
      </c>
      <c r="BK85" s="139">
        <f>ROUND(I85*H85,2)</f>
        <v>0</v>
      </c>
      <c r="BL85" s="17" t="s">
        <v>143</v>
      </c>
      <c r="BM85" s="138" t="s">
        <v>85</v>
      </c>
    </row>
    <row r="86" spans="2:65" s="1" customFormat="1" ht="10">
      <c r="B86" s="32"/>
      <c r="D86" s="140" t="s">
        <v>144</v>
      </c>
      <c r="F86" s="141" t="s">
        <v>1667</v>
      </c>
      <c r="I86" s="142"/>
      <c r="L86" s="32"/>
      <c r="M86" s="143"/>
      <c r="T86" s="53"/>
      <c r="AT86" s="17" t="s">
        <v>144</v>
      </c>
      <c r="AU86" s="17" t="s">
        <v>83</v>
      </c>
    </row>
    <row r="87" spans="2:65" s="1" customFormat="1" ht="21.75" customHeight="1">
      <c r="B87" s="32"/>
      <c r="C87" s="127" t="s">
        <v>85</v>
      </c>
      <c r="D87" s="127" t="s">
        <v>138</v>
      </c>
      <c r="E87" s="128" t="s">
        <v>1669</v>
      </c>
      <c r="F87" s="129" t="s">
        <v>1670</v>
      </c>
      <c r="G87" s="130" t="s">
        <v>1668</v>
      </c>
      <c r="H87" s="131">
        <v>1</v>
      </c>
      <c r="I87" s="132"/>
      <c r="J87" s="133">
        <f>ROUND(I87*H87,2)</f>
        <v>0</v>
      </c>
      <c r="K87" s="129" t="s">
        <v>19</v>
      </c>
      <c r="L87" s="32"/>
      <c r="M87" s="134" t="s">
        <v>19</v>
      </c>
      <c r="N87" s="135" t="s">
        <v>47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143</v>
      </c>
      <c r="AT87" s="138" t="s">
        <v>138</v>
      </c>
      <c r="AU87" s="138" t="s">
        <v>83</v>
      </c>
      <c r="AY87" s="17" t="s">
        <v>135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83</v>
      </c>
      <c r="BK87" s="139">
        <f>ROUND(I87*H87,2)</f>
        <v>0</v>
      </c>
      <c r="BL87" s="17" t="s">
        <v>143</v>
      </c>
      <c r="BM87" s="138" t="s">
        <v>143</v>
      </c>
    </row>
    <row r="88" spans="2:65" s="1" customFormat="1" ht="10">
      <c r="B88" s="32"/>
      <c r="D88" s="140" t="s">
        <v>144</v>
      </c>
      <c r="F88" s="141" t="s">
        <v>1670</v>
      </c>
      <c r="I88" s="142"/>
      <c r="L88" s="32"/>
      <c r="M88" s="143"/>
      <c r="T88" s="53"/>
      <c r="AT88" s="17" t="s">
        <v>144</v>
      </c>
      <c r="AU88" s="17" t="s">
        <v>83</v>
      </c>
    </row>
    <row r="89" spans="2:65" s="1" customFormat="1" ht="16.5" customHeight="1">
      <c r="B89" s="32"/>
      <c r="C89" s="127" t="s">
        <v>162</v>
      </c>
      <c r="D89" s="127" t="s">
        <v>138</v>
      </c>
      <c r="E89" s="128" t="s">
        <v>1671</v>
      </c>
      <c r="F89" s="129" t="s">
        <v>1672</v>
      </c>
      <c r="G89" s="130" t="s">
        <v>432</v>
      </c>
      <c r="H89" s="131">
        <v>40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47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143</v>
      </c>
      <c r="AT89" s="138" t="s">
        <v>138</v>
      </c>
      <c r="AU89" s="138" t="s">
        <v>83</v>
      </c>
      <c r="AY89" s="17" t="s">
        <v>135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83</v>
      </c>
      <c r="BK89" s="139">
        <f>ROUND(I89*H89,2)</f>
        <v>0</v>
      </c>
      <c r="BL89" s="17" t="s">
        <v>143</v>
      </c>
      <c r="BM89" s="138" t="s">
        <v>136</v>
      </c>
    </row>
    <row r="90" spans="2:65" s="1" customFormat="1" ht="10">
      <c r="B90" s="32"/>
      <c r="D90" s="140" t="s">
        <v>144</v>
      </c>
      <c r="F90" s="141" t="s">
        <v>1672</v>
      </c>
      <c r="I90" s="142"/>
      <c r="L90" s="32"/>
      <c r="M90" s="143"/>
      <c r="T90" s="53"/>
      <c r="AT90" s="17" t="s">
        <v>144</v>
      </c>
      <c r="AU90" s="17" t="s">
        <v>83</v>
      </c>
    </row>
    <row r="91" spans="2:65" s="1" customFormat="1" ht="16.5" customHeight="1">
      <c r="B91" s="32"/>
      <c r="C91" s="127" t="s">
        <v>143</v>
      </c>
      <c r="D91" s="127" t="s">
        <v>138</v>
      </c>
      <c r="E91" s="128" t="s">
        <v>1673</v>
      </c>
      <c r="F91" s="129" t="s">
        <v>1674</v>
      </c>
      <c r="G91" s="130" t="s">
        <v>432</v>
      </c>
      <c r="H91" s="131">
        <v>60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47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143</v>
      </c>
      <c r="AT91" s="138" t="s">
        <v>138</v>
      </c>
      <c r="AU91" s="138" t="s">
        <v>83</v>
      </c>
      <c r="AY91" s="17" t="s">
        <v>135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83</v>
      </c>
      <c r="BK91" s="139">
        <f>ROUND(I91*H91,2)</f>
        <v>0</v>
      </c>
      <c r="BL91" s="17" t="s">
        <v>143</v>
      </c>
      <c r="BM91" s="138" t="s">
        <v>169</v>
      </c>
    </row>
    <row r="92" spans="2:65" s="1" customFormat="1" ht="10">
      <c r="B92" s="32"/>
      <c r="D92" s="140" t="s">
        <v>144</v>
      </c>
      <c r="F92" s="141" t="s">
        <v>1674</v>
      </c>
      <c r="I92" s="142"/>
      <c r="L92" s="32"/>
      <c r="M92" s="143"/>
      <c r="T92" s="53"/>
      <c r="AT92" s="17" t="s">
        <v>144</v>
      </c>
      <c r="AU92" s="17" t="s">
        <v>83</v>
      </c>
    </row>
    <row r="93" spans="2:65" s="1" customFormat="1" ht="16.5" customHeight="1">
      <c r="B93" s="32"/>
      <c r="C93" s="127" t="s">
        <v>175</v>
      </c>
      <c r="D93" s="127" t="s">
        <v>138</v>
      </c>
      <c r="E93" s="128" t="s">
        <v>1675</v>
      </c>
      <c r="F93" s="129" t="s">
        <v>1676</v>
      </c>
      <c r="G93" s="130" t="s">
        <v>432</v>
      </c>
      <c r="H93" s="131">
        <v>100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47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143</v>
      </c>
      <c r="AT93" s="138" t="s">
        <v>138</v>
      </c>
      <c r="AU93" s="138" t="s">
        <v>83</v>
      </c>
      <c r="AY93" s="17" t="s">
        <v>135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83</v>
      </c>
      <c r="BK93" s="139">
        <f>ROUND(I93*H93,2)</f>
        <v>0</v>
      </c>
      <c r="BL93" s="17" t="s">
        <v>143</v>
      </c>
      <c r="BM93" s="138" t="s">
        <v>178</v>
      </c>
    </row>
    <row r="94" spans="2:65" s="1" customFormat="1" ht="10">
      <c r="B94" s="32"/>
      <c r="D94" s="140" t="s">
        <v>144</v>
      </c>
      <c r="F94" s="141" t="s">
        <v>1676</v>
      </c>
      <c r="I94" s="142"/>
      <c r="L94" s="32"/>
      <c r="M94" s="143"/>
      <c r="T94" s="53"/>
      <c r="AT94" s="17" t="s">
        <v>144</v>
      </c>
      <c r="AU94" s="17" t="s">
        <v>83</v>
      </c>
    </row>
    <row r="95" spans="2:65" s="1" customFormat="1" ht="21.75" customHeight="1">
      <c r="B95" s="32"/>
      <c r="C95" s="127" t="s">
        <v>136</v>
      </c>
      <c r="D95" s="127" t="s">
        <v>138</v>
      </c>
      <c r="E95" s="128" t="s">
        <v>1677</v>
      </c>
      <c r="F95" s="129" t="s">
        <v>1678</v>
      </c>
      <c r="G95" s="130" t="s">
        <v>432</v>
      </c>
      <c r="H95" s="131">
        <v>40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47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143</v>
      </c>
      <c r="AT95" s="138" t="s">
        <v>138</v>
      </c>
      <c r="AU95" s="138" t="s">
        <v>83</v>
      </c>
      <c r="AY95" s="17" t="s">
        <v>135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83</v>
      </c>
      <c r="BK95" s="139">
        <f>ROUND(I95*H95,2)</f>
        <v>0</v>
      </c>
      <c r="BL95" s="17" t="s">
        <v>143</v>
      </c>
      <c r="BM95" s="138" t="s">
        <v>8</v>
      </c>
    </row>
    <row r="96" spans="2:65" s="1" customFormat="1" ht="10">
      <c r="B96" s="32"/>
      <c r="D96" s="140" t="s">
        <v>144</v>
      </c>
      <c r="F96" s="141" t="s">
        <v>1678</v>
      </c>
      <c r="I96" s="142"/>
      <c r="L96" s="32"/>
      <c r="M96" s="143"/>
      <c r="T96" s="53"/>
      <c r="AT96" s="17" t="s">
        <v>144</v>
      </c>
      <c r="AU96" s="17" t="s">
        <v>83</v>
      </c>
    </row>
    <row r="97" spans="2:65" s="1" customFormat="1" ht="16.5" customHeight="1">
      <c r="B97" s="32"/>
      <c r="C97" s="127" t="s">
        <v>188</v>
      </c>
      <c r="D97" s="127" t="s">
        <v>138</v>
      </c>
      <c r="E97" s="128" t="s">
        <v>1679</v>
      </c>
      <c r="F97" s="129" t="s">
        <v>1680</v>
      </c>
      <c r="G97" s="130" t="s">
        <v>432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143</v>
      </c>
      <c r="AT97" s="138" t="s">
        <v>138</v>
      </c>
      <c r="AU97" s="138" t="s">
        <v>83</v>
      </c>
      <c r="AY97" s="17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83</v>
      </c>
      <c r="BK97" s="139">
        <f>ROUND(I97*H97,2)</f>
        <v>0</v>
      </c>
      <c r="BL97" s="17" t="s">
        <v>143</v>
      </c>
      <c r="BM97" s="138" t="s">
        <v>191</v>
      </c>
    </row>
    <row r="98" spans="2:65" s="1" customFormat="1" ht="10">
      <c r="B98" s="32"/>
      <c r="D98" s="140" t="s">
        <v>144</v>
      </c>
      <c r="F98" s="141" t="s">
        <v>1680</v>
      </c>
      <c r="I98" s="142"/>
      <c r="L98" s="32"/>
      <c r="M98" s="143"/>
      <c r="T98" s="53"/>
      <c r="AT98" s="17" t="s">
        <v>144</v>
      </c>
      <c r="AU98" s="17" t="s">
        <v>83</v>
      </c>
    </row>
    <row r="99" spans="2:65" s="1" customFormat="1" ht="16.5" customHeight="1">
      <c r="B99" s="32"/>
      <c r="C99" s="127" t="s">
        <v>169</v>
      </c>
      <c r="D99" s="127" t="s">
        <v>138</v>
      </c>
      <c r="E99" s="128" t="s">
        <v>1681</v>
      </c>
      <c r="F99" s="129" t="s">
        <v>1682</v>
      </c>
      <c r="G99" s="130" t="s">
        <v>432</v>
      </c>
      <c r="H99" s="131">
        <v>80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143</v>
      </c>
      <c r="AT99" s="138" t="s">
        <v>138</v>
      </c>
      <c r="AU99" s="138" t="s">
        <v>83</v>
      </c>
      <c r="AY99" s="17" t="s">
        <v>135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83</v>
      </c>
      <c r="BK99" s="139">
        <f>ROUND(I99*H99,2)</f>
        <v>0</v>
      </c>
      <c r="BL99" s="17" t="s">
        <v>143</v>
      </c>
      <c r="BM99" s="138" t="s">
        <v>197</v>
      </c>
    </row>
    <row r="100" spans="2:65" s="1" customFormat="1" ht="10">
      <c r="B100" s="32"/>
      <c r="D100" s="140" t="s">
        <v>144</v>
      </c>
      <c r="F100" s="141" t="s">
        <v>1682</v>
      </c>
      <c r="I100" s="142"/>
      <c r="L100" s="32"/>
      <c r="M100" s="143"/>
      <c r="T100" s="53"/>
      <c r="AT100" s="17" t="s">
        <v>144</v>
      </c>
      <c r="AU100" s="17" t="s">
        <v>83</v>
      </c>
    </row>
    <row r="101" spans="2:65" s="1" customFormat="1" ht="49" customHeight="1">
      <c r="B101" s="32"/>
      <c r="C101" s="127" t="s">
        <v>155</v>
      </c>
      <c r="D101" s="127" t="s">
        <v>138</v>
      </c>
      <c r="E101" s="128" t="s">
        <v>1683</v>
      </c>
      <c r="F101" s="129" t="s">
        <v>1684</v>
      </c>
      <c r="G101" s="130" t="s">
        <v>141</v>
      </c>
      <c r="H101" s="131">
        <v>1</v>
      </c>
      <c r="I101" s="132"/>
      <c r="J101" s="133">
        <f>ROUND(I101*H101,2)</f>
        <v>0</v>
      </c>
      <c r="K101" s="129" t="s">
        <v>142</v>
      </c>
      <c r="L101" s="32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143</v>
      </c>
      <c r="AT101" s="138" t="s">
        <v>138</v>
      </c>
      <c r="AU101" s="138" t="s">
        <v>83</v>
      </c>
      <c r="AY101" s="17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143</v>
      </c>
      <c r="BM101" s="138" t="s">
        <v>211</v>
      </c>
    </row>
    <row r="102" spans="2:65" s="1" customFormat="1" ht="27">
      <c r="B102" s="32"/>
      <c r="D102" s="140" t="s">
        <v>144</v>
      </c>
      <c r="F102" s="141" t="s">
        <v>1684</v>
      </c>
      <c r="I102" s="142"/>
      <c r="L102" s="32"/>
      <c r="M102" s="143"/>
      <c r="T102" s="53"/>
      <c r="AT102" s="17" t="s">
        <v>144</v>
      </c>
      <c r="AU102" s="17" t="s">
        <v>83</v>
      </c>
    </row>
    <row r="103" spans="2:65" s="1" customFormat="1" ht="10">
      <c r="B103" s="32"/>
      <c r="D103" s="144" t="s">
        <v>145</v>
      </c>
      <c r="F103" s="145" t="s">
        <v>1685</v>
      </c>
      <c r="I103" s="142"/>
      <c r="L103" s="32"/>
      <c r="M103" s="143"/>
      <c r="T103" s="53"/>
      <c r="AT103" s="17" t="s">
        <v>145</v>
      </c>
      <c r="AU103" s="17" t="s">
        <v>83</v>
      </c>
    </row>
    <row r="104" spans="2:65" s="1" customFormat="1" ht="16.5" customHeight="1">
      <c r="B104" s="32"/>
      <c r="C104" s="176" t="s">
        <v>178</v>
      </c>
      <c r="D104" s="176" t="s">
        <v>714</v>
      </c>
      <c r="E104" s="177" t="s">
        <v>1686</v>
      </c>
      <c r="F104" s="178" t="s">
        <v>1687</v>
      </c>
      <c r="G104" s="179" t="s">
        <v>141</v>
      </c>
      <c r="H104" s="180">
        <v>1</v>
      </c>
      <c r="I104" s="181"/>
      <c r="J104" s="182">
        <f>ROUND(I104*H104,2)</f>
        <v>0</v>
      </c>
      <c r="K104" s="178" t="s">
        <v>19</v>
      </c>
      <c r="L104" s="183"/>
      <c r="M104" s="184" t="s">
        <v>19</v>
      </c>
      <c r="N104" s="185" t="s">
        <v>47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169</v>
      </c>
      <c r="AT104" s="138" t="s">
        <v>714</v>
      </c>
      <c r="AU104" s="138" t="s">
        <v>83</v>
      </c>
      <c r="AY104" s="17" t="s">
        <v>135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83</v>
      </c>
      <c r="BK104" s="139">
        <f>ROUND(I104*H104,2)</f>
        <v>0</v>
      </c>
      <c r="BL104" s="17" t="s">
        <v>143</v>
      </c>
      <c r="BM104" s="138" t="s">
        <v>230</v>
      </c>
    </row>
    <row r="105" spans="2:65" s="1" customFormat="1" ht="10">
      <c r="B105" s="32"/>
      <c r="D105" s="140" t="s">
        <v>144</v>
      </c>
      <c r="F105" s="141" t="s">
        <v>1687</v>
      </c>
      <c r="I105" s="142"/>
      <c r="L105" s="32"/>
      <c r="M105" s="143"/>
      <c r="T105" s="53"/>
      <c r="AT105" s="17" t="s">
        <v>144</v>
      </c>
      <c r="AU105" s="17" t="s">
        <v>83</v>
      </c>
    </row>
    <row r="106" spans="2:65" s="1" customFormat="1" ht="44.25" customHeight="1">
      <c r="B106" s="32"/>
      <c r="C106" s="127" t="s">
        <v>234</v>
      </c>
      <c r="D106" s="127" t="s">
        <v>138</v>
      </c>
      <c r="E106" s="128" t="s">
        <v>1688</v>
      </c>
      <c r="F106" s="129" t="s">
        <v>1689</v>
      </c>
      <c r="G106" s="130" t="s">
        <v>1668</v>
      </c>
      <c r="H106" s="131">
        <v>1</v>
      </c>
      <c r="I106" s="132"/>
      <c r="J106" s="133">
        <f>ROUND(I106*H106,2)</f>
        <v>0</v>
      </c>
      <c r="K106" s="129" t="s">
        <v>142</v>
      </c>
      <c r="L106" s="32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143</v>
      </c>
      <c r="AT106" s="138" t="s">
        <v>138</v>
      </c>
      <c r="AU106" s="138" t="s">
        <v>83</v>
      </c>
      <c r="AY106" s="17" t="s">
        <v>135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83</v>
      </c>
      <c r="BK106" s="139">
        <f>ROUND(I106*H106,2)</f>
        <v>0</v>
      </c>
      <c r="BL106" s="17" t="s">
        <v>143</v>
      </c>
      <c r="BM106" s="138" t="s">
        <v>238</v>
      </c>
    </row>
    <row r="107" spans="2:65" s="1" customFormat="1" ht="27">
      <c r="B107" s="32"/>
      <c r="D107" s="140" t="s">
        <v>144</v>
      </c>
      <c r="F107" s="141" t="s">
        <v>1689</v>
      </c>
      <c r="I107" s="142"/>
      <c r="L107" s="32"/>
      <c r="M107" s="143"/>
      <c r="T107" s="53"/>
      <c r="AT107" s="17" t="s">
        <v>144</v>
      </c>
      <c r="AU107" s="17" t="s">
        <v>83</v>
      </c>
    </row>
    <row r="108" spans="2:65" s="1" customFormat="1" ht="10">
      <c r="B108" s="32"/>
      <c r="D108" s="144" t="s">
        <v>145</v>
      </c>
      <c r="F108" s="145" t="s">
        <v>1690</v>
      </c>
      <c r="I108" s="142"/>
      <c r="L108" s="32"/>
      <c r="M108" s="143"/>
      <c r="T108" s="53"/>
      <c r="AT108" s="17" t="s">
        <v>145</v>
      </c>
      <c r="AU108" s="17" t="s">
        <v>83</v>
      </c>
    </row>
    <row r="109" spans="2:65" s="1" customFormat="1" ht="55.5" customHeight="1">
      <c r="B109" s="32"/>
      <c r="C109" s="127" t="s">
        <v>8</v>
      </c>
      <c r="D109" s="127" t="s">
        <v>138</v>
      </c>
      <c r="E109" s="128" t="s">
        <v>1691</v>
      </c>
      <c r="F109" s="129" t="s">
        <v>1692</v>
      </c>
      <c r="G109" s="130" t="s">
        <v>1668</v>
      </c>
      <c r="H109" s="131">
        <v>4</v>
      </c>
      <c r="I109" s="132"/>
      <c r="J109" s="133">
        <f>ROUND(I109*H109,2)</f>
        <v>0</v>
      </c>
      <c r="K109" s="129" t="s">
        <v>142</v>
      </c>
      <c r="L109" s="32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143</v>
      </c>
      <c r="AT109" s="138" t="s">
        <v>138</v>
      </c>
      <c r="AU109" s="138" t="s">
        <v>83</v>
      </c>
      <c r="AY109" s="17" t="s">
        <v>135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83</v>
      </c>
      <c r="BK109" s="139">
        <f>ROUND(I109*H109,2)</f>
        <v>0</v>
      </c>
      <c r="BL109" s="17" t="s">
        <v>143</v>
      </c>
      <c r="BM109" s="138" t="s">
        <v>243</v>
      </c>
    </row>
    <row r="110" spans="2:65" s="1" customFormat="1" ht="36">
      <c r="B110" s="32"/>
      <c r="D110" s="140" t="s">
        <v>144</v>
      </c>
      <c r="F110" s="141" t="s">
        <v>1692</v>
      </c>
      <c r="I110" s="142"/>
      <c r="L110" s="32"/>
      <c r="M110" s="143"/>
      <c r="T110" s="53"/>
      <c r="AT110" s="17" t="s">
        <v>144</v>
      </c>
      <c r="AU110" s="17" t="s">
        <v>83</v>
      </c>
    </row>
    <row r="111" spans="2:65" s="1" customFormat="1" ht="10">
      <c r="B111" s="32"/>
      <c r="D111" s="144" t="s">
        <v>145</v>
      </c>
      <c r="F111" s="145" t="s">
        <v>1693</v>
      </c>
      <c r="I111" s="142"/>
      <c r="L111" s="32"/>
      <c r="M111" s="143"/>
      <c r="T111" s="53"/>
      <c r="AT111" s="17" t="s">
        <v>145</v>
      </c>
      <c r="AU111" s="17" t="s">
        <v>83</v>
      </c>
    </row>
    <row r="112" spans="2:65" s="1" customFormat="1" ht="24.15" customHeight="1">
      <c r="B112" s="32"/>
      <c r="C112" s="127" t="s">
        <v>246</v>
      </c>
      <c r="D112" s="127" t="s">
        <v>138</v>
      </c>
      <c r="E112" s="128" t="s">
        <v>1694</v>
      </c>
      <c r="F112" s="129" t="s">
        <v>1695</v>
      </c>
      <c r="G112" s="130" t="s">
        <v>312</v>
      </c>
      <c r="H112" s="131">
        <v>5</v>
      </c>
      <c r="I112" s="132"/>
      <c r="J112" s="133">
        <f>ROUND(I112*H112,2)</f>
        <v>0</v>
      </c>
      <c r="K112" s="129" t="s">
        <v>142</v>
      </c>
      <c r="L112" s="32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143</v>
      </c>
      <c r="AT112" s="138" t="s">
        <v>138</v>
      </c>
      <c r="AU112" s="138" t="s">
        <v>83</v>
      </c>
      <c r="AY112" s="17" t="s">
        <v>135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83</v>
      </c>
      <c r="BK112" s="139">
        <f>ROUND(I112*H112,2)</f>
        <v>0</v>
      </c>
      <c r="BL112" s="17" t="s">
        <v>143</v>
      </c>
      <c r="BM112" s="138" t="s">
        <v>249</v>
      </c>
    </row>
    <row r="113" spans="2:65" s="1" customFormat="1" ht="18">
      <c r="B113" s="32"/>
      <c r="D113" s="140" t="s">
        <v>144</v>
      </c>
      <c r="F113" s="141" t="s">
        <v>1695</v>
      </c>
      <c r="I113" s="142"/>
      <c r="L113" s="32"/>
      <c r="M113" s="143"/>
      <c r="T113" s="53"/>
      <c r="AT113" s="17" t="s">
        <v>144</v>
      </c>
      <c r="AU113" s="17" t="s">
        <v>83</v>
      </c>
    </row>
    <row r="114" spans="2:65" s="1" customFormat="1" ht="10">
      <c r="B114" s="32"/>
      <c r="D114" s="144" t="s">
        <v>145</v>
      </c>
      <c r="F114" s="145" t="s">
        <v>1696</v>
      </c>
      <c r="I114" s="142"/>
      <c r="L114" s="32"/>
      <c r="M114" s="143"/>
      <c r="T114" s="53"/>
      <c r="AT114" s="17" t="s">
        <v>145</v>
      </c>
      <c r="AU114" s="17" t="s">
        <v>83</v>
      </c>
    </row>
    <row r="115" spans="2:65" s="1" customFormat="1" ht="37.75" customHeight="1">
      <c r="B115" s="32"/>
      <c r="C115" s="127" t="s">
        <v>191</v>
      </c>
      <c r="D115" s="127" t="s">
        <v>138</v>
      </c>
      <c r="E115" s="128" t="s">
        <v>1697</v>
      </c>
      <c r="F115" s="129" t="s">
        <v>1698</v>
      </c>
      <c r="G115" s="130" t="s">
        <v>312</v>
      </c>
      <c r="H115" s="131">
        <v>50</v>
      </c>
      <c r="I115" s="132"/>
      <c r="J115" s="133">
        <f>ROUND(I115*H115,2)</f>
        <v>0</v>
      </c>
      <c r="K115" s="129" t="s">
        <v>142</v>
      </c>
      <c r="L115" s="32"/>
      <c r="M115" s="134" t="s">
        <v>19</v>
      </c>
      <c r="N115" s="135" t="s">
        <v>47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143</v>
      </c>
      <c r="AT115" s="138" t="s">
        <v>138</v>
      </c>
      <c r="AU115" s="138" t="s">
        <v>83</v>
      </c>
      <c r="AY115" s="17" t="s">
        <v>135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83</v>
      </c>
      <c r="BK115" s="139">
        <f>ROUND(I115*H115,2)</f>
        <v>0</v>
      </c>
      <c r="BL115" s="17" t="s">
        <v>143</v>
      </c>
      <c r="BM115" s="138" t="s">
        <v>255</v>
      </c>
    </row>
    <row r="116" spans="2:65" s="1" customFormat="1" ht="18">
      <c r="B116" s="32"/>
      <c r="D116" s="140" t="s">
        <v>144</v>
      </c>
      <c r="F116" s="141" t="s">
        <v>1698</v>
      </c>
      <c r="I116" s="142"/>
      <c r="L116" s="32"/>
      <c r="M116" s="143"/>
      <c r="T116" s="53"/>
      <c r="AT116" s="17" t="s">
        <v>144</v>
      </c>
      <c r="AU116" s="17" t="s">
        <v>83</v>
      </c>
    </row>
    <row r="117" spans="2:65" s="1" customFormat="1" ht="10">
      <c r="B117" s="32"/>
      <c r="D117" s="144" t="s">
        <v>145</v>
      </c>
      <c r="F117" s="145" t="s">
        <v>1699</v>
      </c>
      <c r="I117" s="142"/>
      <c r="L117" s="32"/>
      <c r="M117" s="143"/>
      <c r="T117" s="53"/>
      <c r="AT117" s="17" t="s">
        <v>145</v>
      </c>
      <c r="AU117" s="17" t="s">
        <v>83</v>
      </c>
    </row>
    <row r="118" spans="2:65" s="1" customFormat="1" ht="33" customHeight="1">
      <c r="B118" s="32"/>
      <c r="C118" s="127" t="s">
        <v>259</v>
      </c>
      <c r="D118" s="127" t="s">
        <v>138</v>
      </c>
      <c r="E118" s="128" t="s">
        <v>1700</v>
      </c>
      <c r="F118" s="129" t="s">
        <v>1701</v>
      </c>
      <c r="G118" s="130" t="s">
        <v>312</v>
      </c>
      <c r="H118" s="131">
        <v>5</v>
      </c>
      <c r="I118" s="132"/>
      <c r="J118" s="133">
        <f>ROUND(I118*H118,2)</f>
        <v>0</v>
      </c>
      <c r="K118" s="129" t="s">
        <v>142</v>
      </c>
      <c r="L118" s="32"/>
      <c r="M118" s="134" t="s">
        <v>19</v>
      </c>
      <c r="N118" s="135" t="s">
        <v>47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143</v>
      </c>
      <c r="AT118" s="138" t="s">
        <v>138</v>
      </c>
      <c r="AU118" s="138" t="s">
        <v>83</v>
      </c>
      <c r="AY118" s="17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83</v>
      </c>
      <c r="BK118" s="139">
        <f>ROUND(I118*H118,2)</f>
        <v>0</v>
      </c>
      <c r="BL118" s="17" t="s">
        <v>143</v>
      </c>
      <c r="BM118" s="138" t="s">
        <v>262</v>
      </c>
    </row>
    <row r="119" spans="2:65" s="1" customFormat="1" ht="18">
      <c r="B119" s="32"/>
      <c r="D119" s="140" t="s">
        <v>144</v>
      </c>
      <c r="F119" s="141" t="s">
        <v>1701</v>
      </c>
      <c r="I119" s="142"/>
      <c r="L119" s="32"/>
      <c r="M119" s="143"/>
      <c r="T119" s="53"/>
      <c r="AT119" s="17" t="s">
        <v>144</v>
      </c>
      <c r="AU119" s="17" t="s">
        <v>83</v>
      </c>
    </row>
    <row r="120" spans="2:65" s="1" customFormat="1" ht="10">
      <c r="B120" s="32"/>
      <c r="D120" s="144" t="s">
        <v>145</v>
      </c>
      <c r="F120" s="145" t="s">
        <v>1702</v>
      </c>
      <c r="I120" s="142"/>
      <c r="L120" s="32"/>
      <c r="M120" s="143"/>
      <c r="T120" s="53"/>
      <c r="AT120" s="17" t="s">
        <v>145</v>
      </c>
      <c r="AU120" s="17" t="s">
        <v>83</v>
      </c>
    </row>
    <row r="121" spans="2:65" s="1" customFormat="1" ht="49" customHeight="1">
      <c r="B121" s="32"/>
      <c r="C121" s="127" t="s">
        <v>197</v>
      </c>
      <c r="D121" s="127" t="s">
        <v>138</v>
      </c>
      <c r="E121" s="128" t="s">
        <v>1703</v>
      </c>
      <c r="F121" s="129" t="s">
        <v>1704</v>
      </c>
      <c r="G121" s="130" t="s">
        <v>186</v>
      </c>
      <c r="H121" s="131">
        <v>0.3</v>
      </c>
      <c r="I121" s="132"/>
      <c r="J121" s="133">
        <f>ROUND(I121*H121,2)</f>
        <v>0</v>
      </c>
      <c r="K121" s="129" t="s">
        <v>142</v>
      </c>
      <c r="L121" s="32"/>
      <c r="M121" s="134" t="s">
        <v>19</v>
      </c>
      <c r="N121" s="135" t="s">
        <v>47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143</v>
      </c>
      <c r="AT121" s="138" t="s">
        <v>138</v>
      </c>
      <c r="AU121" s="138" t="s">
        <v>83</v>
      </c>
      <c r="AY121" s="17" t="s">
        <v>135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83</v>
      </c>
      <c r="BK121" s="139">
        <f>ROUND(I121*H121,2)</f>
        <v>0</v>
      </c>
      <c r="BL121" s="17" t="s">
        <v>143</v>
      </c>
      <c r="BM121" s="138" t="s">
        <v>267</v>
      </c>
    </row>
    <row r="122" spans="2:65" s="1" customFormat="1" ht="27">
      <c r="B122" s="32"/>
      <c r="D122" s="140" t="s">
        <v>144</v>
      </c>
      <c r="F122" s="141" t="s">
        <v>1704</v>
      </c>
      <c r="I122" s="142"/>
      <c r="L122" s="32"/>
      <c r="M122" s="143"/>
      <c r="T122" s="53"/>
      <c r="AT122" s="17" t="s">
        <v>144</v>
      </c>
      <c r="AU122" s="17" t="s">
        <v>83</v>
      </c>
    </row>
    <row r="123" spans="2:65" s="1" customFormat="1" ht="10">
      <c r="B123" s="32"/>
      <c r="D123" s="144" t="s">
        <v>145</v>
      </c>
      <c r="F123" s="145" t="s">
        <v>1705</v>
      </c>
      <c r="I123" s="142"/>
      <c r="L123" s="32"/>
      <c r="M123" s="143"/>
      <c r="T123" s="53"/>
      <c r="AT123" s="17" t="s">
        <v>145</v>
      </c>
      <c r="AU123" s="17" t="s">
        <v>83</v>
      </c>
    </row>
    <row r="124" spans="2:65" s="1" customFormat="1" ht="24.15" customHeight="1">
      <c r="B124" s="32"/>
      <c r="C124" s="127" t="s">
        <v>271</v>
      </c>
      <c r="D124" s="127" t="s">
        <v>138</v>
      </c>
      <c r="E124" s="128" t="s">
        <v>1706</v>
      </c>
      <c r="F124" s="129" t="s">
        <v>1707</v>
      </c>
      <c r="G124" s="130" t="s">
        <v>1668</v>
      </c>
      <c r="H124" s="131">
        <v>40</v>
      </c>
      <c r="I124" s="132"/>
      <c r="J124" s="133">
        <f>ROUND(I124*H124,2)</f>
        <v>0</v>
      </c>
      <c r="K124" s="129" t="s">
        <v>142</v>
      </c>
      <c r="L124" s="32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143</v>
      </c>
      <c r="AT124" s="138" t="s">
        <v>138</v>
      </c>
      <c r="AU124" s="138" t="s">
        <v>83</v>
      </c>
      <c r="AY124" s="17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83</v>
      </c>
      <c r="BK124" s="139">
        <f>ROUND(I124*H124,2)</f>
        <v>0</v>
      </c>
      <c r="BL124" s="17" t="s">
        <v>143</v>
      </c>
      <c r="BM124" s="138" t="s">
        <v>274</v>
      </c>
    </row>
    <row r="125" spans="2:65" s="1" customFormat="1" ht="18">
      <c r="B125" s="32"/>
      <c r="D125" s="140" t="s">
        <v>144</v>
      </c>
      <c r="F125" s="141" t="s">
        <v>1707</v>
      </c>
      <c r="I125" s="142"/>
      <c r="L125" s="32"/>
      <c r="M125" s="143"/>
      <c r="T125" s="53"/>
      <c r="AT125" s="17" t="s">
        <v>144</v>
      </c>
      <c r="AU125" s="17" t="s">
        <v>83</v>
      </c>
    </row>
    <row r="126" spans="2:65" s="1" customFormat="1" ht="10">
      <c r="B126" s="32"/>
      <c r="D126" s="144" t="s">
        <v>145</v>
      </c>
      <c r="F126" s="145" t="s">
        <v>1708</v>
      </c>
      <c r="I126" s="142"/>
      <c r="L126" s="32"/>
      <c r="M126" s="143"/>
      <c r="T126" s="53"/>
      <c r="AT126" s="17" t="s">
        <v>145</v>
      </c>
      <c r="AU126" s="17" t="s">
        <v>83</v>
      </c>
    </row>
    <row r="127" spans="2:65" s="1" customFormat="1" ht="24.15" customHeight="1">
      <c r="B127" s="32"/>
      <c r="C127" s="127" t="s">
        <v>211</v>
      </c>
      <c r="D127" s="127" t="s">
        <v>138</v>
      </c>
      <c r="E127" s="128" t="s">
        <v>1709</v>
      </c>
      <c r="F127" s="129" t="s">
        <v>1710</v>
      </c>
      <c r="G127" s="130" t="s">
        <v>1668</v>
      </c>
      <c r="H127" s="131">
        <v>30</v>
      </c>
      <c r="I127" s="132"/>
      <c r="J127" s="133">
        <f>ROUND(I127*H127,2)</f>
        <v>0</v>
      </c>
      <c r="K127" s="129" t="s">
        <v>142</v>
      </c>
      <c r="L127" s="32"/>
      <c r="M127" s="134" t="s">
        <v>19</v>
      </c>
      <c r="N127" s="135" t="s">
        <v>47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143</v>
      </c>
      <c r="AT127" s="138" t="s">
        <v>138</v>
      </c>
      <c r="AU127" s="138" t="s">
        <v>83</v>
      </c>
      <c r="AY127" s="17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83</v>
      </c>
      <c r="BK127" s="139">
        <f>ROUND(I127*H127,2)</f>
        <v>0</v>
      </c>
      <c r="BL127" s="17" t="s">
        <v>143</v>
      </c>
      <c r="BM127" s="138" t="s">
        <v>281</v>
      </c>
    </row>
    <row r="128" spans="2:65" s="1" customFormat="1" ht="18">
      <c r="B128" s="32"/>
      <c r="D128" s="140" t="s">
        <v>144</v>
      </c>
      <c r="F128" s="141" t="s">
        <v>1710</v>
      </c>
      <c r="I128" s="142"/>
      <c r="L128" s="32"/>
      <c r="M128" s="143"/>
      <c r="T128" s="53"/>
      <c r="AT128" s="17" t="s">
        <v>144</v>
      </c>
      <c r="AU128" s="17" t="s">
        <v>83</v>
      </c>
    </row>
    <row r="129" spans="2:65" s="1" customFormat="1" ht="10">
      <c r="B129" s="32"/>
      <c r="D129" s="144" t="s">
        <v>145</v>
      </c>
      <c r="F129" s="145" t="s">
        <v>1711</v>
      </c>
      <c r="I129" s="142"/>
      <c r="L129" s="32"/>
      <c r="M129" s="143"/>
      <c r="T129" s="53"/>
      <c r="AT129" s="17" t="s">
        <v>145</v>
      </c>
      <c r="AU129" s="17" t="s">
        <v>83</v>
      </c>
    </row>
    <row r="130" spans="2:65" s="1" customFormat="1" ht="33" customHeight="1">
      <c r="B130" s="32"/>
      <c r="C130" s="127" t="s">
        <v>285</v>
      </c>
      <c r="D130" s="127" t="s">
        <v>138</v>
      </c>
      <c r="E130" s="128" t="s">
        <v>1712</v>
      </c>
      <c r="F130" s="129" t="s">
        <v>1713</v>
      </c>
      <c r="G130" s="130" t="s">
        <v>1668</v>
      </c>
      <c r="H130" s="131">
        <v>2</v>
      </c>
      <c r="I130" s="132"/>
      <c r="J130" s="133">
        <f>ROUND(I130*H130,2)</f>
        <v>0</v>
      </c>
      <c r="K130" s="129" t="s">
        <v>142</v>
      </c>
      <c r="L130" s="32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143</v>
      </c>
      <c r="AT130" s="138" t="s">
        <v>138</v>
      </c>
      <c r="AU130" s="138" t="s">
        <v>83</v>
      </c>
      <c r="AY130" s="17" t="s">
        <v>135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83</v>
      </c>
      <c r="BK130" s="139">
        <f>ROUND(I130*H130,2)</f>
        <v>0</v>
      </c>
      <c r="BL130" s="17" t="s">
        <v>143</v>
      </c>
      <c r="BM130" s="138" t="s">
        <v>288</v>
      </c>
    </row>
    <row r="131" spans="2:65" s="1" customFormat="1" ht="18">
      <c r="B131" s="32"/>
      <c r="D131" s="140" t="s">
        <v>144</v>
      </c>
      <c r="F131" s="141" t="s">
        <v>1713</v>
      </c>
      <c r="I131" s="142"/>
      <c r="L131" s="32"/>
      <c r="M131" s="143"/>
      <c r="T131" s="53"/>
      <c r="AT131" s="17" t="s">
        <v>144</v>
      </c>
      <c r="AU131" s="17" t="s">
        <v>83</v>
      </c>
    </row>
    <row r="132" spans="2:65" s="1" customFormat="1" ht="10">
      <c r="B132" s="32"/>
      <c r="D132" s="144" t="s">
        <v>145</v>
      </c>
      <c r="F132" s="145" t="s">
        <v>1714</v>
      </c>
      <c r="I132" s="142"/>
      <c r="L132" s="32"/>
      <c r="M132" s="143"/>
      <c r="T132" s="53"/>
      <c r="AT132" s="17" t="s">
        <v>145</v>
      </c>
      <c r="AU132" s="17" t="s">
        <v>83</v>
      </c>
    </row>
    <row r="133" spans="2:65" s="1" customFormat="1" ht="33" customHeight="1">
      <c r="B133" s="32"/>
      <c r="C133" s="127" t="s">
        <v>230</v>
      </c>
      <c r="D133" s="127" t="s">
        <v>138</v>
      </c>
      <c r="E133" s="128" t="s">
        <v>1715</v>
      </c>
      <c r="F133" s="129" t="s">
        <v>1716</v>
      </c>
      <c r="G133" s="130" t="s">
        <v>266</v>
      </c>
      <c r="H133" s="131">
        <v>450</v>
      </c>
      <c r="I133" s="132"/>
      <c r="J133" s="133">
        <f>ROUND(I133*H133,2)</f>
        <v>0</v>
      </c>
      <c r="K133" s="129" t="s">
        <v>142</v>
      </c>
      <c r="L133" s="32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143</v>
      </c>
      <c r="AT133" s="138" t="s">
        <v>138</v>
      </c>
      <c r="AU133" s="138" t="s">
        <v>83</v>
      </c>
      <c r="AY133" s="17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83</v>
      </c>
      <c r="BK133" s="139">
        <f>ROUND(I133*H133,2)</f>
        <v>0</v>
      </c>
      <c r="BL133" s="17" t="s">
        <v>143</v>
      </c>
      <c r="BM133" s="138" t="s">
        <v>293</v>
      </c>
    </row>
    <row r="134" spans="2:65" s="1" customFormat="1" ht="18">
      <c r="B134" s="32"/>
      <c r="D134" s="140" t="s">
        <v>144</v>
      </c>
      <c r="F134" s="141" t="s">
        <v>1716</v>
      </c>
      <c r="I134" s="142"/>
      <c r="L134" s="32"/>
      <c r="M134" s="143"/>
      <c r="T134" s="53"/>
      <c r="AT134" s="17" t="s">
        <v>144</v>
      </c>
      <c r="AU134" s="17" t="s">
        <v>83</v>
      </c>
    </row>
    <row r="135" spans="2:65" s="1" customFormat="1" ht="10">
      <c r="B135" s="32"/>
      <c r="D135" s="144" t="s">
        <v>145</v>
      </c>
      <c r="F135" s="145" t="s">
        <v>1717</v>
      </c>
      <c r="I135" s="142"/>
      <c r="L135" s="32"/>
      <c r="M135" s="143"/>
      <c r="T135" s="53"/>
      <c r="AT135" s="17" t="s">
        <v>145</v>
      </c>
      <c r="AU135" s="17" t="s">
        <v>83</v>
      </c>
    </row>
    <row r="136" spans="2:65" s="1" customFormat="1" ht="33" customHeight="1">
      <c r="B136" s="32"/>
      <c r="C136" s="127" t="s">
        <v>7</v>
      </c>
      <c r="D136" s="127" t="s">
        <v>138</v>
      </c>
      <c r="E136" s="128" t="s">
        <v>1718</v>
      </c>
      <c r="F136" s="129" t="s">
        <v>1719</v>
      </c>
      <c r="G136" s="130" t="s">
        <v>266</v>
      </c>
      <c r="H136" s="131">
        <v>195</v>
      </c>
      <c r="I136" s="132"/>
      <c r="J136" s="133">
        <f>ROUND(I136*H136,2)</f>
        <v>0</v>
      </c>
      <c r="K136" s="129" t="s">
        <v>142</v>
      </c>
      <c r="L136" s="32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143</v>
      </c>
      <c r="AT136" s="138" t="s">
        <v>138</v>
      </c>
      <c r="AU136" s="138" t="s">
        <v>83</v>
      </c>
      <c r="AY136" s="17" t="s">
        <v>135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83</v>
      </c>
      <c r="BK136" s="139">
        <f>ROUND(I136*H136,2)</f>
        <v>0</v>
      </c>
      <c r="BL136" s="17" t="s">
        <v>143</v>
      </c>
      <c r="BM136" s="138" t="s">
        <v>298</v>
      </c>
    </row>
    <row r="137" spans="2:65" s="1" customFormat="1" ht="18">
      <c r="B137" s="32"/>
      <c r="D137" s="140" t="s">
        <v>144</v>
      </c>
      <c r="F137" s="141" t="s">
        <v>1719</v>
      </c>
      <c r="I137" s="142"/>
      <c r="L137" s="32"/>
      <c r="M137" s="143"/>
      <c r="T137" s="53"/>
      <c r="AT137" s="17" t="s">
        <v>144</v>
      </c>
      <c r="AU137" s="17" t="s">
        <v>83</v>
      </c>
    </row>
    <row r="138" spans="2:65" s="1" customFormat="1" ht="10">
      <c r="B138" s="32"/>
      <c r="D138" s="144" t="s">
        <v>145</v>
      </c>
      <c r="F138" s="145" t="s">
        <v>1720</v>
      </c>
      <c r="I138" s="142"/>
      <c r="L138" s="32"/>
      <c r="M138" s="143"/>
      <c r="T138" s="53"/>
      <c r="AT138" s="17" t="s">
        <v>145</v>
      </c>
      <c r="AU138" s="17" t="s">
        <v>83</v>
      </c>
    </row>
    <row r="139" spans="2:65" s="1" customFormat="1" ht="33" customHeight="1">
      <c r="B139" s="32"/>
      <c r="C139" s="127" t="s">
        <v>238</v>
      </c>
      <c r="D139" s="127" t="s">
        <v>138</v>
      </c>
      <c r="E139" s="128" t="s">
        <v>1721</v>
      </c>
      <c r="F139" s="129" t="s">
        <v>1722</v>
      </c>
      <c r="G139" s="130" t="s">
        <v>266</v>
      </c>
      <c r="H139" s="131">
        <v>150</v>
      </c>
      <c r="I139" s="132"/>
      <c r="J139" s="133">
        <f>ROUND(I139*H139,2)</f>
        <v>0</v>
      </c>
      <c r="K139" s="129" t="s">
        <v>142</v>
      </c>
      <c r="L139" s="32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143</v>
      </c>
      <c r="AT139" s="138" t="s">
        <v>138</v>
      </c>
      <c r="AU139" s="138" t="s">
        <v>83</v>
      </c>
      <c r="AY139" s="17" t="s">
        <v>135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83</v>
      </c>
      <c r="BK139" s="139">
        <f>ROUND(I139*H139,2)</f>
        <v>0</v>
      </c>
      <c r="BL139" s="17" t="s">
        <v>143</v>
      </c>
      <c r="BM139" s="138" t="s">
        <v>305</v>
      </c>
    </row>
    <row r="140" spans="2:65" s="1" customFormat="1" ht="18">
      <c r="B140" s="32"/>
      <c r="D140" s="140" t="s">
        <v>144</v>
      </c>
      <c r="F140" s="141" t="s">
        <v>1722</v>
      </c>
      <c r="I140" s="142"/>
      <c r="L140" s="32"/>
      <c r="M140" s="143"/>
      <c r="T140" s="53"/>
      <c r="AT140" s="17" t="s">
        <v>144</v>
      </c>
      <c r="AU140" s="17" t="s">
        <v>83</v>
      </c>
    </row>
    <row r="141" spans="2:65" s="1" customFormat="1" ht="10">
      <c r="B141" s="32"/>
      <c r="D141" s="144" t="s">
        <v>145</v>
      </c>
      <c r="F141" s="145" t="s">
        <v>1723</v>
      </c>
      <c r="I141" s="142"/>
      <c r="L141" s="32"/>
      <c r="M141" s="143"/>
      <c r="T141" s="53"/>
      <c r="AT141" s="17" t="s">
        <v>145</v>
      </c>
      <c r="AU141" s="17" t="s">
        <v>83</v>
      </c>
    </row>
    <row r="142" spans="2:65" s="1" customFormat="1" ht="33" customHeight="1">
      <c r="B142" s="32"/>
      <c r="C142" s="127" t="s">
        <v>309</v>
      </c>
      <c r="D142" s="127" t="s">
        <v>138</v>
      </c>
      <c r="E142" s="128" t="s">
        <v>1724</v>
      </c>
      <c r="F142" s="129" t="s">
        <v>1725</v>
      </c>
      <c r="G142" s="130" t="s">
        <v>266</v>
      </c>
      <c r="H142" s="131">
        <v>125</v>
      </c>
      <c r="I142" s="132"/>
      <c r="J142" s="133">
        <f>ROUND(I142*H142,2)</f>
        <v>0</v>
      </c>
      <c r="K142" s="129" t="s">
        <v>142</v>
      </c>
      <c r="L142" s="32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143</v>
      </c>
      <c r="AT142" s="138" t="s">
        <v>138</v>
      </c>
      <c r="AU142" s="138" t="s">
        <v>83</v>
      </c>
      <c r="AY142" s="17" t="s">
        <v>135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83</v>
      </c>
      <c r="BK142" s="139">
        <f>ROUND(I142*H142,2)</f>
        <v>0</v>
      </c>
      <c r="BL142" s="17" t="s">
        <v>143</v>
      </c>
      <c r="BM142" s="138" t="s">
        <v>313</v>
      </c>
    </row>
    <row r="143" spans="2:65" s="1" customFormat="1" ht="18">
      <c r="B143" s="32"/>
      <c r="D143" s="140" t="s">
        <v>144</v>
      </c>
      <c r="F143" s="141" t="s">
        <v>1725</v>
      </c>
      <c r="I143" s="142"/>
      <c r="L143" s="32"/>
      <c r="M143" s="143"/>
      <c r="T143" s="53"/>
      <c r="AT143" s="17" t="s">
        <v>144</v>
      </c>
      <c r="AU143" s="17" t="s">
        <v>83</v>
      </c>
    </row>
    <row r="144" spans="2:65" s="1" customFormat="1" ht="10">
      <c r="B144" s="32"/>
      <c r="D144" s="144" t="s">
        <v>145</v>
      </c>
      <c r="F144" s="145" t="s">
        <v>1726</v>
      </c>
      <c r="I144" s="142"/>
      <c r="L144" s="32"/>
      <c r="M144" s="143"/>
      <c r="T144" s="53"/>
      <c r="AT144" s="17" t="s">
        <v>145</v>
      </c>
      <c r="AU144" s="17" t="s">
        <v>83</v>
      </c>
    </row>
    <row r="145" spans="2:65" s="1" customFormat="1" ht="37.75" customHeight="1">
      <c r="B145" s="32"/>
      <c r="C145" s="127" t="s">
        <v>243</v>
      </c>
      <c r="D145" s="127" t="s">
        <v>138</v>
      </c>
      <c r="E145" s="128" t="s">
        <v>1727</v>
      </c>
      <c r="F145" s="129" t="s">
        <v>1728</v>
      </c>
      <c r="G145" s="130" t="s">
        <v>266</v>
      </c>
      <c r="H145" s="131">
        <v>150</v>
      </c>
      <c r="I145" s="132"/>
      <c r="J145" s="133">
        <f>ROUND(I145*H145,2)</f>
        <v>0</v>
      </c>
      <c r="K145" s="129" t="s">
        <v>142</v>
      </c>
      <c r="L145" s="32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143</v>
      </c>
      <c r="AT145" s="138" t="s">
        <v>138</v>
      </c>
      <c r="AU145" s="138" t="s">
        <v>83</v>
      </c>
      <c r="AY145" s="17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83</v>
      </c>
      <c r="BK145" s="139">
        <f>ROUND(I145*H145,2)</f>
        <v>0</v>
      </c>
      <c r="BL145" s="17" t="s">
        <v>143</v>
      </c>
      <c r="BM145" s="138" t="s">
        <v>317</v>
      </c>
    </row>
    <row r="146" spans="2:65" s="1" customFormat="1" ht="18">
      <c r="B146" s="32"/>
      <c r="D146" s="140" t="s">
        <v>144</v>
      </c>
      <c r="F146" s="141" t="s">
        <v>1728</v>
      </c>
      <c r="I146" s="142"/>
      <c r="L146" s="32"/>
      <c r="M146" s="143"/>
      <c r="T146" s="53"/>
      <c r="AT146" s="17" t="s">
        <v>144</v>
      </c>
      <c r="AU146" s="17" t="s">
        <v>83</v>
      </c>
    </row>
    <row r="147" spans="2:65" s="1" customFormat="1" ht="10">
      <c r="B147" s="32"/>
      <c r="D147" s="144" t="s">
        <v>145</v>
      </c>
      <c r="F147" s="145" t="s">
        <v>1729</v>
      </c>
      <c r="I147" s="142"/>
      <c r="L147" s="32"/>
      <c r="M147" s="143"/>
      <c r="T147" s="53"/>
      <c r="AT147" s="17" t="s">
        <v>145</v>
      </c>
      <c r="AU147" s="17" t="s">
        <v>83</v>
      </c>
    </row>
    <row r="148" spans="2:65" s="1" customFormat="1" ht="33" customHeight="1">
      <c r="B148" s="32"/>
      <c r="C148" s="127" t="s">
        <v>320</v>
      </c>
      <c r="D148" s="127" t="s">
        <v>138</v>
      </c>
      <c r="E148" s="128" t="s">
        <v>1730</v>
      </c>
      <c r="F148" s="129" t="s">
        <v>1731</v>
      </c>
      <c r="G148" s="130" t="s">
        <v>266</v>
      </c>
      <c r="H148" s="131">
        <v>450</v>
      </c>
      <c r="I148" s="132"/>
      <c r="J148" s="133">
        <f>ROUND(I148*H148,2)</f>
        <v>0</v>
      </c>
      <c r="K148" s="129" t="s">
        <v>142</v>
      </c>
      <c r="L148" s="32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143</v>
      </c>
      <c r="AT148" s="138" t="s">
        <v>138</v>
      </c>
      <c r="AU148" s="138" t="s">
        <v>83</v>
      </c>
      <c r="AY148" s="17" t="s">
        <v>135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83</v>
      </c>
      <c r="BK148" s="139">
        <f>ROUND(I148*H148,2)</f>
        <v>0</v>
      </c>
      <c r="BL148" s="17" t="s">
        <v>143</v>
      </c>
      <c r="BM148" s="138" t="s">
        <v>153</v>
      </c>
    </row>
    <row r="149" spans="2:65" s="1" customFormat="1" ht="18">
      <c r="B149" s="32"/>
      <c r="D149" s="140" t="s">
        <v>144</v>
      </c>
      <c r="F149" s="141" t="s">
        <v>1731</v>
      </c>
      <c r="I149" s="142"/>
      <c r="L149" s="32"/>
      <c r="M149" s="143"/>
      <c r="T149" s="53"/>
      <c r="AT149" s="17" t="s">
        <v>144</v>
      </c>
      <c r="AU149" s="17" t="s">
        <v>83</v>
      </c>
    </row>
    <row r="150" spans="2:65" s="1" customFormat="1" ht="10">
      <c r="B150" s="32"/>
      <c r="D150" s="144" t="s">
        <v>145</v>
      </c>
      <c r="F150" s="145" t="s">
        <v>1732</v>
      </c>
      <c r="I150" s="142"/>
      <c r="L150" s="32"/>
      <c r="M150" s="143"/>
      <c r="T150" s="53"/>
      <c r="AT150" s="17" t="s">
        <v>145</v>
      </c>
      <c r="AU150" s="17" t="s">
        <v>83</v>
      </c>
    </row>
    <row r="151" spans="2:65" s="1" customFormat="1" ht="33" customHeight="1">
      <c r="B151" s="32"/>
      <c r="C151" s="127" t="s">
        <v>249</v>
      </c>
      <c r="D151" s="127" t="s">
        <v>138</v>
      </c>
      <c r="E151" s="128" t="s">
        <v>1733</v>
      </c>
      <c r="F151" s="129" t="s">
        <v>1734</v>
      </c>
      <c r="G151" s="130" t="s">
        <v>266</v>
      </c>
      <c r="H151" s="131">
        <v>195</v>
      </c>
      <c r="I151" s="132"/>
      <c r="J151" s="133">
        <f>ROUND(I151*H151,2)</f>
        <v>0</v>
      </c>
      <c r="K151" s="129" t="s">
        <v>142</v>
      </c>
      <c r="L151" s="32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143</v>
      </c>
      <c r="AT151" s="138" t="s">
        <v>138</v>
      </c>
      <c r="AU151" s="138" t="s">
        <v>83</v>
      </c>
      <c r="AY151" s="17" t="s">
        <v>135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83</v>
      </c>
      <c r="BK151" s="139">
        <f>ROUND(I151*H151,2)</f>
        <v>0</v>
      </c>
      <c r="BL151" s="17" t="s">
        <v>143</v>
      </c>
      <c r="BM151" s="138" t="s">
        <v>326</v>
      </c>
    </row>
    <row r="152" spans="2:65" s="1" customFormat="1" ht="18">
      <c r="B152" s="32"/>
      <c r="D152" s="140" t="s">
        <v>144</v>
      </c>
      <c r="F152" s="141" t="s">
        <v>1734</v>
      </c>
      <c r="I152" s="142"/>
      <c r="L152" s="32"/>
      <c r="M152" s="143"/>
      <c r="T152" s="53"/>
      <c r="AT152" s="17" t="s">
        <v>144</v>
      </c>
      <c r="AU152" s="17" t="s">
        <v>83</v>
      </c>
    </row>
    <row r="153" spans="2:65" s="1" customFormat="1" ht="10">
      <c r="B153" s="32"/>
      <c r="D153" s="144" t="s">
        <v>145</v>
      </c>
      <c r="F153" s="145" t="s">
        <v>1735</v>
      </c>
      <c r="I153" s="142"/>
      <c r="L153" s="32"/>
      <c r="M153" s="143"/>
      <c r="T153" s="53"/>
      <c r="AT153" s="17" t="s">
        <v>145</v>
      </c>
      <c r="AU153" s="17" t="s">
        <v>83</v>
      </c>
    </row>
    <row r="154" spans="2:65" s="1" customFormat="1" ht="33" customHeight="1">
      <c r="B154" s="32"/>
      <c r="C154" s="127" t="s">
        <v>329</v>
      </c>
      <c r="D154" s="127" t="s">
        <v>138</v>
      </c>
      <c r="E154" s="128" t="s">
        <v>1736</v>
      </c>
      <c r="F154" s="129" t="s">
        <v>1737</v>
      </c>
      <c r="G154" s="130" t="s">
        <v>266</v>
      </c>
      <c r="H154" s="131">
        <v>125</v>
      </c>
      <c r="I154" s="132"/>
      <c r="J154" s="133">
        <f>ROUND(I154*H154,2)</f>
        <v>0</v>
      </c>
      <c r="K154" s="129" t="s">
        <v>142</v>
      </c>
      <c r="L154" s="32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143</v>
      </c>
      <c r="AT154" s="138" t="s">
        <v>138</v>
      </c>
      <c r="AU154" s="138" t="s">
        <v>83</v>
      </c>
      <c r="AY154" s="17" t="s">
        <v>135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83</v>
      </c>
      <c r="BK154" s="139">
        <f>ROUND(I154*H154,2)</f>
        <v>0</v>
      </c>
      <c r="BL154" s="17" t="s">
        <v>143</v>
      </c>
      <c r="BM154" s="138" t="s">
        <v>332</v>
      </c>
    </row>
    <row r="155" spans="2:65" s="1" customFormat="1" ht="18">
      <c r="B155" s="32"/>
      <c r="D155" s="140" t="s">
        <v>144</v>
      </c>
      <c r="F155" s="141" t="s">
        <v>1737</v>
      </c>
      <c r="I155" s="142"/>
      <c r="L155" s="32"/>
      <c r="M155" s="143"/>
      <c r="T155" s="53"/>
      <c r="AT155" s="17" t="s">
        <v>144</v>
      </c>
      <c r="AU155" s="17" t="s">
        <v>83</v>
      </c>
    </row>
    <row r="156" spans="2:65" s="1" customFormat="1" ht="10">
      <c r="B156" s="32"/>
      <c r="D156" s="144" t="s">
        <v>145</v>
      </c>
      <c r="F156" s="145" t="s">
        <v>1738</v>
      </c>
      <c r="I156" s="142"/>
      <c r="L156" s="32"/>
      <c r="M156" s="143"/>
      <c r="T156" s="53"/>
      <c r="AT156" s="17" t="s">
        <v>145</v>
      </c>
      <c r="AU156" s="17" t="s">
        <v>83</v>
      </c>
    </row>
    <row r="157" spans="2:65" s="1" customFormat="1" ht="24.15" customHeight="1">
      <c r="B157" s="32"/>
      <c r="C157" s="127" t="s">
        <v>255</v>
      </c>
      <c r="D157" s="127" t="s">
        <v>138</v>
      </c>
      <c r="E157" s="128" t="s">
        <v>1739</v>
      </c>
      <c r="F157" s="129" t="s">
        <v>1740</v>
      </c>
      <c r="G157" s="130" t="s">
        <v>266</v>
      </c>
      <c r="H157" s="131">
        <v>295</v>
      </c>
      <c r="I157" s="132"/>
      <c r="J157" s="133">
        <f>ROUND(I157*H157,2)</f>
        <v>0</v>
      </c>
      <c r="K157" s="129" t="s">
        <v>142</v>
      </c>
      <c r="L157" s="32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143</v>
      </c>
      <c r="AT157" s="138" t="s">
        <v>138</v>
      </c>
      <c r="AU157" s="138" t="s">
        <v>83</v>
      </c>
      <c r="AY157" s="17" t="s">
        <v>135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83</v>
      </c>
      <c r="BK157" s="139">
        <f>ROUND(I157*H157,2)</f>
        <v>0</v>
      </c>
      <c r="BL157" s="17" t="s">
        <v>143</v>
      </c>
      <c r="BM157" s="138" t="s">
        <v>337</v>
      </c>
    </row>
    <row r="158" spans="2:65" s="1" customFormat="1" ht="18">
      <c r="B158" s="32"/>
      <c r="D158" s="140" t="s">
        <v>144</v>
      </c>
      <c r="F158" s="141" t="s">
        <v>1740</v>
      </c>
      <c r="I158" s="142"/>
      <c r="L158" s="32"/>
      <c r="M158" s="143"/>
      <c r="T158" s="53"/>
      <c r="AT158" s="17" t="s">
        <v>144</v>
      </c>
      <c r="AU158" s="17" t="s">
        <v>83</v>
      </c>
    </row>
    <row r="159" spans="2:65" s="1" customFormat="1" ht="10">
      <c r="B159" s="32"/>
      <c r="D159" s="144" t="s">
        <v>145</v>
      </c>
      <c r="F159" s="145" t="s">
        <v>1741</v>
      </c>
      <c r="I159" s="142"/>
      <c r="L159" s="32"/>
      <c r="M159" s="143"/>
      <c r="T159" s="53"/>
      <c r="AT159" s="17" t="s">
        <v>145</v>
      </c>
      <c r="AU159" s="17" t="s">
        <v>83</v>
      </c>
    </row>
    <row r="160" spans="2:65" s="1" customFormat="1" ht="24.15" customHeight="1">
      <c r="B160" s="32"/>
      <c r="C160" s="127" t="s">
        <v>14</v>
      </c>
      <c r="D160" s="127" t="s">
        <v>138</v>
      </c>
      <c r="E160" s="128" t="s">
        <v>1742</v>
      </c>
      <c r="F160" s="129" t="s">
        <v>1743</v>
      </c>
      <c r="G160" s="130" t="s">
        <v>266</v>
      </c>
      <c r="H160" s="131">
        <v>150</v>
      </c>
      <c r="I160" s="132"/>
      <c r="J160" s="133">
        <f>ROUND(I160*H160,2)</f>
        <v>0</v>
      </c>
      <c r="K160" s="129" t="s">
        <v>142</v>
      </c>
      <c r="L160" s="32"/>
      <c r="M160" s="134" t="s">
        <v>19</v>
      </c>
      <c r="N160" s="135" t="s">
        <v>47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143</v>
      </c>
      <c r="AT160" s="138" t="s">
        <v>138</v>
      </c>
      <c r="AU160" s="138" t="s">
        <v>83</v>
      </c>
      <c r="AY160" s="17" t="s">
        <v>135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83</v>
      </c>
      <c r="BK160" s="139">
        <f>ROUND(I160*H160,2)</f>
        <v>0</v>
      </c>
      <c r="BL160" s="17" t="s">
        <v>143</v>
      </c>
      <c r="BM160" s="138" t="s">
        <v>344</v>
      </c>
    </row>
    <row r="161" spans="2:65" s="1" customFormat="1" ht="18">
      <c r="B161" s="32"/>
      <c r="D161" s="140" t="s">
        <v>144</v>
      </c>
      <c r="F161" s="141" t="s">
        <v>1743</v>
      </c>
      <c r="I161" s="142"/>
      <c r="L161" s="32"/>
      <c r="M161" s="143"/>
      <c r="T161" s="53"/>
      <c r="AT161" s="17" t="s">
        <v>144</v>
      </c>
      <c r="AU161" s="17" t="s">
        <v>83</v>
      </c>
    </row>
    <row r="162" spans="2:65" s="1" customFormat="1" ht="10">
      <c r="B162" s="32"/>
      <c r="D162" s="144" t="s">
        <v>145</v>
      </c>
      <c r="F162" s="145" t="s">
        <v>1744</v>
      </c>
      <c r="I162" s="142"/>
      <c r="L162" s="32"/>
      <c r="M162" s="143"/>
      <c r="T162" s="53"/>
      <c r="AT162" s="17" t="s">
        <v>145</v>
      </c>
      <c r="AU162" s="17" t="s">
        <v>83</v>
      </c>
    </row>
    <row r="163" spans="2:65" s="1" customFormat="1" ht="49" customHeight="1">
      <c r="B163" s="32"/>
      <c r="C163" s="127" t="s">
        <v>262</v>
      </c>
      <c r="D163" s="127" t="s">
        <v>138</v>
      </c>
      <c r="E163" s="128" t="s">
        <v>1745</v>
      </c>
      <c r="F163" s="129" t="s">
        <v>1746</v>
      </c>
      <c r="G163" s="130" t="s">
        <v>1668</v>
      </c>
      <c r="H163" s="131">
        <v>56</v>
      </c>
      <c r="I163" s="132"/>
      <c r="J163" s="133">
        <f>ROUND(I163*H163,2)</f>
        <v>0</v>
      </c>
      <c r="K163" s="129" t="s">
        <v>142</v>
      </c>
      <c r="L163" s="32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143</v>
      </c>
      <c r="AT163" s="138" t="s">
        <v>138</v>
      </c>
      <c r="AU163" s="138" t="s">
        <v>83</v>
      </c>
      <c r="AY163" s="17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83</v>
      </c>
      <c r="BK163" s="139">
        <f>ROUND(I163*H163,2)</f>
        <v>0</v>
      </c>
      <c r="BL163" s="17" t="s">
        <v>143</v>
      </c>
      <c r="BM163" s="138" t="s">
        <v>352</v>
      </c>
    </row>
    <row r="164" spans="2:65" s="1" customFormat="1" ht="27">
      <c r="B164" s="32"/>
      <c r="D164" s="140" t="s">
        <v>144</v>
      </c>
      <c r="F164" s="141" t="s">
        <v>1746</v>
      </c>
      <c r="I164" s="142"/>
      <c r="L164" s="32"/>
      <c r="M164" s="143"/>
      <c r="T164" s="53"/>
      <c r="AT164" s="17" t="s">
        <v>144</v>
      </c>
      <c r="AU164" s="17" t="s">
        <v>83</v>
      </c>
    </row>
    <row r="165" spans="2:65" s="1" customFormat="1" ht="10">
      <c r="B165" s="32"/>
      <c r="D165" s="144" t="s">
        <v>145</v>
      </c>
      <c r="F165" s="145" t="s">
        <v>1747</v>
      </c>
      <c r="I165" s="142"/>
      <c r="L165" s="32"/>
      <c r="M165" s="143"/>
      <c r="T165" s="53"/>
      <c r="AT165" s="17" t="s">
        <v>145</v>
      </c>
      <c r="AU165" s="17" t="s">
        <v>83</v>
      </c>
    </row>
    <row r="166" spans="2:65" s="1" customFormat="1" ht="16.5" customHeight="1">
      <c r="B166" s="32"/>
      <c r="C166" s="176" t="s">
        <v>355</v>
      </c>
      <c r="D166" s="176" t="s">
        <v>714</v>
      </c>
      <c r="E166" s="177" t="s">
        <v>1748</v>
      </c>
      <c r="F166" s="178" t="s">
        <v>1749</v>
      </c>
      <c r="G166" s="179" t="s">
        <v>1668</v>
      </c>
      <c r="H166" s="180">
        <v>56</v>
      </c>
      <c r="I166" s="181"/>
      <c r="J166" s="182">
        <f>ROUND(I166*H166,2)</f>
        <v>0</v>
      </c>
      <c r="K166" s="178" t="s">
        <v>19</v>
      </c>
      <c r="L166" s="183"/>
      <c r="M166" s="184" t="s">
        <v>19</v>
      </c>
      <c r="N166" s="185" t="s">
        <v>47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169</v>
      </c>
      <c r="AT166" s="138" t="s">
        <v>714</v>
      </c>
      <c r="AU166" s="138" t="s">
        <v>83</v>
      </c>
      <c r="AY166" s="17" t="s">
        <v>135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83</v>
      </c>
      <c r="BK166" s="139">
        <f>ROUND(I166*H166,2)</f>
        <v>0</v>
      </c>
      <c r="BL166" s="17" t="s">
        <v>143</v>
      </c>
      <c r="BM166" s="138" t="s">
        <v>358</v>
      </c>
    </row>
    <row r="167" spans="2:65" s="1" customFormat="1" ht="10">
      <c r="B167" s="32"/>
      <c r="D167" s="140" t="s">
        <v>144</v>
      </c>
      <c r="F167" s="141" t="s">
        <v>1749</v>
      </c>
      <c r="I167" s="142"/>
      <c r="L167" s="32"/>
      <c r="M167" s="143"/>
      <c r="T167" s="53"/>
      <c r="AT167" s="17" t="s">
        <v>144</v>
      </c>
      <c r="AU167" s="17" t="s">
        <v>83</v>
      </c>
    </row>
    <row r="168" spans="2:65" s="1" customFormat="1" ht="55.5" customHeight="1">
      <c r="B168" s="32"/>
      <c r="C168" s="127" t="s">
        <v>267</v>
      </c>
      <c r="D168" s="127" t="s">
        <v>138</v>
      </c>
      <c r="E168" s="128" t="s">
        <v>1750</v>
      </c>
      <c r="F168" s="129" t="s">
        <v>1751</v>
      </c>
      <c r="G168" s="130" t="s">
        <v>1668</v>
      </c>
      <c r="H168" s="131">
        <v>50</v>
      </c>
      <c r="I168" s="132"/>
      <c r="J168" s="133">
        <f>ROUND(I168*H168,2)</f>
        <v>0</v>
      </c>
      <c r="K168" s="129" t="s">
        <v>142</v>
      </c>
      <c r="L168" s="32"/>
      <c r="M168" s="134" t="s">
        <v>19</v>
      </c>
      <c r="N168" s="135" t="s">
        <v>47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143</v>
      </c>
      <c r="AT168" s="138" t="s">
        <v>138</v>
      </c>
      <c r="AU168" s="138" t="s">
        <v>83</v>
      </c>
      <c r="AY168" s="17" t="s">
        <v>135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83</v>
      </c>
      <c r="BK168" s="139">
        <f>ROUND(I168*H168,2)</f>
        <v>0</v>
      </c>
      <c r="BL168" s="17" t="s">
        <v>143</v>
      </c>
      <c r="BM168" s="138" t="s">
        <v>364</v>
      </c>
    </row>
    <row r="169" spans="2:65" s="1" customFormat="1" ht="27">
      <c r="B169" s="32"/>
      <c r="D169" s="140" t="s">
        <v>144</v>
      </c>
      <c r="F169" s="141" t="s">
        <v>1751</v>
      </c>
      <c r="I169" s="142"/>
      <c r="L169" s="32"/>
      <c r="M169" s="143"/>
      <c r="T169" s="53"/>
      <c r="AT169" s="17" t="s">
        <v>144</v>
      </c>
      <c r="AU169" s="17" t="s">
        <v>83</v>
      </c>
    </row>
    <row r="170" spans="2:65" s="1" customFormat="1" ht="10">
      <c r="B170" s="32"/>
      <c r="D170" s="144" t="s">
        <v>145</v>
      </c>
      <c r="F170" s="145" t="s">
        <v>1752</v>
      </c>
      <c r="I170" s="142"/>
      <c r="L170" s="32"/>
      <c r="M170" s="143"/>
      <c r="T170" s="53"/>
      <c r="AT170" s="17" t="s">
        <v>145</v>
      </c>
      <c r="AU170" s="17" t="s">
        <v>83</v>
      </c>
    </row>
    <row r="171" spans="2:65" s="1" customFormat="1" ht="16.5" customHeight="1">
      <c r="B171" s="32"/>
      <c r="C171" s="176" t="s">
        <v>370</v>
      </c>
      <c r="D171" s="176" t="s">
        <v>714</v>
      </c>
      <c r="E171" s="177" t="s">
        <v>1753</v>
      </c>
      <c r="F171" s="178" t="s">
        <v>1754</v>
      </c>
      <c r="G171" s="179" t="s">
        <v>1668</v>
      </c>
      <c r="H171" s="180">
        <v>50</v>
      </c>
      <c r="I171" s="181"/>
      <c r="J171" s="182">
        <f>ROUND(I171*H171,2)</f>
        <v>0</v>
      </c>
      <c r="K171" s="178" t="s">
        <v>19</v>
      </c>
      <c r="L171" s="183"/>
      <c r="M171" s="184" t="s">
        <v>19</v>
      </c>
      <c r="N171" s="18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169</v>
      </c>
      <c r="AT171" s="138" t="s">
        <v>714</v>
      </c>
      <c r="AU171" s="138" t="s">
        <v>83</v>
      </c>
      <c r="AY171" s="17" t="s">
        <v>135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83</v>
      </c>
      <c r="BK171" s="139">
        <f>ROUND(I171*H171,2)</f>
        <v>0</v>
      </c>
      <c r="BL171" s="17" t="s">
        <v>143</v>
      </c>
      <c r="BM171" s="138" t="s">
        <v>373</v>
      </c>
    </row>
    <row r="172" spans="2:65" s="1" customFormat="1" ht="10">
      <c r="B172" s="32"/>
      <c r="D172" s="140" t="s">
        <v>144</v>
      </c>
      <c r="F172" s="141" t="s">
        <v>1754</v>
      </c>
      <c r="I172" s="142"/>
      <c r="L172" s="32"/>
      <c r="M172" s="143"/>
      <c r="T172" s="53"/>
      <c r="AT172" s="17" t="s">
        <v>144</v>
      </c>
      <c r="AU172" s="17" t="s">
        <v>83</v>
      </c>
    </row>
    <row r="173" spans="2:65" s="1" customFormat="1" ht="55.5" customHeight="1">
      <c r="B173" s="32"/>
      <c r="C173" s="127" t="s">
        <v>274</v>
      </c>
      <c r="D173" s="127" t="s">
        <v>138</v>
      </c>
      <c r="E173" s="128" t="s">
        <v>1755</v>
      </c>
      <c r="F173" s="129" t="s">
        <v>1756</v>
      </c>
      <c r="G173" s="130" t="s">
        <v>1668</v>
      </c>
      <c r="H173" s="131">
        <v>133</v>
      </c>
      <c r="I173" s="132"/>
      <c r="J173" s="133">
        <f>ROUND(I173*H173,2)</f>
        <v>0</v>
      </c>
      <c r="K173" s="129" t="s">
        <v>142</v>
      </c>
      <c r="L173" s="32"/>
      <c r="M173" s="134" t="s">
        <v>19</v>
      </c>
      <c r="N173" s="135" t="s">
        <v>47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143</v>
      </c>
      <c r="AT173" s="138" t="s">
        <v>138</v>
      </c>
      <c r="AU173" s="138" t="s">
        <v>83</v>
      </c>
      <c r="AY173" s="17" t="s">
        <v>135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83</v>
      </c>
      <c r="BK173" s="139">
        <f>ROUND(I173*H173,2)</f>
        <v>0</v>
      </c>
      <c r="BL173" s="17" t="s">
        <v>143</v>
      </c>
      <c r="BM173" s="138" t="s">
        <v>377</v>
      </c>
    </row>
    <row r="174" spans="2:65" s="1" customFormat="1" ht="36">
      <c r="B174" s="32"/>
      <c r="D174" s="140" t="s">
        <v>144</v>
      </c>
      <c r="F174" s="141" t="s">
        <v>1756</v>
      </c>
      <c r="I174" s="142"/>
      <c r="L174" s="32"/>
      <c r="M174" s="143"/>
      <c r="T174" s="53"/>
      <c r="AT174" s="17" t="s">
        <v>144</v>
      </c>
      <c r="AU174" s="17" t="s">
        <v>83</v>
      </c>
    </row>
    <row r="175" spans="2:65" s="1" customFormat="1" ht="10">
      <c r="B175" s="32"/>
      <c r="D175" s="144" t="s">
        <v>145</v>
      </c>
      <c r="F175" s="145" t="s">
        <v>1757</v>
      </c>
      <c r="I175" s="142"/>
      <c r="L175" s="32"/>
      <c r="M175" s="143"/>
      <c r="T175" s="53"/>
      <c r="AT175" s="17" t="s">
        <v>145</v>
      </c>
      <c r="AU175" s="17" t="s">
        <v>83</v>
      </c>
    </row>
    <row r="176" spans="2:65" s="1" customFormat="1" ht="16.5" customHeight="1">
      <c r="B176" s="32"/>
      <c r="C176" s="176" t="s">
        <v>381</v>
      </c>
      <c r="D176" s="176" t="s">
        <v>714</v>
      </c>
      <c r="E176" s="177" t="s">
        <v>1758</v>
      </c>
      <c r="F176" s="178" t="s">
        <v>1759</v>
      </c>
      <c r="G176" s="179" t="s">
        <v>1668</v>
      </c>
      <c r="H176" s="180">
        <v>92</v>
      </c>
      <c r="I176" s="181"/>
      <c r="J176" s="182">
        <f>ROUND(I176*H176,2)</f>
        <v>0</v>
      </c>
      <c r="K176" s="178" t="s">
        <v>19</v>
      </c>
      <c r="L176" s="183"/>
      <c r="M176" s="184" t="s">
        <v>19</v>
      </c>
      <c r="N176" s="185" t="s">
        <v>47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169</v>
      </c>
      <c r="AT176" s="138" t="s">
        <v>714</v>
      </c>
      <c r="AU176" s="138" t="s">
        <v>83</v>
      </c>
      <c r="AY176" s="17" t="s">
        <v>135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83</v>
      </c>
      <c r="BK176" s="139">
        <f>ROUND(I176*H176,2)</f>
        <v>0</v>
      </c>
      <c r="BL176" s="17" t="s">
        <v>143</v>
      </c>
      <c r="BM176" s="138" t="s">
        <v>384</v>
      </c>
    </row>
    <row r="177" spans="2:65" s="1" customFormat="1" ht="10">
      <c r="B177" s="32"/>
      <c r="D177" s="140" t="s">
        <v>144</v>
      </c>
      <c r="F177" s="141" t="s">
        <v>1759</v>
      </c>
      <c r="I177" s="142"/>
      <c r="L177" s="32"/>
      <c r="M177" s="143"/>
      <c r="T177" s="53"/>
      <c r="AT177" s="17" t="s">
        <v>144</v>
      </c>
      <c r="AU177" s="17" t="s">
        <v>83</v>
      </c>
    </row>
    <row r="178" spans="2:65" s="1" customFormat="1" ht="21.75" customHeight="1">
      <c r="B178" s="32"/>
      <c r="C178" s="176" t="s">
        <v>281</v>
      </c>
      <c r="D178" s="176" t="s">
        <v>714</v>
      </c>
      <c r="E178" s="177" t="s">
        <v>1760</v>
      </c>
      <c r="F178" s="178" t="s">
        <v>1761</v>
      </c>
      <c r="G178" s="179" t="s">
        <v>1668</v>
      </c>
      <c r="H178" s="180">
        <v>40</v>
      </c>
      <c r="I178" s="181"/>
      <c r="J178" s="182">
        <f>ROUND(I178*H178,2)</f>
        <v>0</v>
      </c>
      <c r="K178" s="178" t="s">
        <v>19</v>
      </c>
      <c r="L178" s="183"/>
      <c r="M178" s="184" t="s">
        <v>19</v>
      </c>
      <c r="N178" s="185" t="s">
        <v>47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169</v>
      </c>
      <c r="AT178" s="138" t="s">
        <v>714</v>
      </c>
      <c r="AU178" s="138" t="s">
        <v>83</v>
      </c>
      <c r="AY178" s="17" t="s">
        <v>135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83</v>
      </c>
      <c r="BK178" s="139">
        <f>ROUND(I178*H178,2)</f>
        <v>0</v>
      </c>
      <c r="BL178" s="17" t="s">
        <v>143</v>
      </c>
      <c r="BM178" s="138" t="s">
        <v>390</v>
      </c>
    </row>
    <row r="179" spans="2:65" s="1" customFormat="1" ht="10">
      <c r="B179" s="32"/>
      <c r="D179" s="140" t="s">
        <v>144</v>
      </c>
      <c r="F179" s="141" t="s">
        <v>1761</v>
      </c>
      <c r="I179" s="142"/>
      <c r="L179" s="32"/>
      <c r="M179" s="143"/>
      <c r="T179" s="53"/>
      <c r="AT179" s="17" t="s">
        <v>144</v>
      </c>
      <c r="AU179" s="17" t="s">
        <v>83</v>
      </c>
    </row>
    <row r="180" spans="2:65" s="1" customFormat="1" ht="49" customHeight="1">
      <c r="B180" s="32"/>
      <c r="C180" s="127" t="s">
        <v>391</v>
      </c>
      <c r="D180" s="127" t="s">
        <v>138</v>
      </c>
      <c r="E180" s="128" t="s">
        <v>1762</v>
      </c>
      <c r="F180" s="129" t="s">
        <v>1763</v>
      </c>
      <c r="G180" s="130" t="s">
        <v>1668</v>
      </c>
      <c r="H180" s="131">
        <v>40</v>
      </c>
      <c r="I180" s="132"/>
      <c r="J180" s="133">
        <f>ROUND(I180*H180,2)</f>
        <v>0</v>
      </c>
      <c r="K180" s="129" t="s">
        <v>142</v>
      </c>
      <c r="L180" s="32"/>
      <c r="M180" s="134" t="s">
        <v>19</v>
      </c>
      <c r="N180" s="135" t="s">
        <v>47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143</v>
      </c>
      <c r="AT180" s="138" t="s">
        <v>138</v>
      </c>
      <c r="AU180" s="138" t="s">
        <v>83</v>
      </c>
      <c r="AY180" s="17" t="s">
        <v>135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83</v>
      </c>
      <c r="BK180" s="139">
        <f>ROUND(I180*H180,2)</f>
        <v>0</v>
      </c>
      <c r="BL180" s="17" t="s">
        <v>143</v>
      </c>
      <c r="BM180" s="138" t="s">
        <v>394</v>
      </c>
    </row>
    <row r="181" spans="2:65" s="1" customFormat="1" ht="27">
      <c r="B181" s="32"/>
      <c r="D181" s="140" t="s">
        <v>144</v>
      </c>
      <c r="F181" s="141" t="s">
        <v>1763</v>
      </c>
      <c r="I181" s="142"/>
      <c r="L181" s="32"/>
      <c r="M181" s="143"/>
      <c r="T181" s="53"/>
      <c r="AT181" s="17" t="s">
        <v>144</v>
      </c>
      <c r="AU181" s="17" t="s">
        <v>83</v>
      </c>
    </row>
    <row r="182" spans="2:65" s="1" customFormat="1" ht="10">
      <c r="B182" s="32"/>
      <c r="D182" s="144" t="s">
        <v>145</v>
      </c>
      <c r="F182" s="145" t="s">
        <v>1764</v>
      </c>
      <c r="I182" s="142"/>
      <c r="L182" s="32"/>
      <c r="M182" s="143"/>
      <c r="T182" s="53"/>
      <c r="AT182" s="17" t="s">
        <v>145</v>
      </c>
      <c r="AU182" s="17" t="s">
        <v>83</v>
      </c>
    </row>
    <row r="183" spans="2:65" s="1" customFormat="1" ht="21.75" customHeight="1">
      <c r="B183" s="32"/>
      <c r="C183" s="176" t="s">
        <v>288</v>
      </c>
      <c r="D183" s="176" t="s">
        <v>714</v>
      </c>
      <c r="E183" s="177" t="s">
        <v>1765</v>
      </c>
      <c r="F183" s="178" t="s">
        <v>1766</v>
      </c>
      <c r="G183" s="179" t="s">
        <v>1668</v>
      </c>
      <c r="H183" s="180">
        <v>40</v>
      </c>
      <c r="I183" s="181"/>
      <c r="J183" s="182">
        <f>ROUND(I183*H183,2)</f>
        <v>0</v>
      </c>
      <c r="K183" s="178" t="s">
        <v>19</v>
      </c>
      <c r="L183" s="183"/>
      <c r="M183" s="184" t="s">
        <v>19</v>
      </c>
      <c r="N183" s="185" t="s">
        <v>47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169</v>
      </c>
      <c r="AT183" s="138" t="s">
        <v>714</v>
      </c>
      <c r="AU183" s="138" t="s">
        <v>83</v>
      </c>
      <c r="AY183" s="17" t="s">
        <v>135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83</v>
      </c>
      <c r="BK183" s="139">
        <f>ROUND(I183*H183,2)</f>
        <v>0</v>
      </c>
      <c r="BL183" s="17" t="s">
        <v>143</v>
      </c>
      <c r="BM183" s="138" t="s">
        <v>399</v>
      </c>
    </row>
    <row r="184" spans="2:65" s="1" customFormat="1" ht="10">
      <c r="B184" s="32"/>
      <c r="D184" s="140" t="s">
        <v>144</v>
      </c>
      <c r="F184" s="141" t="s">
        <v>1766</v>
      </c>
      <c r="I184" s="142"/>
      <c r="L184" s="32"/>
      <c r="M184" s="143"/>
      <c r="T184" s="53"/>
      <c r="AT184" s="17" t="s">
        <v>144</v>
      </c>
      <c r="AU184" s="17" t="s">
        <v>83</v>
      </c>
    </row>
    <row r="185" spans="2:65" s="1" customFormat="1" ht="44.25" customHeight="1">
      <c r="B185" s="32"/>
      <c r="C185" s="127" t="s">
        <v>429</v>
      </c>
      <c r="D185" s="127" t="s">
        <v>138</v>
      </c>
      <c r="E185" s="128" t="s">
        <v>1767</v>
      </c>
      <c r="F185" s="129" t="s">
        <v>1768</v>
      </c>
      <c r="G185" s="130" t="s">
        <v>266</v>
      </c>
      <c r="H185" s="131">
        <v>360</v>
      </c>
      <c r="I185" s="132"/>
      <c r="J185" s="133">
        <f>ROUND(I185*H185,2)</f>
        <v>0</v>
      </c>
      <c r="K185" s="129" t="s">
        <v>142</v>
      </c>
      <c r="L185" s="32"/>
      <c r="M185" s="134" t="s">
        <v>19</v>
      </c>
      <c r="N185" s="135" t="s">
        <v>47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143</v>
      </c>
      <c r="AT185" s="138" t="s">
        <v>138</v>
      </c>
      <c r="AU185" s="138" t="s">
        <v>83</v>
      </c>
      <c r="AY185" s="17" t="s">
        <v>135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83</v>
      </c>
      <c r="BK185" s="139">
        <f>ROUND(I185*H185,2)</f>
        <v>0</v>
      </c>
      <c r="BL185" s="17" t="s">
        <v>143</v>
      </c>
      <c r="BM185" s="138" t="s">
        <v>434</v>
      </c>
    </row>
    <row r="186" spans="2:65" s="1" customFormat="1" ht="27">
      <c r="B186" s="32"/>
      <c r="D186" s="140" t="s">
        <v>144</v>
      </c>
      <c r="F186" s="141" t="s">
        <v>1769</v>
      </c>
      <c r="I186" s="142"/>
      <c r="L186" s="32"/>
      <c r="M186" s="143"/>
      <c r="T186" s="53"/>
      <c r="AT186" s="17" t="s">
        <v>144</v>
      </c>
      <c r="AU186" s="17" t="s">
        <v>83</v>
      </c>
    </row>
    <row r="187" spans="2:65" s="1" customFormat="1" ht="10">
      <c r="B187" s="32"/>
      <c r="D187" s="144" t="s">
        <v>145</v>
      </c>
      <c r="F187" s="145" t="s">
        <v>1770</v>
      </c>
      <c r="I187" s="142"/>
      <c r="L187" s="32"/>
      <c r="M187" s="143"/>
      <c r="T187" s="53"/>
      <c r="AT187" s="17" t="s">
        <v>145</v>
      </c>
      <c r="AU187" s="17" t="s">
        <v>83</v>
      </c>
    </row>
    <row r="188" spans="2:65" s="1" customFormat="1" ht="16.5" customHeight="1">
      <c r="B188" s="32"/>
      <c r="C188" s="176" t="s">
        <v>293</v>
      </c>
      <c r="D188" s="176" t="s">
        <v>714</v>
      </c>
      <c r="E188" s="177" t="s">
        <v>1771</v>
      </c>
      <c r="F188" s="178" t="s">
        <v>1772</v>
      </c>
      <c r="G188" s="179" t="s">
        <v>266</v>
      </c>
      <c r="H188" s="180">
        <v>360</v>
      </c>
      <c r="I188" s="181"/>
      <c r="J188" s="182">
        <f>ROUND(I188*H188,2)</f>
        <v>0</v>
      </c>
      <c r="K188" s="178" t="s">
        <v>19</v>
      </c>
      <c r="L188" s="183"/>
      <c r="M188" s="184" t="s">
        <v>19</v>
      </c>
      <c r="N188" s="18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169</v>
      </c>
      <c r="AT188" s="138" t="s">
        <v>714</v>
      </c>
      <c r="AU188" s="138" t="s">
        <v>83</v>
      </c>
      <c r="AY188" s="17" t="s">
        <v>135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83</v>
      </c>
      <c r="BK188" s="139">
        <f>ROUND(I188*H188,2)</f>
        <v>0</v>
      </c>
      <c r="BL188" s="17" t="s">
        <v>143</v>
      </c>
      <c r="BM188" s="138" t="s">
        <v>719</v>
      </c>
    </row>
    <row r="189" spans="2:65" s="1" customFormat="1" ht="10">
      <c r="B189" s="32"/>
      <c r="D189" s="140" t="s">
        <v>144</v>
      </c>
      <c r="F189" s="141" t="s">
        <v>1772</v>
      </c>
      <c r="I189" s="142"/>
      <c r="L189" s="32"/>
      <c r="M189" s="143"/>
      <c r="T189" s="53"/>
      <c r="AT189" s="17" t="s">
        <v>144</v>
      </c>
      <c r="AU189" s="17" t="s">
        <v>83</v>
      </c>
    </row>
    <row r="190" spans="2:65" s="1" customFormat="1" ht="37.75" customHeight="1">
      <c r="B190" s="32"/>
      <c r="C190" s="127" t="s">
        <v>727</v>
      </c>
      <c r="D190" s="127" t="s">
        <v>138</v>
      </c>
      <c r="E190" s="128" t="s">
        <v>1773</v>
      </c>
      <c r="F190" s="129" t="s">
        <v>1774</v>
      </c>
      <c r="G190" s="130" t="s">
        <v>266</v>
      </c>
      <c r="H190" s="131">
        <v>2</v>
      </c>
      <c r="I190" s="132"/>
      <c r="J190" s="133">
        <f>ROUND(I190*H190,2)</f>
        <v>0</v>
      </c>
      <c r="K190" s="129" t="s">
        <v>142</v>
      </c>
      <c r="L190" s="32"/>
      <c r="M190" s="134" t="s">
        <v>19</v>
      </c>
      <c r="N190" s="135" t="s">
        <v>47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143</v>
      </c>
      <c r="AT190" s="138" t="s">
        <v>138</v>
      </c>
      <c r="AU190" s="138" t="s">
        <v>83</v>
      </c>
      <c r="AY190" s="17" t="s">
        <v>135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83</v>
      </c>
      <c r="BK190" s="139">
        <f>ROUND(I190*H190,2)</f>
        <v>0</v>
      </c>
      <c r="BL190" s="17" t="s">
        <v>143</v>
      </c>
      <c r="BM190" s="138" t="s">
        <v>730</v>
      </c>
    </row>
    <row r="191" spans="2:65" s="1" customFormat="1" ht="27">
      <c r="B191" s="32"/>
      <c r="D191" s="140" t="s">
        <v>144</v>
      </c>
      <c r="F191" s="141" t="s">
        <v>1775</v>
      </c>
      <c r="I191" s="142"/>
      <c r="L191" s="32"/>
      <c r="M191" s="143"/>
      <c r="T191" s="53"/>
      <c r="AT191" s="17" t="s">
        <v>144</v>
      </c>
      <c r="AU191" s="17" t="s">
        <v>83</v>
      </c>
    </row>
    <row r="192" spans="2:65" s="1" customFormat="1" ht="10">
      <c r="B192" s="32"/>
      <c r="D192" s="144" t="s">
        <v>145</v>
      </c>
      <c r="F192" s="145" t="s">
        <v>1776</v>
      </c>
      <c r="I192" s="142"/>
      <c r="L192" s="32"/>
      <c r="M192" s="143"/>
      <c r="T192" s="53"/>
      <c r="AT192" s="17" t="s">
        <v>145</v>
      </c>
      <c r="AU192" s="17" t="s">
        <v>83</v>
      </c>
    </row>
    <row r="193" spans="2:65" s="1" customFormat="1" ht="16.5" customHeight="1">
      <c r="B193" s="32"/>
      <c r="C193" s="176" t="s">
        <v>298</v>
      </c>
      <c r="D193" s="176" t="s">
        <v>714</v>
      </c>
      <c r="E193" s="177" t="s">
        <v>1777</v>
      </c>
      <c r="F193" s="178" t="s">
        <v>1778</v>
      </c>
      <c r="G193" s="179" t="s">
        <v>266</v>
      </c>
      <c r="H193" s="180">
        <v>2</v>
      </c>
      <c r="I193" s="181"/>
      <c r="J193" s="182">
        <f>ROUND(I193*H193,2)</f>
        <v>0</v>
      </c>
      <c r="K193" s="178" t="s">
        <v>19</v>
      </c>
      <c r="L193" s="183"/>
      <c r="M193" s="184" t="s">
        <v>19</v>
      </c>
      <c r="N193" s="185" t="s">
        <v>47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169</v>
      </c>
      <c r="AT193" s="138" t="s">
        <v>714</v>
      </c>
      <c r="AU193" s="138" t="s">
        <v>83</v>
      </c>
      <c r="AY193" s="17" t="s">
        <v>135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83</v>
      </c>
      <c r="BK193" s="139">
        <f>ROUND(I193*H193,2)</f>
        <v>0</v>
      </c>
      <c r="BL193" s="17" t="s">
        <v>143</v>
      </c>
      <c r="BM193" s="138" t="s">
        <v>733</v>
      </c>
    </row>
    <row r="194" spans="2:65" s="1" customFormat="1" ht="10">
      <c r="B194" s="32"/>
      <c r="D194" s="140" t="s">
        <v>144</v>
      </c>
      <c r="F194" s="141" t="s">
        <v>1778</v>
      </c>
      <c r="I194" s="142"/>
      <c r="L194" s="32"/>
      <c r="M194" s="143"/>
      <c r="T194" s="53"/>
      <c r="AT194" s="17" t="s">
        <v>144</v>
      </c>
      <c r="AU194" s="17" t="s">
        <v>83</v>
      </c>
    </row>
    <row r="195" spans="2:65" s="1" customFormat="1" ht="55.5" customHeight="1">
      <c r="B195" s="32"/>
      <c r="C195" s="127" t="s">
        <v>734</v>
      </c>
      <c r="D195" s="127" t="s">
        <v>138</v>
      </c>
      <c r="E195" s="128" t="s">
        <v>1779</v>
      </c>
      <c r="F195" s="129" t="s">
        <v>1780</v>
      </c>
      <c r="G195" s="130" t="s">
        <v>266</v>
      </c>
      <c r="H195" s="131">
        <v>120</v>
      </c>
      <c r="I195" s="132"/>
      <c r="J195" s="133">
        <f>ROUND(I195*H195,2)</f>
        <v>0</v>
      </c>
      <c r="K195" s="129" t="s">
        <v>142</v>
      </c>
      <c r="L195" s="32"/>
      <c r="M195" s="134" t="s">
        <v>19</v>
      </c>
      <c r="N195" s="135" t="s">
        <v>47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143</v>
      </c>
      <c r="AT195" s="138" t="s">
        <v>138</v>
      </c>
      <c r="AU195" s="138" t="s">
        <v>83</v>
      </c>
      <c r="AY195" s="17" t="s">
        <v>135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83</v>
      </c>
      <c r="BK195" s="139">
        <f>ROUND(I195*H195,2)</f>
        <v>0</v>
      </c>
      <c r="BL195" s="17" t="s">
        <v>143</v>
      </c>
      <c r="BM195" s="138" t="s">
        <v>737</v>
      </c>
    </row>
    <row r="196" spans="2:65" s="1" customFormat="1" ht="27">
      <c r="B196" s="32"/>
      <c r="D196" s="140" t="s">
        <v>144</v>
      </c>
      <c r="F196" s="141" t="s">
        <v>1780</v>
      </c>
      <c r="I196" s="142"/>
      <c r="L196" s="32"/>
      <c r="M196" s="143"/>
      <c r="T196" s="53"/>
      <c r="AT196" s="17" t="s">
        <v>144</v>
      </c>
      <c r="AU196" s="17" t="s">
        <v>83</v>
      </c>
    </row>
    <row r="197" spans="2:65" s="1" customFormat="1" ht="10">
      <c r="B197" s="32"/>
      <c r="D197" s="144" t="s">
        <v>145</v>
      </c>
      <c r="F197" s="145" t="s">
        <v>1781</v>
      </c>
      <c r="I197" s="142"/>
      <c r="L197" s="32"/>
      <c r="M197" s="143"/>
      <c r="T197" s="53"/>
      <c r="AT197" s="17" t="s">
        <v>145</v>
      </c>
      <c r="AU197" s="17" t="s">
        <v>83</v>
      </c>
    </row>
    <row r="198" spans="2:65" s="1" customFormat="1" ht="21.75" customHeight="1">
      <c r="B198" s="32"/>
      <c r="C198" s="176" t="s">
        <v>305</v>
      </c>
      <c r="D198" s="176" t="s">
        <v>714</v>
      </c>
      <c r="E198" s="177" t="s">
        <v>1782</v>
      </c>
      <c r="F198" s="178" t="s">
        <v>1783</v>
      </c>
      <c r="G198" s="179" t="s">
        <v>714</v>
      </c>
      <c r="H198" s="180">
        <v>120</v>
      </c>
      <c r="I198" s="181"/>
      <c r="J198" s="182">
        <f>ROUND(I198*H198,2)</f>
        <v>0</v>
      </c>
      <c r="K198" s="178" t="s">
        <v>19</v>
      </c>
      <c r="L198" s="183"/>
      <c r="M198" s="184" t="s">
        <v>19</v>
      </c>
      <c r="N198" s="185" t="s">
        <v>47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169</v>
      </c>
      <c r="AT198" s="138" t="s">
        <v>714</v>
      </c>
      <c r="AU198" s="138" t="s">
        <v>83</v>
      </c>
      <c r="AY198" s="17" t="s">
        <v>135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83</v>
      </c>
      <c r="BK198" s="139">
        <f>ROUND(I198*H198,2)</f>
        <v>0</v>
      </c>
      <c r="BL198" s="17" t="s">
        <v>143</v>
      </c>
      <c r="BM198" s="138" t="s">
        <v>740</v>
      </c>
    </row>
    <row r="199" spans="2:65" s="1" customFormat="1" ht="10">
      <c r="B199" s="32"/>
      <c r="D199" s="140" t="s">
        <v>144</v>
      </c>
      <c r="F199" s="141" t="s">
        <v>1783</v>
      </c>
      <c r="I199" s="142"/>
      <c r="L199" s="32"/>
      <c r="M199" s="143"/>
      <c r="T199" s="53"/>
      <c r="AT199" s="17" t="s">
        <v>144</v>
      </c>
      <c r="AU199" s="17" t="s">
        <v>83</v>
      </c>
    </row>
    <row r="200" spans="2:65" s="1" customFormat="1" ht="33" customHeight="1">
      <c r="B200" s="32"/>
      <c r="C200" s="127" t="s">
        <v>741</v>
      </c>
      <c r="D200" s="127" t="s">
        <v>138</v>
      </c>
      <c r="E200" s="128" t="s">
        <v>1784</v>
      </c>
      <c r="F200" s="129" t="s">
        <v>1785</v>
      </c>
      <c r="G200" s="130" t="s">
        <v>1668</v>
      </c>
      <c r="H200" s="131">
        <v>1</v>
      </c>
      <c r="I200" s="132"/>
      <c r="J200" s="133">
        <f>ROUND(I200*H200,2)</f>
        <v>0</v>
      </c>
      <c r="K200" s="129" t="s">
        <v>142</v>
      </c>
      <c r="L200" s="32"/>
      <c r="M200" s="134" t="s">
        <v>19</v>
      </c>
      <c r="N200" s="135" t="s">
        <v>47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143</v>
      </c>
      <c r="AT200" s="138" t="s">
        <v>138</v>
      </c>
      <c r="AU200" s="138" t="s">
        <v>83</v>
      </c>
      <c r="AY200" s="17" t="s">
        <v>135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83</v>
      </c>
      <c r="BK200" s="139">
        <f>ROUND(I200*H200,2)</f>
        <v>0</v>
      </c>
      <c r="BL200" s="17" t="s">
        <v>143</v>
      </c>
      <c r="BM200" s="138" t="s">
        <v>744</v>
      </c>
    </row>
    <row r="201" spans="2:65" s="1" customFormat="1" ht="18">
      <c r="B201" s="32"/>
      <c r="D201" s="140" t="s">
        <v>144</v>
      </c>
      <c r="F201" s="141" t="s">
        <v>1785</v>
      </c>
      <c r="I201" s="142"/>
      <c r="L201" s="32"/>
      <c r="M201" s="143"/>
      <c r="T201" s="53"/>
      <c r="AT201" s="17" t="s">
        <v>144</v>
      </c>
      <c r="AU201" s="17" t="s">
        <v>83</v>
      </c>
    </row>
    <row r="202" spans="2:65" s="1" customFormat="1" ht="10">
      <c r="B202" s="32"/>
      <c r="D202" s="144" t="s">
        <v>145</v>
      </c>
      <c r="F202" s="145" t="s">
        <v>1786</v>
      </c>
      <c r="I202" s="142"/>
      <c r="L202" s="32"/>
      <c r="M202" s="143"/>
      <c r="T202" s="53"/>
      <c r="AT202" s="17" t="s">
        <v>145</v>
      </c>
      <c r="AU202" s="17" t="s">
        <v>83</v>
      </c>
    </row>
    <row r="203" spans="2:65" s="1" customFormat="1" ht="16.5" customHeight="1">
      <c r="B203" s="32"/>
      <c r="C203" s="176" t="s">
        <v>313</v>
      </c>
      <c r="D203" s="176" t="s">
        <v>714</v>
      </c>
      <c r="E203" s="177" t="s">
        <v>1787</v>
      </c>
      <c r="F203" s="178" t="s">
        <v>1788</v>
      </c>
      <c r="G203" s="179" t="s">
        <v>1668</v>
      </c>
      <c r="H203" s="180">
        <v>1</v>
      </c>
      <c r="I203" s="181"/>
      <c r="J203" s="182">
        <f>ROUND(I203*H203,2)</f>
        <v>0</v>
      </c>
      <c r="K203" s="178" t="s">
        <v>19</v>
      </c>
      <c r="L203" s="183"/>
      <c r="M203" s="184" t="s">
        <v>19</v>
      </c>
      <c r="N203" s="185" t="s">
        <v>47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169</v>
      </c>
      <c r="AT203" s="138" t="s">
        <v>714</v>
      </c>
      <c r="AU203" s="138" t="s">
        <v>83</v>
      </c>
      <c r="AY203" s="17" t="s">
        <v>135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83</v>
      </c>
      <c r="BK203" s="139">
        <f>ROUND(I203*H203,2)</f>
        <v>0</v>
      </c>
      <c r="BL203" s="17" t="s">
        <v>143</v>
      </c>
      <c r="BM203" s="138" t="s">
        <v>747</v>
      </c>
    </row>
    <row r="204" spans="2:65" s="1" customFormat="1" ht="10">
      <c r="B204" s="32"/>
      <c r="D204" s="140" t="s">
        <v>144</v>
      </c>
      <c r="F204" s="141" t="s">
        <v>1788</v>
      </c>
      <c r="I204" s="142"/>
      <c r="L204" s="32"/>
      <c r="M204" s="143"/>
      <c r="T204" s="53"/>
      <c r="AT204" s="17" t="s">
        <v>144</v>
      </c>
      <c r="AU204" s="17" t="s">
        <v>83</v>
      </c>
    </row>
    <row r="205" spans="2:65" s="1" customFormat="1" ht="33" customHeight="1">
      <c r="B205" s="32"/>
      <c r="C205" s="127" t="s">
        <v>751</v>
      </c>
      <c r="D205" s="127" t="s">
        <v>138</v>
      </c>
      <c r="E205" s="128" t="s">
        <v>1789</v>
      </c>
      <c r="F205" s="129" t="s">
        <v>1790</v>
      </c>
      <c r="G205" s="130" t="s">
        <v>1668</v>
      </c>
      <c r="H205" s="131">
        <v>5</v>
      </c>
      <c r="I205" s="132"/>
      <c r="J205" s="133">
        <f>ROUND(I205*H205,2)</f>
        <v>0</v>
      </c>
      <c r="K205" s="129" t="s">
        <v>142</v>
      </c>
      <c r="L205" s="32"/>
      <c r="M205" s="134" t="s">
        <v>19</v>
      </c>
      <c r="N205" s="135" t="s">
        <v>47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143</v>
      </c>
      <c r="AT205" s="138" t="s">
        <v>138</v>
      </c>
      <c r="AU205" s="138" t="s">
        <v>83</v>
      </c>
      <c r="AY205" s="17" t="s">
        <v>135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83</v>
      </c>
      <c r="BK205" s="139">
        <f>ROUND(I205*H205,2)</f>
        <v>0</v>
      </c>
      <c r="BL205" s="17" t="s">
        <v>143</v>
      </c>
      <c r="BM205" s="138" t="s">
        <v>754</v>
      </c>
    </row>
    <row r="206" spans="2:65" s="1" customFormat="1" ht="18">
      <c r="B206" s="32"/>
      <c r="D206" s="140" t="s">
        <v>144</v>
      </c>
      <c r="F206" s="141" t="s">
        <v>1790</v>
      </c>
      <c r="I206" s="142"/>
      <c r="L206" s="32"/>
      <c r="M206" s="143"/>
      <c r="T206" s="53"/>
      <c r="AT206" s="17" t="s">
        <v>144</v>
      </c>
      <c r="AU206" s="17" t="s">
        <v>83</v>
      </c>
    </row>
    <row r="207" spans="2:65" s="1" customFormat="1" ht="10">
      <c r="B207" s="32"/>
      <c r="D207" s="144" t="s">
        <v>145</v>
      </c>
      <c r="F207" s="145" t="s">
        <v>1791</v>
      </c>
      <c r="I207" s="142"/>
      <c r="L207" s="32"/>
      <c r="M207" s="143"/>
      <c r="T207" s="53"/>
      <c r="AT207" s="17" t="s">
        <v>145</v>
      </c>
      <c r="AU207" s="17" t="s">
        <v>83</v>
      </c>
    </row>
    <row r="208" spans="2:65" s="1" customFormat="1" ht="24.15" customHeight="1">
      <c r="B208" s="32"/>
      <c r="C208" s="176" t="s">
        <v>317</v>
      </c>
      <c r="D208" s="176" t="s">
        <v>714</v>
      </c>
      <c r="E208" s="177" t="s">
        <v>1792</v>
      </c>
      <c r="F208" s="178" t="s">
        <v>1793</v>
      </c>
      <c r="G208" s="179" t="s">
        <v>1668</v>
      </c>
      <c r="H208" s="180">
        <v>5</v>
      </c>
      <c r="I208" s="181"/>
      <c r="J208" s="182">
        <f>ROUND(I208*H208,2)</f>
        <v>0</v>
      </c>
      <c r="K208" s="178" t="s">
        <v>19</v>
      </c>
      <c r="L208" s="183"/>
      <c r="M208" s="184" t="s">
        <v>19</v>
      </c>
      <c r="N208" s="185" t="s">
        <v>47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169</v>
      </c>
      <c r="AT208" s="138" t="s">
        <v>714</v>
      </c>
      <c r="AU208" s="138" t="s">
        <v>83</v>
      </c>
      <c r="AY208" s="17" t="s">
        <v>135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83</v>
      </c>
      <c r="BK208" s="139">
        <f>ROUND(I208*H208,2)</f>
        <v>0</v>
      </c>
      <c r="BL208" s="17" t="s">
        <v>143</v>
      </c>
      <c r="BM208" s="138" t="s">
        <v>755</v>
      </c>
    </row>
    <row r="209" spans="2:65" s="1" customFormat="1" ht="18">
      <c r="B209" s="32"/>
      <c r="D209" s="140" t="s">
        <v>144</v>
      </c>
      <c r="F209" s="141" t="s">
        <v>1793</v>
      </c>
      <c r="I209" s="142"/>
      <c r="L209" s="32"/>
      <c r="M209" s="143"/>
      <c r="T209" s="53"/>
      <c r="AT209" s="17" t="s">
        <v>144</v>
      </c>
      <c r="AU209" s="17" t="s">
        <v>83</v>
      </c>
    </row>
    <row r="210" spans="2:65" s="1" customFormat="1" ht="49" customHeight="1">
      <c r="B210" s="32"/>
      <c r="C210" s="127" t="s">
        <v>757</v>
      </c>
      <c r="D210" s="127" t="s">
        <v>138</v>
      </c>
      <c r="E210" s="128" t="s">
        <v>1794</v>
      </c>
      <c r="F210" s="129" t="s">
        <v>1795</v>
      </c>
      <c r="G210" s="130" t="s">
        <v>266</v>
      </c>
      <c r="H210" s="131">
        <v>70</v>
      </c>
      <c r="I210" s="132"/>
      <c r="J210" s="133">
        <f>ROUND(I210*H210,2)</f>
        <v>0</v>
      </c>
      <c r="K210" s="129" t="s">
        <v>142</v>
      </c>
      <c r="L210" s="32"/>
      <c r="M210" s="134" t="s">
        <v>19</v>
      </c>
      <c r="N210" s="135" t="s">
        <v>47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143</v>
      </c>
      <c r="AT210" s="138" t="s">
        <v>138</v>
      </c>
      <c r="AU210" s="138" t="s">
        <v>83</v>
      </c>
      <c r="AY210" s="17" t="s">
        <v>135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83</v>
      </c>
      <c r="BK210" s="139">
        <f>ROUND(I210*H210,2)</f>
        <v>0</v>
      </c>
      <c r="BL210" s="17" t="s">
        <v>143</v>
      </c>
      <c r="BM210" s="138" t="s">
        <v>760</v>
      </c>
    </row>
    <row r="211" spans="2:65" s="1" customFormat="1" ht="27">
      <c r="B211" s="32"/>
      <c r="D211" s="140" t="s">
        <v>144</v>
      </c>
      <c r="F211" s="141" t="s">
        <v>1795</v>
      </c>
      <c r="I211" s="142"/>
      <c r="L211" s="32"/>
      <c r="M211" s="143"/>
      <c r="T211" s="53"/>
      <c r="AT211" s="17" t="s">
        <v>144</v>
      </c>
      <c r="AU211" s="17" t="s">
        <v>83</v>
      </c>
    </row>
    <row r="212" spans="2:65" s="1" customFormat="1" ht="10">
      <c r="B212" s="32"/>
      <c r="D212" s="144" t="s">
        <v>145</v>
      </c>
      <c r="F212" s="145" t="s">
        <v>1796</v>
      </c>
      <c r="I212" s="142"/>
      <c r="L212" s="32"/>
      <c r="M212" s="143"/>
      <c r="T212" s="53"/>
      <c r="AT212" s="17" t="s">
        <v>145</v>
      </c>
      <c r="AU212" s="17" t="s">
        <v>83</v>
      </c>
    </row>
    <row r="213" spans="2:65" s="1" customFormat="1" ht="16.5" customHeight="1">
      <c r="B213" s="32"/>
      <c r="C213" s="176" t="s">
        <v>153</v>
      </c>
      <c r="D213" s="176" t="s">
        <v>714</v>
      </c>
      <c r="E213" s="177" t="s">
        <v>1797</v>
      </c>
      <c r="F213" s="178" t="s">
        <v>1798</v>
      </c>
      <c r="G213" s="179" t="s">
        <v>266</v>
      </c>
      <c r="H213" s="180">
        <v>70</v>
      </c>
      <c r="I213" s="181"/>
      <c r="J213" s="182">
        <f>ROUND(I213*H213,2)</f>
        <v>0</v>
      </c>
      <c r="K213" s="178" t="s">
        <v>19</v>
      </c>
      <c r="L213" s="183"/>
      <c r="M213" s="184" t="s">
        <v>19</v>
      </c>
      <c r="N213" s="185" t="s">
        <v>47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169</v>
      </c>
      <c r="AT213" s="138" t="s">
        <v>714</v>
      </c>
      <c r="AU213" s="138" t="s">
        <v>83</v>
      </c>
      <c r="AY213" s="17" t="s">
        <v>135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83</v>
      </c>
      <c r="BK213" s="139">
        <f>ROUND(I213*H213,2)</f>
        <v>0</v>
      </c>
      <c r="BL213" s="17" t="s">
        <v>143</v>
      </c>
      <c r="BM213" s="138" t="s">
        <v>764</v>
      </c>
    </row>
    <row r="214" spans="2:65" s="1" customFormat="1" ht="10">
      <c r="B214" s="32"/>
      <c r="D214" s="140" t="s">
        <v>144</v>
      </c>
      <c r="F214" s="141" t="s">
        <v>1798</v>
      </c>
      <c r="I214" s="142"/>
      <c r="L214" s="32"/>
      <c r="M214" s="143"/>
      <c r="T214" s="53"/>
      <c r="AT214" s="17" t="s">
        <v>144</v>
      </c>
      <c r="AU214" s="17" t="s">
        <v>83</v>
      </c>
    </row>
    <row r="215" spans="2:65" s="1" customFormat="1" ht="55.5" customHeight="1">
      <c r="B215" s="32"/>
      <c r="C215" s="127" t="s">
        <v>767</v>
      </c>
      <c r="D215" s="127" t="s">
        <v>138</v>
      </c>
      <c r="E215" s="128" t="s">
        <v>1799</v>
      </c>
      <c r="F215" s="129" t="s">
        <v>1800</v>
      </c>
      <c r="G215" s="130" t="s">
        <v>266</v>
      </c>
      <c r="H215" s="131">
        <v>1920</v>
      </c>
      <c r="I215" s="132"/>
      <c r="J215" s="133">
        <f>ROUND(I215*H215,2)</f>
        <v>0</v>
      </c>
      <c r="K215" s="129" t="s">
        <v>142</v>
      </c>
      <c r="L215" s="32"/>
      <c r="M215" s="134" t="s">
        <v>19</v>
      </c>
      <c r="N215" s="135" t="s">
        <v>47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143</v>
      </c>
      <c r="AT215" s="138" t="s">
        <v>138</v>
      </c>
      <c r="AU215" s="138" t="s">
        <v>83</v>
      </c>
      <c r="AY215" s="17" t="s">
        <v>135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83</v>
      </c>
      <c r="BK215" s="139">
        <f>ROUND(I215*H215,2)</f>
        <v>0</v>
      </c>
      <c r="BL215" s="17" t="s">
        <v>143</v>
      </c>
      <c r="BM215" s="138" t="s">
        <v>770</v>
      </c>
    </row>
    <row r="216" spans="2:65" s="1" customFormat="1" ht="27">
      <c r="B216" s="32"/>
      <c r="D216" s="140" t="s">
        <v>144</v>
      </c>
      <c r="F216" s="141" t="s">
        <v>1800</v>
      </c>
      <c r="I216" s="142"/>
      <c r="L216" s="32"/>
      <c r="M216" s="143"/>
      <c r="T216" s="53"/>
      <c r="AT216" s="17" t="s">
        <v>144</v>
      </c>
      <c r="AU216" s="17" t="s">
        <v>83</v>
      </c>
    </row>
    <row r="217" spans="2:65" s="1" customFormat="1" ht="10">
      <c r="B217" s="32"/>
      <c r="D217" s="144" t="s">
        <v>145</v>
      </c>
      <c r="F217" s="145" t="s">
        <v>1801</v>
      </c>
      <c r="I217" s="142"/>
      <c r="L217" s="32"/>
      <c r="M217" s="143"/>
      <c r="T217" s="53"/>
      <c r="AT217" s="17" t="s">
        <v>145</v>
      </c>
      <c r="AU217" s="17" t="s">
        <v>83</v>
      </c>
    </row>
    <row r="218" spans="2:65" s="1" customFormat="1" ht="16.5" customHeight="1">
      <c r="B218" s="32"/>
      <c r="C218" s="176" t="s">
        <v>326</v>
      </c>
      <c r="D218" s="176" t="s">
        <v>714</v>
      </c>
      <c r="E218" s="177" t="s">
        <v>1802</v>
      </c>
      <c r="F218" s="178" t="s">
        <v>1803</v>
      </c>
      <c r="G218" s="179" t="s">
        <v>266</v>
      </c>
      <c r="H218" s="180">
        <v>80</v>
      </c>
      <c r="I218" s="181"/>
      <c r="J218" s="182">
        <f>ROUND(I218*H218,2)</f>
        <v>0</v>
      </c>
      <c r="K218" s="178" t="s">
        <v>19</v>
      </c>
      <c r="L218" s="183"/>
      <c r="M218" s="184" t="s">
        <v>19</v>
      </c>
      <c r="N218" s="185" t="s">
        <v>47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169</v>
      </c>
      <c r="AT218" s="138" t="s">
        <v>714</v>
      </c>
      <c r="AU218" s="138" t="s">
        <v>83</v>
      </c>
      <c r="AY218" s="17" t="s">
        <v>135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83</v>
      </c>
      <c r="BK218" s="139">
        <f>ROUND(I218*H218,2)</f>
        <v>0</v>
      </c>
      <c r="BL218" s="17" t="s">
        <v>143</v>
      </c>
      <c r="BM218" s="138" t="s">
        <v>773</v>
      </c>
    </row>
    <row r="219" spans="2:65" s="1" customFormat="1" ht="10">
      <c r="B219" s="32"/>
      <c r="D219" s="140" t="s">
        <v>144</v>
      </c>
      <c r="F219" s="141" t="s">
        <v>1803</v>
      </c>
      <c r="I219" s="142"/>
      <c r="L219" s="32"/>
      <c r="M219" s="143"/>
      <c r="T219" s="53"/>
      <c r="AT219" s="17" t="s">
        <v>144</v>
      </c>
      <c r="AU219" s="17" t="s">
        <v>83</v>
      </c>
    </row>
    <row r="220" spans="2:65" s="1" customFormat="1" ht="16.5" customHeight="1">
      <c r="B220" s="32"/>
      <c r="C220" s="176" t="s">
        <v>776</v>
      </c>
      <c r="D220" s="176" t="s">
        <v>714</v>
      </c>
      <c r="E220" s="177" t="s">
        <v>1804</v>
      </c>
      <c r="F220" s="178" t="s">
        <v>1805</v>
      </c>
      <c r="G220" s="179" t="s">
        <v>266</v>
      </c>
      <c r="H220" s="180">
        <v>250</v>
      </c>
      <c r="I220" s="181"/>
      <c r="J220" s="182">
        <f>ROUND(I220*H220,2)</f>
        <v>0</v>
      </c>
      <c r="K220" s="178" t="s">
        <v>19</v>
      </c>
      <c r="L220" s="183"/>
      <c r="M220" s="184" t="s">
        <v>19</v>
      </c>
      <c r="N220" s="185" t="s">
        <v>47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169</v>
      </c>
      <c r="AT220" s="138" t="s">
        <v>714</v>
      </c>
      <c r="AU220" s="138" t="s">
        <v>83</v>
      </c>
      <c r="AY220" s="17" t="s">
        <v>135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83</v>
      </c>
      <c r="BK220" s="139">
        <f>ROUND(I220*H220,2)</f>
        <v>0</v>
      </c>
      <c r="BL220" s="17" t="s">
        <v>143</v>
      </c>
      <c r="BM220" s="138" t="s">
        <v>779</v>
      </c>
    </row>
    <row r="221" spans="2:65" s="1" customFormat="1" ht="10">
      <c r="B221" s="32"/>
      <c r="D221" s="140" t="s">
        <v>144</v>
      </c>
      <c r="F221" s="141" t="s">
        <v>1805</v>
      </c>
      <c r="I221" s="142"/>
      <c r="L221" s="32"/>
      <c r="M221" s="143"/>
      <c r="T221" s="53"/>
      <c r="AT221" s="17" t="s">
        <v>144</v>
      </c>
      <c r="AU221" s="17" t="s">
        <v>83</v>
      </c>
    </row>
    <row r="222" spans="2:65" s="1" customFormat="1" ht="16.5" customHeight="1">
      <c r="B222" s="32"/>
      <c r="C222" s="176" t="s">
        <v>332</v>
      </c>
      <c r="D222" s="176" t="s">
        <v>714</v>
      </c>
      <c r="E222" s="177" t="s">
        <v>1806</v>
      </c>
      <c r="F222" s="178" t="s">
        <v>1807</v>
      </c>
      <c r="G222" s="179" t="s">
        <v>266</v>
      </c>
      <c r="H222" s="180">
        <v>1590</v>
      </c>
      <c r="I222" s="181"/>
      <c r="J222" s="182">
        <f>ROUND(I222*H222,2)</f>
        <v>0</v>
      </c>
      <c r="K222" s="178" t="s">
        <v>19</v>
      </c>
      <c r="L222" s="183"/>
      <c r="M222" s="184" t="s">
        <v>19</v>
      </c>
      <c r="N222" s="185" t="s">
        <v>47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169</v>
      </c>
      <c r="AT222" s="138" t="s">
        <v>714</v>
      </c>
      <c r="AU222" s="138" t="s">
        <v>83</v>
      </c>
      <c r="AY222" s="17" t="s">
        <v>135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83</v>
      </c>
      <c r="BK222" s="139">
        <f>ROUND(I222*H222,2)</f>
        <v>0</v>
      </c>
      <c r="BL222" s="17" t="s">
        <v>143</v>
      </c>
      <c r="BM222" s="138" t="s">
        <v>784</v>
      </c>
    </row>
    <row r="223" spans="2:65" s="1" customFormat="1" ht="10">
      <c r="B223" s="32"/>
      <c r="D223" s="140" t="s">
        <v>144</v>
      </c>
      <c r="F223" s="141" t="s">
        <v>1807</v>
      </c>
      <c r="I223" s="142"/>
      <c r="L223" s="32"/>
      <c r="M223" s="143"/>
      <c r="T223" s="53"/>
      <c r="AT223" s="17" t="s">
        <v>144</v>
      </c>
      <c r="AU223" s="17" t="s">
        <v>83</v>
      </c>
    </row>
    <row r="224" spans="2:65" s="1" customFormat="1" ht="44.25" customHeight="1">
      <c r="B224" s="32"/>
      <c r="C224" s="127" t="s">
        <v>785</v>
      </c>
      <c r="D224" s="127" t="s">
        <v>138</v>
      </c>
      <c r="E224" s="128" t="s">
        <v>1808</v>
      </c>
      <c r="F224" s="129" t="s">
        <v>1809</v>
      </c>
      <c r="G224" s="130" t="s">
        <v>266</v>
      </c>
      <c r="H224" s="131">
        <v>640</v>
      </c>
      <c r="I224" s="132"/>
      <c r="J224" s="133">
        <f>ROUND(I224*H224,2)</f>
        <v>0</v>
      </c>
      <c r="K224" s="129" t="s">
        <v>142</v>
      </c>
      <c r="L224" s="32"/>
      <c r="M224" s="134" t="s">
        <v>19</v>
      </c>
      <c r="N224" s="135" t="s">
        <v>47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143</v>
      </c>
      <c r="AT224" s="138" t="s">
        <v>138</v>
      </c>
      <c r="AU224" s="138" t="s">
        <v>83</v>
      </c>
      <c r="AY224" s="17" t="s">
        <v>135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83</v>
      </c>
      <c r="BK224" s="139">
        <f>ROUND(I224*H224,2)</f>
        <v>0</v>
      </c>
      <c r="BL224" s="17" t="s">
        <v>143</v>
      </c>
      <c r="BM224" s="138" t="s">
        <v>788</v>
      </c>
    </row>
    <row r="225" spans="2:65" s="1" customFormat="1" ht="18">
      <c r="B225" s="32"/>
      <c r="D225" s="140" t="s">
        <v>144</v>
      </c>
      <c r="F225" s="141" t="s">
        <v>1809</v>
      </c>
      <c r="I225" s="142"/>
      <c r="L225" s="32"/>
      <c r="M225" s="143"/>
      <c r="T225" s="53"/>
      <c r="AT225" s="17" t="s">
        <v>144</v>
      </c>
      <c r="AU225" s="17" t="s">
        <v>83</v>
      </c>
    </row>
    <row r="226" spans="2:65" s="1" customFormat="1" ht="10">
      <c r="B226" s="32"/>
      <c r="D226" s="144" t="s">
        <v>145</v>
      </c>
      <c r="F226" s="145" t="s">
        <v>1810</v>
      </c>
      <c r="I226" s="142"/>
      <c r="L226" s="32"/>
      <c r="M226" s="143"/>
      <c r="T226" s="53"/>
      <c r="AT226" s="17" t="s">
        <v>145</v>
      </c>
      <c r="AU226" s="17" t="s">
        <v>83</v>
      </c>
    </row>
    <row r="227" spans="2:65" s="1" customFormat="1" ht="16.5" customHeight="1">
      <c r="B227" s="32"/>
      <c r="C227" s="176" t="s">
        <v>337</v>
      </c>
      <c r="D227" s="176" t="s">
        <v>714</v>
      </c>
      <c r="E227" s="177" t="s">
        <v>1811</v>
      </c>
      <c r="F227" s="178" t="s">
        <v>1812</v>
      </c>
      <c r="G227" s="179" t="s">
        <v>266</v>
      </c>
      <c r="H227" s="180">
        <v>245</v>
      </c>
      <c r="I227" s="181"/>
      <c r="J227" s="182">
        <f>ROUND(I227*H227,2)</f>
        <v>0</v>
      </c>
      <c r="K227" s="178" t="s">
        <v>19</v>
      </c>
      <c r="L227" s="183"/>
      <c r="M227" s="184" t="s">
        <v>19</v>
      </c>
      <c r="N227" s="185" t="s">
        <v>47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169</v>
      </c>
      <c r="AT227" s="138" t="s">
        <v>714</v>
      </c>
      <c r="AU227" s="138" t="s">
        <v>83</v>
      </c>
      <c r="AY227" s="17" t="s">
        <v>135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83</v>
      </c>
      <c r="BK227" s="139">
        <f>ROUND(I227*H227,2)</f>
        <v>0</v>
      </c>
      <c r="BL227" s="17" t="s">
        <v>143</v>
      </c>
      <c r="BM227" s="138" t="s">
        <v>791</v>
      </c>
    </row>
    <row r="228" spans="2:65" s="1" customFormat="1" ht="10">
      <c r="B228" s="32"/>
      <c r="D228" s="140" t="s">
        <v>144</v>
      </c>
      <c r="F228" s="141" t="s">
        <v>1812</v>
      </c>
      <c r="I228" s="142"/>
      <c r="L228" s="32"/>
      <c r="M228" s="143"/>
      <c r="T228" s="53"/>
      <c r="AT228" s="17" t="s">
        <v>144</v>
      </c>
      <c r="AU228" s="17" t="s">
        <v>83</v>
      </c>
    </row>
    <row r="229" spans="2:65" s="1" customFormat="1" ht="16.5" customHeight="1">
      <c r="B229" s="32"/>
      <c r="C229" s="176" t="s">
        <v>792</v>
      </c>
      <c r="D229" s="176" t="s">
        <v>714</v>
      </c>
      <c r="E229" s="177" t="s">
        <v>1813</v>
      </c>
      <c r="F229" s="178" t="s">
        <v>1814</v>
      </c>
      <c r="G229" s="179" t="s">
        <v>266</v>
      </c>
      <c r="H229" s="180">
        <v>395</v>
      </c>
      <c r="I229" s="181"/>
      <c r="J229" s="182">
        <f>ROUND(I229*H229,2)</f>
        <v>0</v>
      </c>
      <c r="K229" s="178" t="s">
        <v>19</v>
      </c>
      <c r="L229" s="183"/>
      <c r="M229" s="184" t="s">
        <v>19</v>
      </c>
      <c r="N229" s="185" t="s">
        <v>47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169</v>
      </c>
      <c r="AT229" s="138" t="s">
        <v>714</v>
      </c>
      <c r="AU229" s="138" t="s">
        <v>83</v>
      </c>
      <c r="AY229" s="17" t="s">
        <v>135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83</v>
      </c>
      <c r="BK229" s="139">
        <f>ROUND(I229*H229,2)</f>
        <v>0</v>
      </c>
      <c r="BL229" s="17" t="s">
        <v>143</v>
      </c>
      <c r="BM229" s="138" t="s">
        <v>795</v>
      </c>
    </row>
    <row r="230" spans="2:65" s="1" customFormat="1" ht="10">
      <c r="B230" s="32"/>
      <c r="D230" s="140" t="s">
        <v>144</v>
      </c>
      <c r="F230" s="141" t="s">
        <v>1814</v>
      </c>
      <c r="I230" s="142"/>
      <c r="L230" s="32"/>
      <c r="M230" s="143"/>
      <c r="T230" s="53"/>
      <c r="AT230" s="17" t="s">
        <v>144</v>
      </c>
      <c r="AU230" s="17" t="s">
        <v>83</v>
      </c>
    </row>
    <row r="231" spans="2:65" s="1" customFormat="1" ht="37.75" customHeight="1">
      <c r="B231" s="32"/>
      <c r="C231" s="127" t="s">
        <v>344</v>
      </c>
      <c r="D231" s="127" t="s">
        <v>138</v>
      </c>
      <c r="E231" s="128" t="s">
        <v>1815</v>
      </c>
      <c r="F231" s="129" t="s">
        <v>1816</v>
      </c>
      <c r="G231" s="130" t="s">
        <v>266</v>
      </c>
      <c r="H231" s="131">
        <v>50</v>
      </c>
      <c r="I231" s="132"/>
      <c r="J231" s="133">
        <f>ROUND(I231*H231,2)</f>
        <v>0</v>
      </c>
      <c r="K231" s="129" t="s">
        <v>142</v>
      </c>
      <c r="L231" s="32"/>
      <c r="M231" s="134" t="s">
        <v>19</v>
      </c>
      <c r="N231" s="135" t="s">
        <v>47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143</v>
      </c>
      <c r="AT231" s="138" t="s">
        <v>138</v>
      </c>
      <c r="AU231" s="138" t="s">
        <v>83</v>
      </c>
      <c r="AY231" s="17" t="s">
        <v>135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83</v>
      </c>
      <c r="BK231" s="139">
        <f>ROUND(I231*H231,2)</f>
        <v>0</v>
      </c>
      <c r="BL231" s="17" t="s">
        <v>143</v>
      </c>
      <c r="BM231" s="138" t="s">
        <v>798</v>
      </c>
    </row>
    <row r="232" spans="2:65" s="1" customFormat="1" ht="18">
      <c r="B232" s="32"/>
      <c r="D232" s="140" t="s">
        <v>144</v>
      </c>
      <c r="F232" s="141" t="s">
        <v>1816</v>
      </c>
      <c r="I232" s="142"/>
      <c r="L232" s="32"/>
      <c r="M232" s="143"/>
      <c r="T232" s="53"/>
      <c r="AT232" s="17" t="s">
        <v>144</v>
      </c>
      <c r="AU232" s="17" t="s">
        <v>83</v>
      </c>
    </row>
    <row r="233" spans="2:65" s="1" customFormat="1" ht="10">
      <c r="B233" s="32"/>
      <c r="D233" s="144" t="s">
        <v>145</v>
      </c>
      <c r="F233" s="145" t="s">
        <v>1817</v>
      </c>
      <c r="I233" s="142"/>
      <c r="L233" s="32"/>
      <c r="M233" s="143"/>
      <c r="T233" s="53"/>
      <c r="AT233" s="17" t="s">
        <v>145</v>
      </c>
      <c r="AU233" s="17" t="s">
        <v>83</v>
      </c>
    </row>
    <row r="234" spans="2:65" s="1" customFormat="1" ht="16.5" customHeight="1">
      <c r="B234" s="32"/>
      <c r="C234" s="176" t="s">
        <v>799</v>
      </c>
      <c r="D234" s="176" t="s">
        <v>714</v>
      </c>
      <c r="E234" s="177" t="s">
        <v>1818</v>
      </c>
      <c r="F234" s="178" t="s">
        <v>1819</v>
      </c>
      <c r="G234" s="179" t="s">
        <v>266</v>
      </c>
      <c r="H234" s="180">
        <v>50</v>
      </c>
      <c r="I234" s="181"/>
      <c r="J234" s="182">
        <f>ROUND(I234*H234,2)</f>
        <v>0</v>
      </c>
      <c r="K234" s="178" t="s">
        <v>19</v>
      </c>
      <c r="L234" s="183"/>
      <c r="M234" s="184" t="s">
        <v>19</v>
      </c>
      <c r="N234" s="18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169</v>
      </c>
      <c r="AT234" s="138" t="s">
        <v>714</v>
      </c>
      <c r="AU234" s="138" t="s">
        <v>83</v>
      </c>
      <c r="AY234" s="17" t="s">
        <v>135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83</v>
      </c>
      <c r="BK234" s="139">
        <f>ROUND(I234*H234,2)</f>
        <v>0</v>
      </c>
      <c r="BL234" s="17" t="s">
        <v>143</v>
      </c>
      <c r="BM234" s="138" t="s">
        <v>800</v>
      </c>
    </row>
    <row r="235" spans="2:65" s="1" customFormat="1" ht="10">
      <c r="B235" s="32"/>
      <c r="D235" s="140" t="s">
        <v>144</v>
      </c>
      <c r="F235" s="141" t="s">
        <v>1819</v>
      </c>
      <c r="I235" s="142"/>
      <c r="L235" s="32"/>
      <c r="M235" s="143"/>
      <c r="T235" s="53"/>
      <c r="AT235" s="17" t="s">
        <v>144</v>
      </c>
      <c r="AU235" s="17" t="s">
        <v>83</v>
      </c>
    </row>
    <row r="236" spans="2:65" s="1" customFormat="1" ht="37.75" customHeight="1">
      <c r="B236" s="32"/>
      <c r="C236" s="127" t="s">
        <v>352</v>
      </c>
      <c r="D236" s="127" t="s">
        <v>138</v>
      </c>
      <c r="E236" s="128" t="s">
        <v>1820</v>
      </c>
      <c r="F236" s="129" t="s">
        <v>1821</v>
      </c>
      <c r="G236" s="130" t="s">
        <v>266</v>
      </c>
      <c r="H236" s="131">
        <v>1150</v>
      </c>
      <c r="I236" s="132"/>
      <c r="J236" s="133">
        <f>ROUND(I236*H236,2)</f>
        <v>0</v>
      </c>
      <c r="K236" s="129" t="s">
        <v>142</v>
      </c>
      <c r="L236" s="32"/>
      <c r="M236" s="134" t="s">
        <v>19</v>
      </c>
      <c r="N236" s="135" t="s">
        <v>47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143</v>
      </c>
      <c r="AT236" s="138" t="s">
        <v>138</v>
      </c>
      <c r="AU236" s="138" t="s">
        <v>83</v>
      </c>
      <c r="AY236" s="17" t="s">
        <v>135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83</v>
      </c>
      <c r="BK236" s="139">
        <f>ROUND(I236*H236,2)</f>
        <v>0</v>
      </c>
      <c r="BL236" s="17" t="s">
        <v>143</v>
      </c>
      <c r="BM236" s="138" t="s">
        <v>803</v>
      </c>
    </row>
    <row r="237" spans="2:65" s="1" customFormat="1" ht="18">
      <c r="B237" s="32"/>
      <c r="D237" s="140" t="s">
        <v>144</v>
      </c>
      <c r="F237" s="141" t="s">
        <v>1821</v>
      </c>
      <c r="I237" s="142"/>
      <c r="L237" s="32"/>
      <c r="M237" s="143"/>
      <c r="T237" s="53"/>
      <c r="AT237" s="17" t="s">
        <v>144</v>
      </c>
      <c r="AU237" s="17" t="s">
        <v>83</v>
      </c>
    </row>
    <row r="238" spans="2:65" s="1" customFormat="1" ht="10">
      <c r="B238" s="32"/>
      <c r="D238" s="144" t="s">
        <v>145</v>
      </c>
      <c r="F238" s="145" t="s">
        <v>1822</v>
      </c>
      <c r="I238" s="142"/>
      <c r="L238" s="32"/>
      <c r="M238" s="143"/>
      <c r="T238" s="53"/>
      <c r="AT238" s="17" t="s">
        <v>145</v>
      </c>
      <c r="AU238" s="17" t="s">
        <v>83</v>
      </c>
    </row>
    <row r="239" spans="2:65" s="1" customFormat="1" ht="16.5" customHeight="1">
      <c r="B239" s="32"/>
      <c r="C239" s="176" t="s">
        <v>807</v>
      </c>
      <c r="D239" s="176" t="s">
        <v>714</v>
      </c>
      <c r="E239" s="177" t="s">
        <v>1823</v>
      </c>
      <c r="F239" s="178" t="s">
        <v>1824</v>
      </c>
      <c r="G239" s="179" t="s">
        <v>266</v>
      </c>
      <c r="H239" s="180">
        <v>1150</v>
      </c>
      <c r="I239" s="181"/>
      <c r="J239" s="182">
        <f>ROUND(I239*H239,2)</f>
        <v>0</v>
      </c>
      <c r="K239" s="178" t="s">
        <v>19</v>
      </c>
      <c r="L239" s="183"/>
      <c r="M239" s="184" t="s">
        <v>19</v>
      </c>
      <c r="N239" s="185" t="s">
        <v>47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169</v>
      </c>
      <c r="AT239" s="138" t="s">
        <v>714</v>
      </c>
      <c r="AU239" s="138" t="s">
        <v>83</v>
      </c>
      <c r="AY239" s="17" t="s">
        <v>135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83</v>
      </c>
      <c r="BK239" s="139">
        <f>ROUND(I239*H239,2)</f>
        <v>0</v>
      </c>
      <c r="BL239" s="17" t="s">
        <v>143</v>
      </c>
      <c r="BM239" s="138" t="s">
        <v>810</v>
      </c>
    </row>
    <row r="240" spans="2:65" s="1" customFormat="1" ht="10">
      <c r="B240" s="32"/>
      <c r="D240" s="140" t="s">
        <v>144</v>
      </c>
      <c r="F240" s="141" t="s">
        <v>1824</v>
      </c>
      <c r="I240" s="142"/>
      <c r="L240" s="32"/>
      <c r="M240" s="143"/>
      <c r="T240" s="53"/>
      <c r="AT240" s="17" t="s">
        <v>144</v>
      </c>
      <c r="AU240" s="17" t="s">
        <v>83</v>
      </c>
    </row>
    <row r="241" spans="2:65" s="1" customFormat="1" ht="37.75" customHeight="1">
      <c r="B241" s="32"/>
      <c r="C241" s="127" t="s">
        <v>358</v>
      </c>
      <c r="D241" s="127" t="s">
        <v>138</v>
      </c>
      <c r="E241" s="128" t="s">
        <v>1825</v>
      </c>
      <c r="F241" s="129" t="s">
        <v>1826</v>
      </c>
      <c r="G241" s="130" t="s">
        <v>266</v>
      </c>
      <c r="H241" s="131">
        <v>2650</v>
      </c>
      <c r="I241" s="132"/>
      <c r="J241" s="133">
        <f>ROUND(I241*H241,2)</f>
        <v>0</v>
      </c>
      <c r="K241" s="129" t="s">
        <v>142</v>
      </c>
      <c r="L241" s="32"/>
      <c r="M241" s="134" t="s">
        <v>19</v>
      </c>
      <c r="N241" s="135" t="s">
        <v>47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143</v>
      </c>
      <c r="AT241" s="138" t="s">
        <v>138</v>
      </c>
      <c r="AU241" s="138" t="s">
        <v>83</v>
      </c>
      <c r="AY241" s="17" t="s">
        <v>135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83</v>
      </c>
      <c r="BK241" s="139">
        <f>ROUND(I241*H241,2)</f>
        <v>0</v>
      </c>
      <c r="BL241" s="17" t="s">
        <v>143</v>
      </c>
      <c r="BM241" s="138" t="s">
        <v>814</v>
      </c>
    </row>
    <row r="242" spans="2:65" s="1" customFormat="1" ht="18">
      <c r="B242" s="32"/>
      <c r="D242" s="140" t="s">
        <v>144</v>
      </c>
      <c r="F242" s="141" t="s">
        <v>1826</v>
      </c>
      <c r="I242" s="142"/>
      <c r="L242" s="32"/>
      <c r="M242" s="143"/>
      <c r="T242" s="53"/>
      <c r="AT242" s="17" t="s">
        <v>144</v>
      </c>
      <c r="AU242" s="17" t="s">
        <v>83</v>
      </c>
    </row>
    <row r="243" spans="2:65" s="1" customFormat="1" ht="10">
      <c r="B243" s="32"/>
      <c r="D243" s="144" t="s">
        <v>145</v>
      </c>
      <c r="F243" s="145" t="s">
        <v>1827</v>
      </c>
      <c r="I243" s="142"/>
      <c r="L243" s="32"/>
      <c r="M243" s="143"/>
      <c r="T243" s="53"/>
      <c r="AT243" s="17" t="s">
        <v>145</v>
      </c>
      <c r="AU243" s="17" t="s">
        <v>83</v>
      </c>
    </row>
    <row r="244" spans="2:65" s="1" customFormat="1" ht="16.5" customHeight="1">
      <c r="B244" s="32"/>
      <c r="C244" s="176" t="s">
        <v>817</v>
      </c>
      <c r="D244" s="176" t="s">
        <v>714</v>
      </c>
      <c r="E244" s="177" t="s">
        <v>1828</v>
      </c>
      <c r="F244" s="178" t="s">
        <v>1829</v>
      </c>
      <c r="G244" s="179" t="s">
        <v>266</v>
      </c>
      <c r="H244" s="180">
        <v>795</v>
      </c>
      <c r="I244" s="181"/>
      <c r="J244" s="182">
        <f>ROUND(I244*H244,2)</f>
        <v>0</v>
      </c>
      <c r="K244" s="178" t="s">
        <v>19</v>
      </c>
      <c r="L244" s="183"/>
      <c r="M244" s="184" t="s">
        <v>19</v>
      </c>
      <c r="N244" s="185" t="s">
        <v>47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169</v>
      </c>
      <c r="AT244" s="138" t="s">
        <v>714</v>
      </c>
      <c r="AU244" s="138" t="s">
        <v>83</v>
      </c>
      <c r="AY244" s="17" t="s">
        <v>135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83</v>
      </c>
      <c r="BK244" s="139">
        <f>ROUND(I244*H244,2)</f>
        <v>0</v>
      </c>
      <c r="BL244" s="17" t="s">
        <v>143</v>
      </c>
      <c r="BM244" s="138" t="s">
        <v>820</v>
      </c>
    </row>
    <row r="245" spans="2:65" s="1" customFormat="1" ht="10">
      <c r="B245" s="32"/>
      <c r="D245" s="140" t="s">
        <v>144</v>
      </c>
      <c r="F245" s="141" t="s">
        <v>1829</v>
      </c>
      <c r="I245" s="142"/>
      <c r="L245" s="32"/>
      <c r="M245" s="143"/>
      <c r="T245" s="53"/>
      <c r="AT245" s="17" t="s">
        <v>144</v>
      </c>
      <c r="AU245" s="17" t="s">
        <v>83</v>
      </c>
    </row>
    <row r="246" spans="2:65" s="1" customFormat="1" ht="16.5" customHeight="1">
      <c r="B246" s="32"/>
      <c r="C246" s="176" t="s">
        <v>364</v>
      </c>
      <c r="D246" s="176" t="s">
        <v>714</v>
      </c>
      <c r="E246" s="177" t="s">
        <v>1830</v>
      </c>
      <c r="F246" s="178" t="s">
        <v>1831</v>
      </c>
      <c r="G246" s="179" t="s">
        <v>266</v>
      </c>
      <c r="H246" s="180">
        <v>475</v>
      </c>
      <c r="I246" s="181"/>
      <c r="J246" s="182">
        <f>ROUND(I246*H246,2)</f>
        <v>0</v>
      </c>
      <c r="K246" s="178" t="s">
        <v>19</v>
      </c>
      <c r="L246" s="183"/>
      <c r="M246" s="184" t="s">
        <v>19</v>
      </c>
      <c r="N246" s="185" t="s">
        <v>47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169</v>
      </c>
      <c r="AT246" s="138" t="s">
        <v>714</v>
      </c>
      <c r="AU246" s="138" t="s">
        <v>83</v>
      </c>
      <c r="AY246" s="17" t="s">
        <v>135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83</v>
      </c>
      <c r="BK246" s="139">
        <f>ROUND(I246*H246,2)</f>
        <v>0</v>
      </c>
      <c r="BL246" s="17" t="s">
        <v>143</v>
      </c>
      <c r="BM246" s="138" t="s">
        <v>825</v>
      </c>
    </row>
    <row r="247" spans="2:65" s="1" customFormat="1" ht="10">
      <c r="B247" s="32"/>
      <c r="D247" s="140" t="s">
        <v>144</v>
      </c>
      <c r="F247" s="141" t="s">
        <v>1831</v>
      </c>
      <c r="I247" s="142"/>
      <c r="L247" s="32"/>
      <c r="M247" s="143"/>
      <c r="T247" s="53"/>
      <c r="AT247" s="17" t="s">
        <v>144</v>
      </c>
      <c r="AU247" s="17" t="s">
        <v>83</v>
      </c>
    </row>
    <row r="248" spans="2:65" s="1" customFormat="1" ht="44.25" customHeight="1">
      <c r="B248" s="32"/>
      <c r="C248" s="127" t="s">
        <v>829</v>
      </c>
      <c r="D248" s="127" t="s">
        <v>138</v>
      </c>
      <c r="E248" s="128" t="s">
        <v>1832</v>
      </c>
      <c r="F248" s="129" t="s">
        <v>1833</v>
      </c>
      <c r="G248" s="130" t="s">
        <v>266</v>
      </c>
      <c r="H248" s="131">
        <v>2130</v>
      </c>
      <c r="I248" s="132"/>
      <c r="J248" s="133">
        <f>ROUND(I248*H248,2)</f>
        <v>0</v>
      </c>
      <c r="K248" s="129" t="s">
        <v>142</v>
      </c>
      <c r="L248" s="32"/>
      <c r="M248" s="134" t="s">
        <v>19</v>
      </c>
      <c r="N248" s="135" t="s">
        <v>47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143</v>
      </c>
      <c r="AT248" s="138" t="s">
        <v>138</v>
      </c>
      <c r="AU248" s="138" t="s">
        <v>83</v>
      </c>
      <c r="AY248" s="17" t="s">
        <v>135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83</v>
      </c>
      <c r="BK248" s="139">
        <f>ROUND(I248*H248,2)</f>
        <v>0</v>
      </c>
      <c r="BL248" s="17" t="s">
        <v>143</v>
      </c>
      <c r="BM248" s="138" t="s">
        <v>833</v>
      </c>
    </row>
    <row r="249" spans="2:65" s="1" customFormat="1" ht="18">
      <c r="B249" s="32"/>
      <c r="D249" s="140" t="s">
        <v>144</v>
      </c>
      <c r="F249" s="141" t="s">
        <v>1833</v>
      </c>
      <c r="I249" s="142"/>
      <c r="L249" s="32"/>
      <c r="M249" s="143"/>
      <c r="T249" s="53"/>
      <c r="AT249" s="17" t="s">
        <v>144</v>
      </c>
      <c r="AU249" s="17" t="s">
        <v>83</v>
      </c>
    </row>
    <row r="250" spans="2:65" s="1" customFormat="1" ht="10">
      <c r="B250" s="32"/>
      <c r="D250" s="144" t="s">
        <v>145</v>
      </c>
      <c r="F250" s="145" t="s">
        <v>1834</v>
      </c>
      <c r="I250" s="142"/>
      <c r="L250" s="32"/>
      <c r="M250" s="143"/>
      <c r="T250" s="53"/>
      <c r="AT250" s="17" t="s">
        <v>145</v>
      </c>
      <c r="AU250" s="17" t="s">
        <v>83</v>
      </c>
    </row>
    <row r="251" spans="2:65" s="1" customFormat="1" ht="16.5" customHeight="1">
      <c r="B251" s="32"/>
      <c r="C251" s="176" t="s">
        <v>373</v>
      </c>
      <c r="D251" s="176" t="s">
        <v>714</v>
      </c>
      <c r="E251" s="177" t="s">
        <v>1835</v>
      </c>
      <c r="F251" s="178" t="s">
        <v>1836</v>
      </c>
      <c r="G251" s="179" t="s">
        <v>266</v>
      </c>
      <c r="H251" s="180">
        <v>695</v>
      </c>
      <c r="I251" s="181"/>
      <c r="J251" s="182">
        <f>ROUND(I251*H251,2)</f>
        <v>0</v>
      </c>
      <c r="K251" s="178" t="s">
        <v>19</v>
      </c>
      <c r="L251" s="183"/>
      <c r="M251" s="184" t="s">
        <v>19</v>
      </c>
      <c r="N251" s="185" t="s">
        <v>47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169</v>
      </c>
      <c r="AT251" s="138" t="s">
        <v>714</v>
      </c>
      <c r="AU251" s="138" t="s">
        <v>83</v>
      </c>
      <c r="AY251" s="17" t="s">
        <v>135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83</v>
      </c>
      <c r="BK251" s="139">
        <f>ROUND(I251*H251,2)</f>
        <v>0</v>
      </c>
      <c r="BL251" s="17" t="s">
        <v>143</v>
      </c>
      <c r="BM251" s="138" t="s">
        <v>838</v>
      </c>
    </row>
    <row r="252" spans="2:65" s="1" customFormat="1" ht="10">
      <c r="B252" s="32"/>
      <c r="D252" s="140" t="s">
        <v>144</v>
      </c>
      <c r="F252" s="141" t="s">
        <v>1836</v>
      </c>
      <c r="I252" s="142"/>
      <c r="L252" s="32"/>
      <c r="M252" s="143"/>
      <c r="T252" s="53"/>
      <c r="AT252" s="17" t="s">
        <v>144</v>
      </c>
      <c r="AU252" s="17" t="s">
        <v>83</v>
      </c>
    </row>
    <row r="253" spans="2:65" s="1" customFormat="1" ht="16.5" customHeight="1">
      <c r="B253" s="32"/>
      <c r="C253" s="176" t="s">
        <v>841</v>
      </c>
      <c r="D253" s="176" t="s">
        <v>714</v>
      </c>
      <c r="E253" s="177" t="s">
        <v>1837</v>
      </c>
      <c r="F253" s="178" t="s">
        <v>1838</v>
      </c>
      <c r="G253" s="179" t="s">
        <v>266</v>
      </c>
      <c r="H253" s="180">
        <v>685</v>
      </c>
      <c r="I253" s="181"/>
      <c r="J253" s="182">
        <f>ROUND(I253*H253,2)</f>
        <v>0</v>
      </c>
      <c r="K253" s="178" t="s">
        <v>19</v>
      </c>
      <c r="L253" s="183"/>
      <c r="M253" s="184" t="s">
        <v>19</v>
      </c>
      <c r="N253" s="185" t="s">
        <v>47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169</v>
      </c>
      <c r="AT253" s="138" t="s">
        <v>714</v>
      </c>
      <c r="AU253" s="138" t="s">
        <v>83</v>
      </c>
      <c r="AY253" s="17" t="s">
        <v>135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83</v>
      </c>
      <c r="BK253" s="139">
        <f>ROUND(I253*H253,2)</f>
        <v>0</v>
      </c>
      <c r="BL253" s="17" t="s">
        <v>143</v>
      </c>
      <c r="BM253" s="138" t="s">
        <v>844</v>
      </c>
    </row>
    <row r="254" spans="2:65" s="1" customFormat="1" ht="10">
      <c r="B254" s="32"/>
      <c r="D254" s="140" t="s">
        <v>144</v>
      </c>
      <c r="F254" s="141" t="s">
        <v>1838</v>
      </c>
      <c r="I254" s="142"/>
      <c r="L254" s="32"/>
      <c r="M254" s="143"/>
      <c r="T254" s="53"/>
      <c r="AT254" s="17" t="s">
        <v>144</v>
      </c>
      <c r="AU254" s="17" t="s">
        <v>83</v>
      </c>
    </row>
    <row r="255" spans="2:65" s="1" customFormat="1" ht="16.5" customHeight="1">
      <c r="B255" s="32"/>
      <c r="C255" s="176" t="s">
        <v>377</v>
      </c>
      <c r="D255" s="176" t="s">
        <v>714</v>
      </c>
      <c r="E255" s="177" t="s">
        <v>1839</v>
      </c>
      <c r="F255" s="178" t="s">
        <v>1840</v>
      </c>
      <c r="G255" s="179" t="s">
        <v>266</v>
      </c>
      <c r="H255" s="180">
        <v>750</v>
      </c>
      <c r="I255" s="181"/>
      <c r="J255" s="182">
        <f>ROUND(I255*H255,2)</f>
        <v>0</v>
      </c>
      <c r="K255" s="178" t="s">
        <v>19</v>
      </c>
      <c r="L255" s="183"/>
      <c r="M255" s="184" t="s">
        <v>19</v>
      </c>
      <c r="N255" s="185" t="s">
        <v>47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169</v>
      </c>
      <c r="AT255" s="138" t="s">
        <v>714</v>
      </c>
      <c r="AU255" s="138" t="s">
        <v>83</v>
      </c>
      <c r="AY255" s="17" t="s">
        <v>135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83</v>
      </c>
      <c r="BK255" s="139">
        <f>ROUND(I255*H255,2)</f>
        <v>0</v>
      </c>
      <c r="BL255" s="17" t="s">
        <v>143</v>
      </c>
      <c r="BM255" s="138" t="s">
        <v>847</v>
      </c>
    </row>
    <row r="256" spans="2:65" s="1" customFormat="1" ht="10">
      <c r="B256" s="32"/>
      <c r="D256" s="140" t="s">
        <v>144</v>
      </c>
      <c r="F256" s="141" t="s">
        <v>1840</v>
      </c>
      <c r="I256" s="142"/>
      <c r="L256" s="32"/>
      <c r="M256" s="143"/>
      <c r="T256" s="53"/>
      <c r="AT256" s="17" t="s">
        <v>144</v>
      </c>
      <c r="AU256" s="17" t="s">
        <v>83</v>
      </c>
    </row>
    <row r="257" spans="2:65" s="1" customFormat="1" ht="37.75" customHeight="1">
      <c r="B257" s="32"/>
      <c r="C257" s="127" t="s">
        <v>848</v>
      </c>
      <c r="D257" s="127" t="s">
        <v>138</v>
      </c>
      <c r="E257" s="128" t="s">
        <v>1841</v>
      </c>
      <c r="F257" s="129" t="s">
        <v>1842</v>
      </c>
      <c r="G257" s="130" t="s">
        <v>266</v>
      </c>
      <c r="H257" s="131">
        <v>395</v>
      </c>
      <c r="I257" s="132"/>
      <c r="J257" s="133">
        <f>ROUND(I257*H257,2)</f>
        <v>0</v>
      </c>
      <c r="K257" s="129" t="s">
        <v>142</v>
      </c>
      <c r="L257" s="32"/>
      <c r="M257" s="134" t="s">
        <v>19</v>
      </c>
      <c r="N257" s="135" t="s">
        <v>47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143</v>
      </c>
      <c r="AT257" s="138" t="s">
        <v>138</v>
      </c>
      <c r="AU257" s="138" t="s">
        <v>83</v>
      </c>
      <c r="AY257" s="17" t="s">
        <v>135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83</v>
      </c>
      <c r="BK257" s="139">
        <f>ROUND(I257*H257,2)</f>
        <v>0</v>
      </c>
      <c r="BL257" s="17" t="s">
        <v>143</v>
      </c>
      <c r="BM257" s="138" t="s">
        <v>851</v>
      </c>
    </row>
    <row r="258" spans="2:65" s="1" customFormat="1" ht="18">
      <c r="B258" s="32"/>
      <c r="D258" s="140" t="s">
        <v>144</v>
      </c>
      <c r="F258" s="141" t="s">
        <v>1842</v>
      </c>
      <c r="I258" s="142"/>
      <c r="L258" s="32"/>
      <c r="M258" s="143"/>
      <c r="T258" s="53"/>
      <c r="AT258" s="17" t="s">
        <v>144</v>
      </c>
      <c r="AU258" s="17" t="s">
        <v>83</v>
      </c>
    </row>
    <row r="259" spans="2:65" s="1" customFormat="1" ht="10">
      <c r="B259" s="32"/>
      <c r="D259" s="144" t="s">
        <v>145</v>
      </c>
      <c r="F259" s="145" t="s">
        <v>1843</v>
      </c>
      <c r="I259" s="142"/>
      <c r="L259" s="32"/>
      <c r="M259" s="143"/>
      <c r="T259" s="53"/>
      <c r="AT259" s="17" t="s">
        <v>145</v>
      </c>
      <c r="AU259" s="17" t="s">
        <v>83</v>
      </c>
    </row>
    <row r="260" spans="2:65" s="1" customFormat="1" ht="16.5" customHeight="1">
      <c r="B260" s="32"/>
      <c r="C260" s="176" t="s">
        <v>384</v>
      </c>
      <c r="D260" s="176" t="s">
        <v>714</v>
      </c>
      <c r="E260" s="177" t="s">
        <v>1844</v>
      </c>
      <c r="F260" s="178" t="s">
        <v>1845</v>
      </c>
      <c r="G260" s="179" t="s">
        <v>266</v>
      </c>
      <c r="H260" s="180">
        <v>395</v>
      </c>
      <c r="I260" s="181"/>
      <c r="J260" s="182">
        <f>ROUND(I260*H260,2)</f>
        <v>0</v>
      </c>
      <c r="K260" s="178" t="s">
        <v>19</v>
      </c>
      <c r="L260" s="183"/>
      <c r="M260" s="184" t="s">
        <v>19</v>
      </c>
      <c r="N260" s="185" t="s">
        <v>47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169</v>
      </c>
      <c r="AT260" s="138" t="s">
        <v>714</v>
      </c>
      <c r="AU260" s="138" t="s">
        <v>83</v>
      </c>
      <c r="AY260" s="17" t="s">
        <v>135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83</v>
      </c>
      <c r="BK260" s="139">
        <f>ROUND(I260*H260,2)</f>
        <v>0</v>
      </c>
      <c r="BL260" s="17" t="s">
        <v>143</v>
      </c>
      <c r="BM260" s="138" t="s">
        <v>854</v>
      </c>
    </row>
    <row r="261" spans="2:65" s="1" customFormat="1" ht="10">
      <c r="B261" s="32"/>
      <c r="D261" s="140" t="s">
        <v>144</v>
      </c>
      <c r="F261" s="141" t="s">
        <v>1845</v>
      </c>
      <c r="I261" s="142"/>
      <c r="L261" s="32"/>
      <c r="M261" s="143"/>
      <c r="T261" s="53"/>
      <c r="AT261" s="17" t="s">
        <v>144</v>
      </c>
      <c r="AU261" s="17" t="s">
        <v>83</v>
      </c>
    </row>
    <row r="262" spans="2:65" s="1" customFormat="1" ht="44.25" customHeight="1">
      <c r="B262" s="32"/>
      <c r="C262" s="127" t="s">
        <v>855</v>
      </c>
      <c r="D262" s="127" t="s">
        <v>138</v>
      </c>
      <c r="E262" s="128" t="s">
        <v>1846</v>
      </c>
      <c r="F262" s="129" t="s">
        <v>1847</v>
      </c>
      <c r="G262" s="130" t="s">
        <v>266</v>
      </c>
      <c r="H262" s="131">
        <v>395</v>
      </c>
      <c r="I262" s="132"/>
      <c r="J262" s="133">
        <f>ROUND(I262*H262,2)</f>
        <v>0</v>
      </c>
      <c r="K262" s="129" t="s">
        <v>142</v>
      </c>
      <c r="L262" s="32"/>
      <c r="M262" s="134" t="s">
        <v>19</v>
      </c>
      <c r="N262" s="135" t="s">
        <v>47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143</v>
      </c>
      <c r="AT262" s="138" t="s">
        <v>138</v>
      </c>
      <c r="AU262" s="138" t="s">
        <v>83</v>
      </c>
      <c r="AY262" s="17" t="s">
        <v>135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83</v>
      </c>
      <c r="BK262" s="139">
        <f>ROUND(I262*H262,2)</f>
        <v>0</v>
      </c>
      <c r="BL262" s="17" t="s">
        <v>143</v>
      </c>
      <c r="BM262" s="138" t="s">
        <v>858</v>
      </c>
    </row>
    <row r="263" spans="2:65" s="1" customFormat="1" ht="18">
      <c r="B263" s="32"/>
      <c r="D263" s="140" t="s">
        <v>144</v>
      </c>
      <c r="F263" s="141" t="s">
        <v>1847</v>
      </c>
      <c r="I263" s="142"/>
      <c r="L263" s="32"/>
      <c r="M263" s="143"/>
      <c r="T263" s="53"/>
      <c r="AT263" s="17" t="s">
        <v>144</v>
      </c>
      <c r="AU263" s="17" t="s">
        <v>83</v>
      </c>
    </row>
    <row r="264" spans="2:65" s="1" customFormat="1" ht="10">
      <c r="B264" s="32"/>
      <c r="D264" s="144" t="s">
        <v>145</v>
      </c>
      <c r="F264" s="145" t="s">
        <v>1848</v>
      </c>
      <c r="I264" s="142"/>
      <c r="L264" s="32"/>
      <c r="M264" s="143"/>
      <c r="T264" s="53"/>
      <c r="AT264" s="17" t="s">
        <v>145</v>
      </c>
      <c r="AU264" s="17" t="s">
        <v>83</v>
      </c>
    </row>
    <row r="265" spans="2:65" s="1" customFormat="1" ht="16.5" customHeight="1">
      <c r="B265" s="32"/>
      <c r="C265" s="176" t="s">
        <v>390</v>
      </c>
      <c r="D265" s="176" t="s">
        <v>714</v>
      </c>
      <c r="E265" s="177" t="s">
        <v>1849</v>
      </c>
      <c r="F265" s="178" t="s">
        <v>1850</v>
      </c>
      <c r="G265" s="179" t="s">
        <v>266</v>
      </c>
      <c r="H265" s="180">
        <v>395</v>
      </c>
      <c r="I265" s="181"/>
      <c r="J265" s="182">
        <f>ROUND(I265*H265,2)</f>
        <v>0</v>
      </c>
      <c r="K265" s="178" t="s">
        <v>19</v>
      </c>
      <c r="L265" s="183"/>
      <c r="M265" s="184" t="s">
        <v>19</v>
      </c>
      <c r="N265" s="185" t="s">
        <v>47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169</v>
      </c>
      <c r="AT265" s="138" t="s">
        <v>714</v>
      </c>
      <c r="AU265" s="138" t="s">
        <v>83</v>
      </c>
      <c r="AY265" s="17" t="s">
        <v>135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83</v>
      </c>
      <c r="BK265" s="139">
        <f>ROUND(I265*H265,2)</f>
        <v>0</v>
      </c>
      <c r="BL265" s="17" t="s">
        <v>143</v>
      </c>
      <c r="BM265" s="138" t="s">
        <v>861</v>
      </c>
    </row>
    <row r="266" spans="2:65" s="1" customFormat="1" ht="10">
      <c r="B266" s="32"/>
      <c r="D266" s="140" t="s">
        <v>144</v>
      </c>
      <c r="F266" s="141" t="s">
        <v>1850</v>
      </c>
      <c r="I266" s="142"/>
      <c r="L266" s="32"/>
      <c r="M266" s="143"/>
      <c r="T266" s="53"/>
      <c r="AT266" s="17" t="s">
        <v>144</v>
      </c>
      <c r="AU266" s="17" t="s">
        <v>83</v>
      </c>
    </row>
    <row r="267" spans="2:65" s="1" customFormat="1" ht="24.15" customHeight="1">
      <c r="B267" s="32"/>
      <c r="C267" s="127" t="s">
        <v>863</v>
      </c>
      <c r="D267" s="127" t="s">
        <v>138</v>
      </c>
      <c r="E267" s="128" t="s">
        <v>1851</v>
      </c>
      <c r="F267" s="129" t="s">
        <v>1852</v>
      </c>
      <c r="G267" s="130" t="s">
        <v>1668</v>
      </c>
      <c r="H267" s="131">
        <v>6</v>
      </c>
      <c r="I267" s="132"/>
      <c r="J267" s="133">
        <f>ROUND(I267*H267,2)</f>
        <v>0</v>
      </c>
      <c r="K267" s="129" t="s">
        <v>142</v>
      </c>
      <c r="L267" s="32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143</v>
      </c>
      <c r="AT267" s="138" t="s">
        <v>138</v>
      </c>
      <c r="AU267" s="138" t="s">
        <v>83</v>
      </c>
      <c r="AY267" s="17" t="s">
        <v>135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83</v>
      </c>
      <c r="BK267" s="139">
        <f>ROUND(I267*H267,2)</f>
        <v>0</v>
      </c>
      <c r="BL267" s="17" t="s">
        <v>143</v>
      </c>
      <c r="BM267" s="138" t="s">
        <v>866</v>
      </c>
    </row>
    <row r="268" spans="2:65" s="1" customFormat="1" ht="18">
      <c r="B268" s="32"/>
      <c r="D268" s="140" t="s">
        <v>144</v>
      </c>
      <c r="F268" s="141" t="s">
        <v>1852</v>
      </c>
      <c r="I268" s="142"/>
      <c r="L268" s="32"/>
      <c r="M268" s="143"/>
      <c r="T268" s="53"/>
      <c r="AT268" s="17" t="s">
        <v>144</v>
      </c>
      <c r="AU268" s="17" t="s">
        <v>83</v>
      </c>
    </row>
    <row r="269" spans="2:65" s="1" customFormat="1" ht="10">
      <c r="B269" s="32"/>
      <c r="D269" s="144" t="s">
        <v>145</v>
      </c>
      <c r="F269" s="145" t="s">
        <v>1853</v>
      </c>
      <c r="I269" s="142"/>
      <c r="L269" s="32"/>
      <c r="M269" s="143"/>
      <c r="T269" s="53"/>
      <c r="AT269" s="17" t="s">
        <v>145</v>
      </c>
      <c r="AU269" s="17" t="s">
        <v>83</v>
      </c>
    </row>
    <row r="270" spans="2:65" s="1" customFormat="1" ht="16.5" customHeight="1">
      <c r="B270" s="32"/>
      <c r="C270" s="176" t="s">
        <v>394</v>
      </c>
      <c r="D270" s="176" t="s">
        <v>714</v>
      </c>
      <c r="E270" s="177" t="s">
        <v>1854</v>
      </c>
      <c r="F270" s="178" t="s">
        <v>1855</v>
      </c>
      <c r="G270" s="179" t="s">
        <v>1668</v>
      </c>
      <c r="H270" s="180">
        <v>6</v>
      </c>
      <c r="I270" s="181"/>
      <c r="J270" s="182">
        <f>ROUND(I270*H270,2)</f>
        <v>0</v>
      </c>
      <c r="K270" s="178" t="s">
        <v>19</v>
      </c>
      <c r="L270" s="183"/>
      <c r="M270" s="184" t="s">
        <v>19</v>
      </c>
      <c r="N270" s="185" t="s">
        <v>47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169</v>
      </c>
      <c r="AT270" s="138" t="s">
        <v>714</v>
      </c>
      <c r="AU270" s="138" t="s">
        <v>83</v>
      </c>
      <c r="AY270" s="17" t="s">
        <v>135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83</v>
      </c>
      <c r="BK270" s="139">
        <f>ROUND(I270*H270,2)</f>
        <v>0</v>
      </c>
      <c r="BL270" s="17" t="s">
        <v>143</v>
      </c>
      <c r="BM270" s="138" t="s">
        <v>870</v>
      </c>
    </row>
    <row r="271" spans="2:65" s="1" customFormat="1" ht="10">
      <c r="B271" s="32"/>
      <c r="D271" s="140" t="s">
        <v>144</v>
      </c>
      <c r="F271" s="141" t="s">
        <v>1855</v>
      </c>
      <c r="I271" s="142"/>
      <c r="L271" s="32"/>
      <c r="M271" s="143"/>
      <c r="T271" s="53"/>
      <c r="AT271" s="17" t="s">
        <v>144</v>
      </c>
      <c r="AU271" s="17" t="s">
        <v>83</v>
      </c>
    </row>
    <row r="272" spans="2:65" s="1" customFormat="1" ht="49" customHeight="1">
      <c r="B272" s="32"/>
      <c r="C272" s="127" t="s">
        <v>892</v>
      </c>
      <c r="D272" s="127" t="s">
        <v>138</v>
      </c>
      <c r="E272" s="128" t="s">
        <v>1856</v>
      </c>
      <c r="F272" s="129" t="s">
        <v>1857</v>
      </c>
      <c r="G272" s="130" t="s">
        <v>1668</v>
      </c>
      <c r="H272" s="131">
        <v>8</v>
      </c>
      <c r="I272" s="132"/>
      <c r="J272" s="133">
        <f>ROUND(I272*H272,2)</f>
        <v>0</v>
      </c>
      <c r="K272" s="129" t="s">
        <v>142</v>
      </c>
      <c r="L272" s="32"/>
      <c r="M272" s="134" t="s">
        <v>19</v>
      </c>
      <c r="N272" s="135" t="s">
        <v>47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143</v>
      </c>
      <c r="AT272" s="138" t="s">
        <v>138</v>
      </c>
      <c r="AU272" s="138" t="s">
        <v>83</v>
      </c>
      <c r="AY272" s="17" t="s">
        <v>135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83</v>
      </c>
      <c r="BK272" s="139">
        <f>ROUND(I272*H272,2)</f>
        <v>0</v>
      </c>
      <c r="BL272" s="17" t="s">
        <v>143</v>
      </c>
      <c r="BM272" s="138" t="s">
        <v>895</v>
      </c>
    </row>
    <row r="273" spans="2:65" s="1" customFormat="1" ht="27">
      <c r="B273" s="32"/>
      <c r="D273" s="140" t="s">
        <v>144</v>
      </c>
      <c r="F273" s="141" t="s">
        <v>1857</v>
      </c>
      <c r="I273" s="142"/>
      <c r="L273" s="32"/>
      <c r="M273" s="143"/>
      <c r="T273" s="53"/>
      <c r="AT273" s="17" t="s">
        <v>144</v>
      </c>
      <c r="AU273" s="17" t="s">
        <v>83</v>
      </c>
    </row>
    <row r="274" spans="2:65" s="1" customFormat="1" ht="10">
      <c r="B274" s="32"/>
      <c r="D274" s="144" t="s">
        <v>145</v>
      </c>
      <c r="F274" s="145" t="s">
        <v>1858</v>
      </c>
      <c r="I274" s="142"/>
      <c r="L274" s="32"/>
      <c r="M274" s="143"/>
      <c r="T274" s="53"/>
      <c r="AT274" s="17" t="s">
        <v>145</v>
      </c>
      <c r="AU274" s="17" t="s">
        <v>83</v>
      </c>
    </row>
    <row r="275" spans="2:65" s="1" customFormat="1" ht="16.5" customHeight="1">
      <c r="B275" s="32"/>
      <c r="C275" s="176" t="s">
        <v>399</v>
      </c>
      <c r="D275" s="176" t="s">
        <v>714</v>
      </c>
      <c r="E275" s="177" t="s">
        <v>1859</v>
      </c>
      <c r="F275" s="178" t="s">
        <v>1860</v>
      </c>
      <c r="G275" s="179" t="s">
        <v>1668</v>
      </c>
      <c r="H275" s="180">
        <v>8</v>
      </c>
      <c r="I275" s="181"/>
      <c r="J275" s="182">
        <f>ROUND(I275*H275,2)</f>
        <v>0</v>
      </c>
      <c r="K275" s="178" t="s">
        <v>19</v>
      </c>
      <c r="L275" s="183"/>
      <c r="M275" s="184" t="s">
        <v>19</v>
      </c>
      <c r="N275" s="185" t="s">
        <v>47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169</v>
      </c>
      <c r="AT275" s="138" t="s">
        <v>714</v>
      </c>
      <c r="AU275" s="138" t="s">
        <v>83</v>
      </c>
      <c r="AY275" s="17" t="s">
        <v>135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83</v>
      </c>
      <c r="BK275" s="139">
        <f>ROUND(I275*H275,2)</f>
        <v>0</v>
      </c>
      <c r="BL275" s="17" t="s">
        <v>143</v>
      </c>
      <c r="BM275" s="138" t="s">
        <v>907</v>
      </c>
    </row>
    <row r="276" spans="2:65" s="1" customFormat="1" ht="10">
      <c r="B276" s="32"/>
      <c r="D276" s="140" t="s">
        <v>144</v>
      </c>
      <c r="F276" s="141" t="s">
        <v>1860</v>
      </c>
      <c r="I276" s="142"/>
      <c r="L276" s="32"/>
      <c r="M276" s="143"/>
      <c r="T276" s="53"/>
      <c r="AT276" s="17" t="s">
        <v>144</v>
      </c>
      <c r="AU276" s="17" t="s">
        <v>83</v>
      </c>
    </row>
    <row r="277" spans="2:65" s="1" customFormat="1" ht="16.5" customHeight="1">
      <c r="B277" s="32"/>
      <c r="C277" s="176" t="s">
        <v>909</v>
      </c>
      <c r="D277" s="176" t="s">
        <v>714</v>
      </c>
      <c r="E277" s="177" t="s">
        <v>1861</v>
      </c>
      <c r="F277" s="178" t="s">
        <v>1862</v>
      </c>
      <c r="G277" s="179" t="s">
        <v>1668</v>
      </c>
      <c r="H277" s="180">
        <v>3</v>
      </c>
      <c r="I277" s="181"/>
      <c r="J277" s="182">
        <f>ROUND(I277*H277,2)</f>
        <v>0</v>
      </c>
      <c r="K277" s="178" t="s">
        <v>19</v>
      </c>
      <c r="L277" s="183"/>
      <c r="M277" s="184" t="s">
        <v>19</v>
      </c>
      <c r="N277" s="185" t="s">
        <v>47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169</v>
      </c>
      <c r="AT277" s="138" t="s">
        <v>714</v>
      </c>
      <c r="AU277" s="138" t="s">
        <v>83</v>
      </c>
      <c r="AY277" s="17" t="s">
        <v>135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83</v>
      </c>
      <c r="BK277" s="139">
        <f>ROUND(I277*H277,2)</f>
        <v>0</v>
      </c>
      <c r="BL277" s="17" t="s">
        <v>143</v>
      </c>
      <c r="BM277" s="138" t="s">
        <v>912</v>
      </c>
    </row>
    <row r="278" spans="2:65" s="1" customFormat="1" ht="10">
      <c r="B278" s="32"/>
      <c r="D278" s="140" t="s">
        <v>144</v>
      </c>
      <c r="F278" s="141" t="s">
        <v>1862</v>
      </c>
      <c r="I278" s="142"/>
      <c r="L278" s="32"/>
      <c r="M278" s="143"/>
      <c r="T278" s="53"/>
      <c r="AT278" s="17" t="s">
        <v>144</v>
      </c>
      <c r="AU278" s="17" t="s">
        <v>83</v>
      </c>
    </row>
    <row r="279" spans="2:65" s="1" customFormat="1" ht="16.5" customHeight="1">
      <c r="B279" s="32"/>
      <c r="C279" s="176" t="s">
        <v>434</v>
      </c>
      <c r="D279" s="176" t="s">
        <v>714</v>
      </c>
      <c r="E279" s="177" t="s">
        <v>1863</v>
      </c>
      <c r="F279" s="178" t="s">
        <v>1864</v>
      </c>
      <c r="G279" s="179" t="s">
        <v>1668</v>
      </c>
      <c r="H279" s="180">
        <v>3</v>
      </c>
      <c r="I279" s="181"/>
      <c r="J279" s="182">
        <f>ROUND(I279*H279,2)</f>
        <v>0</v>
      </c>
      <c r="K279" s="178" t="s">
        <v>19</v>
      </c>
      <c r="L279" s="183"/>
      <c r="M279" s="184" t="s">
        <v>19</v>
      </c>
      <c r="N279" s="185" t="s">
        <v>47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169</v>
      </c>
      <c r="AT279" s="138" t="s">
        <v>714</v>
      </c>
      <c r="AU279" s="138" t="s">
        <v>83</v>
      </c>
      <c r="AY279" s="17" t="s">
        <v>135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83</v>
      </c>
      <c r="BK279" s="139">
        <f>ROUND(I279*H279,2)</f>
        <v>0</v>
      </c>
      <c r="BL279" s="17" t="s">
        <v>143</v>
      </c>
      <c r="BM279" s="138" t="s">
        <v>917</v>
      </c>
    </row>
    <row r="280" spans="2:65" s="1" customFormat="1" ht="10">
      <c r="B280" s="32"/>
      <c r="D280" s="140" t="s">
        <v>144</v>
      </c>
      <c r="F280" s="141" t="s">
        <v>1864</v>
      </c>
      <c r="I280" s="142"/>
      <c r="L280" s="32"/>
      <c r="M280" s="143"/>
      <c r="T280" s="53"/>
      <c r="AT280" s="17" t="s">
        <v>144</v>
      </c>
      <c r="AU280" s="17" t="s">
        <v>83</v>
      </c>
    </row>
    <row r="281" spans="2:65" s="1" customFormat="1" ht="21.75" customHeight="1">
      <c r="B281" s="32"/>
      <c r="C281" s="176" t="s">
        <v>919</v>
      </c>
      <c r="D281" s="176" t="s">
        <v>714</v>
      </c>
      <c r="E281" s="177" t="s">
        <v>1865</v>
      </c>
      <c r="F281" s="178" t="s">
        <v>1866</v>
      </c>
      <c r="G281" s="179" t="s">
        <v>1668</v>
      </c>
      <c r="H281" s="180">
        <v>5</v>
      </c>
      <c r="I281" s="181"/>
      <c r="J281" s="182">
        <f>ROUND(I281*H281,2)</f>
        <v>0</v>
      </c>
      <c r="K281" s="178" t="s">
        <v>19</v>
      </c>
      <c r="L281" s="183"/>
      <c r="M281" s="184" t="s">
        <v>19</v>
      </c>
      <c r="N281" s="185" t="s">
        <v>47</v>
      </c>
      <c r="P281" s="136">
        <f>O281*H281</f>
        <v>0</v>
      </c>
      <c r="Q281" s="136">
        <v>0</v>
      </c>
      <c r="R281" s="136">
        <f>Q281*H281</f>
        <v>0</v>
      </c>
      <c r="S281" s="136">
        <v>0</v>
      </c>
      <c r="T281" s="137">
        <f>S281*H281</f>
        <v>0</v>
      </c>
      <c r="AR281" s="138" t="s">
        <v>169</v>
      </c>
      <c r="AT281" s="138" t="s">
        <v>714</v>
      </c>
      <c r="AU281" s="138" t="s">
        <v>83</v>
      </c>
      <c r="AY281" s="17" t="s">
        <v>135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83</v>
      </c>
      <c r="BK281" s="139">
        <f>ROUND(I281*H281,2)</f>
        <v>0</v>
      </c>
      <c r="BL281" s="17" t="s">
        <v>143</v>
      </c>
      <c r="BM281" s="138" t="s">
        <v>922</v>
      </c>
    </row>
    <row r="282" spans="2:65" s="1" customFormat="1" ht="10">
      <c r="B282" s="32"/>
      <c r="D282" s="140" t="s">
        <v>144</v>
      </c>
      <c r="F282" s="141" t="s">
        <v>1866</v>
      </c>
      <c r="I282" s="142"/>
      <c r="L282" s="32"/>
      <c r="M282" s="143"/>
      <c r="T282" s="53"/>
      <c r="AT282" s="17" t="s">
        <v>144</v>
      </c>
      <c r="AU282" s="17" t="s">
        <v>83</v>
      </c>
    </row>
    <row r="283" spans="2:65" s="1" customFormat="1" ht="16.5" customHeight="1">
      <c r="B283" s="32"/>
      <c r="C283" s="176" t="s">
        <v>719</v>
      </c>
      <c r="D283" s="176" t="s">
        <v>714</v>
      </c>
      <c r="E283" s="177" t="s">
        <v>1867</v>
      </c>
      <c r="F283" s="178" t="s">
        <v>1868</v>
      </c>
      <c r="G283" s="179" t="s">
        <v>1668</v>
      </c>
      <c r="H283" s="180">
        <v>5</v>
      </c>
      <c r="I283" s="181"/>
      <c r="J283" s="182">
        <f>ROUND(I283*H283,2)</f>
        <v>0</v>
      </c>
      <c r="K283" s="178" t="s">
        <v>19</v>
      </c>
      <c r="L283" s="183"/>
      <c r="M283" s="184" t="s">
        <v>19</v>
      </c>
      <c r="N283" s="185" t="s">
        <v>47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169</v>
      </c>
      <c r="AT283" s="138" t="s">
        <v>714</v>
      </c>
      <c r="AU283" s="138" t="s">
        <v>83</v>
      </c>
      <c r="AY283" s="17" t="s">
        <v>135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83</v>
      </c>
      <c r="BK283" s="139">
        <f>ROUND(I283*H283,2)</f>
        <v>0</v>
      </c>
      <c r="BL283" s="17" t="s">
        <v>143</v>
      </c>
      <c r="BM283" s="138" t="s">
        <v>933</v>
      </c>
    </row>
    <row r="284" spans="2:65" s="1" customFormat="1" ht="10">
      <c r="B284" s="32"/>
      <c r="D284" s="140" t="s">
        <v>144</v>
      </c>
      <c r="F284" s="141" t="s">
        <v>1868</v>
      </c>
      <c r="I284" s="142"/>
      <c r="L284" s="32"/>
      <c r="M284" s="143"/>
      <c r="T284" s="53"/>
      <c r="AT284" s="17" t="s">
        <v>144</v>
      </c>
      <c r="AU284" s="17" t="s">
        <v>83</v>
      </c>
    </row>
    <row r="285" spans="2:65" s="1" customFormat="1" ht="49" customHeight="1">
      <c r="B285" s="32"/>
      <c r="C285" s="127" t="s">
        <v>940</v>
      </c>
      <c r="D285" s="127" t="s">
        <v>138</v>
      </c>
      <c r="E285" s="128" t="s">
        <v>1869</v>
      </c>
      <c r="F285" s="129" t="s">
        <v>1870</v>
      </c>
      <c r="G285" s="130" t="s">
        <v>1668</v>
      </c>
      <c r="H285" s="131">
        <v>6</v>
      </c>
      <c r="I285" s="132"/>
      <c r="J285" s="133">
        <f>ROUND(I285*H285,2)</f>
        <v>0</v>
      </c>
      <c r="K285" s="129" t="s">
        <v>142</v>
      </c>
      <c r="L285" s="32"/>
      <c r="M285" s="134" t="s">
        <v>19</v>
      </c>
      <c r="N285" s="135" t="s">
        <v>47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143</v>
      </c>
      <c r="AT285" s="138" t="s">
        <v>138</v>
      </c>
      <c r="AU285" s="138" t="s">
        <v>83</v>
      </c>
      <c r="AY285" s="17" t="s">
        <v>135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83</v>
      </c>
      <c r="BK285" s="139">
        <f>ROUND(I285*H285,2)</f>
        <v>0</v>
      </c>
      <c r="BL285" s="17" t="s">
        <v>143</v>
      </c>
      <c r="BM285" s="138" t="s">
        <v>943</v>
      </c>
    </row>
    <row r="286" spans="2:65" s="1" customFormat="1" ht="27">
      <c r="B286" s="32"/>
      <c r="D286" s="140" t="s">
        <v>144</v>
      </c>
      <c r="F286" s="141" t="s">
        <v>1870</v>
      </c>
      <c r="I286" s="142"/>
      <c r="L286" s="32"/>
      <c r="M286" s="143"/>
      <c r="T286" s="53"/>
      <c r="AT286" s="17" t="s">
        <v>144</v>
      </c>
      <c r="AU286" s="17" t="s">
        <v>83</v>
      </c>
    </row>
    <row r="287" spans="2:65" s="1" customFormat="1" ht="10">
      <c r="B287" s="32"/>
      <c r="D287" s="144" t="s">
        <v>145</v>
      </c>
      <c r="F287" s="145" t="s">
        <v>1871</v>
      </c>
      <c r="I287" s="142"/>
      <c r="L287" s="32"/>
      <c r="M287" s="143"/>
      <c r="T287" s="53"/>
      <c r="AT287" s="17" t="s">
        <v>145</v>
      </c>
      <c r="AU287" s="17" t="s">
        <v>83</v>
      </c>
    </row>
    <row r="288" spans="2:65" s="1" customFormat="1" ht="24.15" customHeight="1">
      <c r="B288" s="32"/>
      <c r="C288" s="176" t="s">
        <v>730</v>
      </c>
      <c r="D288" s="176" t="s">
        <v>714</v>
      </c>
      <c r="E288" s="177" t="s">
        <v>1872</v>
      </c>
      <c r="F288" s="178" t="s">
        <v>1873</v>
      </c>
      <c r="G288" s="179" t="s">
        <v>1668</v>
      </c>
      <c r="H288" s="180">
        <v>6</v>
      </c>
      <c r="I288" s="181"/>
      <c r="J288" s="182">
        <f>ROUND(I288*H288,2)</f>
        <v>0</v>
      </c>
      <c r="K288" s="178" t="s">
        <v>19</v>
      </c>
      <c r="L288" s="183"/>
      <c r="M288" s="184" t="s">
        <v>19</v>
      </c>
      <c r="N288" s="185" t="s">
        <v>47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169</v>
      </c>
      <c r="AT288" s="138" t="s">
        <v>714</v>
      </c>
      <c r="AU288" s="138" t="s">
        <v>83</v>
      </c>
      <c r="AY288" s="17" t="s">
        <v>135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83</v>
      </c>
      <c r="BK288" s="139">
        <f>ROUND(I288*H288,2)</f>
        <v>0</v>
      </c>
      <c r="BL288" s="17" t="s">
        <v>143</v>
      </c>
      <c r="BM288" s="138" t="s">
        <v>948</v>
      </c>
    </row>
    <row r="289" spans="2:65" s="1" customFormat="1" ht="10">
      <c r="B289" s="32"/>
      <c r="D289" s="140" t="s">
        <v>144</v>
      </c>
      <c r="F289" s="141" t="s">
        <v>1873</v>
      </c>
      <c r="I289" s="142"/>
      <c r="L289" s="32"/>
      <c r="M289" s="143"/>
      <c r="T289" s="53"/>
      <c r="AT289" s="17" t="s">
        <v>144</v>
      </c>
      <c r="AU289" s="17" t="s">
        <v>83</v>
      </c>
    </row>
    <row r="290" spans="2:65" s="1" customFormat="1" ht="16.5" customHeight="1">
      <c r="B290" s="32"/>
      <c r="C290" s="176" t="s">
        <v>954</v>
      </c>
      <c r="D290" s="176" t="s">
        <v>714</v>
      </c>
      <c r="E290" s="177" t="s">
        <v>1863</v>
      </c>
      <c r="F290" s="178" t="s">
        <v>1864</v>
      </c>
      <c r="G290" s="179" t="s">
        <v>1668</v>
      </c>
      <c r="H290" s="180">
        <v>6</v>
      </c>
      <c r="I290" s="181"/>
      <c r="J290" s="182">
        <f>ROUND(I290*H290,2)</f>
        <v>0</v>
      </c>
      <c r="K290" s="178" t="s">
        <v>19</v>
      </c>
      <c r="L290" s="183"/>
      <c r="M290" s="184" t="s">
        <v>19</v>
      </c>
      <c r="N290" s="185" t="s">
        <v>47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169</v>
      </c>
      <c r="AT290" s="138" t="s">
        <v>714</v>
      </c>
      <c r="AU290" s="138" t="s">
        <v>83</v>
      </c>
      <c r="AY290" s="17" t="s">
        <v>135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83</v>
      </c>
      <c r="BK290" s="139">
        <f>ROUND(I290*H290,2)</f>
        <v>0</v>
      </c>
      <c r="BL290" s="17" t="s">
        <v>143</v>
      </c>
      <c r="BM290" s="138" t="s">
        <v>957</v>
      </c>
    </row>
    <row r="291" spans="2:65" s="1" customFormat="1" ht="10">
      <c r="B291" s="32"/>
      <c r="D291" s="140" t="s">
        <v>144</v>
      </c>
      <c r="F291" s="141" t="s">
        <v>1864</v>
      </c>
      <c r="I291" s="142"/>
      <c r="L291" s="32"/>
      <c r="M291" s="143"/>
      <c r="T291" s="53"/>
      <c r="AT291" s="17" t="s">
        <v>144</v>
      </c>
      <c r="AU291" s="17" t="s">
        <v>83</v>
      </c>
    </row>
    <row r="292" spans="2:65" s="1" customFormat="1" ht="44.25" customHeight="1">
      <c r="B292" s="32"/>
      <c r="C292" s="127" t="s">
        <v>733</v>
      </c>
      <c r="D292" s="127" t="s">
        <v>138</v>
      </c>
      <c r="E292" s="128" t="s">
        <v>1874</v>
      </c>
      <c r="F292" s="129" t="s">
        <v>1875</v>
      </c>
      <c r="G292" s="130" t="s">
        <v>1668</v>
      </c>
      <c r="H292" s="131">
        <v>2</v>
      </c>
      <c r="I292" s="132"/>
      <c r="J292" s="133">
        <f>ROUND(I292*H292,2)</f>
        <v>0</v>
      </c>
      <c r="K292" s="129" t="s">
        <v>142</v>
      </c>
      <c r="L292" s="32"/>
      <c r="M292" s="134" t="s">
        <v>19</v>
      </c>
      <c r="N292" s="135" t="s">
        <v>47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143</v>
      </c>
      <c r="AT292" s="138" t="s">
        <v>138</v>
      </c>
      <c r="AU292" s="138" t="s">
        <v>83</v>
      </c>
      <c r="AY292" s="17" t="s">
        <v>135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83</v>
      </c>
      <c r="BK292" s="139">
        <f>ROUND(I292*H292,2)</f>
        <v>0</v>
      </c>
      <c r="BL292" s="17" t="s">
        <v>143</v>
      </c>
      <c r="BM292" s="138" t="s">
        <v>962</v>
      </c>
    </row>
    <row r="293" spans="2:65" s="1" customFormat="1" ht="27">
      <c r="B293" s="32"/>
      <c r="D293" s="140" t="s">
        <v>144</v>
      </c>
      <c r="F293" s="141" t="s">
        <v>1875</v>
      </c>
      <c r="I293" s="142"/>
      <c r="L293" s="32"/>
      <c r="M293" s="143"/>
      <c r="T293" s="53"/>
      <c r="AT293" s="17" t="s">
        <v>144</v>
      </c>
      <c r="AU293" s="17" t="s">
        <v>83</v>
      </c>
    </row>
    <row r="294" spans="2:65" s="1" customFormat="1" ht="10">
      <c r="B294" s="32"/>
      <c r="D294" s="144" t="s">
        <v>145</v>
      </c>
      <c r="F294" s="145" t="s">
        <v>1876</v>
      </c>
      <c r="I294" s="142"/>
      <c r="L294" s="32"/>
      <c r="M294" s="143"/>
      <c r="T294" s="53"/>
      <c r="AT294" s="17" t="s">
        <v>145</v>
      </c>
      <c r="AU294" s="17" t="s">
        <v>83</v>
      </c>
    </row>
    <row r="295" spans="2:65" s="1" customFormat="1" ht="16.5" customHeight="1">
      <c r="B295" s="32"/>
      <c r="C295" s="176" t="s">
        <v>966</v>
      </c>
      <c r="D295" s="176" t="s">
        <v>714</v>
      </c>
      <c r="E295" s="177" t="s">
        <v>1877</v>
      </c>
      <c r="F295" s="178" t="s">
        <v>1878</v>
      </c>
      <c r="G295" s="179" t="s">
        <v>1668</v>
      </c>
      <c r="H295" s="180">
        <v>276</v>
      </c>
      <c r="I295" s="181"/>
      <c r="J295" s="182">
        <f>ROUND(I295*H295,2)</f>
        <v>0</v>
      </c>
      <c r="K295" s="178" t="s">
        <v>19</v>
      </c>
      <c r="L295" s="183"/>
      <c r="M295" s="184" t="s">
        <v>19</v>
      </c>
      <c r="N295" s="185" t="s">
        <v>47</v>
      </c>
      <c r="P295" s="136">
        <f>O295*H295</f>
        <v>0</v>
      </c>
      <c r="Q295" s="136">
        <v>0</v>
      </c>
      <c r="R295" s="136">
        <f>Q295*H295</f>
        <v>0</v>
      </c>
      <c r="S295" s="136">
        <v>0</v>
      </c>
      <c r="T295" s="137">
        <f>S295*H295</f>
        <v>0</v>
      </c>
      <c r="AR295" s="138" t="s">
        <v>169</v>
      </c>
      <c r="AT295" s="138" t="s">
        <v>714</v>
      </c>
      <c r="AU295" s="138" t="s">
        <v>83</v>
      </c>
      <c r="AY295" s="17" t="s">
        <v>135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83</v>
      </c>
      <c r="BK295" s="139">
        <f>ROUND(I295*H295,2)</f>
        <v>0</v>
      </c>
      <c r="BL295" s="17" t="s">
        <v>143</v>
      </c>
      <c r="BM295" s="138" t="s">
        <v>969</v>
      </c>
    </row>
    <row r="296" spans="2:65" s="1" customFormat="1" ht="10">
      <c r="B296" s="32"/>
      <c r="D296" s="140" t="s">
        <v>144</v>
      </c>
      <c r="F296" s="141" t="s">
        <v>1878</v>
      </c>
      <c r="I296" s="142"/>
      <c r="L296" s="32"/>
      <c r="M296" s="143"/>
      <c r="T296" s="53"/>
      <c r="AT296" s="17" t="s">
        <v>144</v>
      </c>
      <c r="AU296" s="17" t="s">
        <v>83</v>
      </c>
    </row>
    <row r="297" spans="2:65" s="1" customFormat="1" ht="55.5" customHeight="1">
      <c r="B297" s="32"/>
      <c r="C297" s="127" t="s">
        <v>737</v>
      </c>
      <c r="D297" s="127" t="s">
        <v>138</v>
      </c>
      <c r="E297" s="128" t="s">
        <v>1879</v>
      </c>
      <c r="F297" s="129" t="s">
        <v>1880</v>
      </c>
      <c r="G297" s="130" t="s">
        <v>1668</v>
      </c>
      <c r="H297" s="131">
        <v>23</v>
      </c>
      <c r="I297" s="132"/>
      <c r="J297" s="133">
        <f>ROUND(I297*H297,2)</f>
        <v>0</v>
      </c>
      <c r="K297" s="129" t="s">
        <v>142</v>
      </c>
      <c r="L297" s="32"/>
      <c r="M297" s="134" t="s">
        <v>19</v>
      </c>
      <c r="N297" s="135" t="s">
        <v>47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143</v>
      </c>
      <c r="AT297" s="138" t="s">
        <v>138</v>
      </c>
      <c r="AU297" s="138" t="s">
        <v>83</v>
      </c>
      <c r="AY297" s="17" t="s">
        <v>135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83</v>
      </c>
      <c r="BK297" s="139">
        <f>ROUND(I297*H297,2)</f>
        <v>0</v>
      </c>
      <c r="BL297" s="17" t="s">
        <v>143</v>
      </c>
      <c r="BM297" s="138" t="s">
        <v>977</v>
      </c>
    </row>
    <row r="298" spans="2:65" s="1" customFormat="1" ht="27">
      <c r="B298" s="32"/>
      <c r="D298" s="140" t="s">
        <v>144</v>
      </c>
      <c r="F298" s="141" t="s">
        <v>1880</v>
      </c>
      <c r="I298" s="142"/>
      <c r="L298" s="32"/>
      <c r="M298" s="143"/>
      <c r="T298" s="53"/>
      <c r="AT298" s="17" t="s">
        <v>144</v>
      </c>
      <c r="AU298" s="17" t="s">
        <v>83</v>
      </c>
    </row>
    <row r="299" spans="2:65" s="1" customFormat="1" ht="10">
      <c r="B299" s="32"/>
      <c r="D299" s="144" t="s">
        <v>145</v>
      </c>
      <c r="F299" s="145" t="s">
        <v>1881</v>
      </c>
      <c r="I299" s="142"/>
      <c r="L299" s="32"/>
      <c r="M299" s="143"/>
      <c r="T299" s="53"/>
      <c r="AT299" s="17" t="s">
        <v>145</v>
      </c>
      <c r="AU299" s="17" t="s">
        <v>83</v>
      </c>
    </row>
    <row r="300" spans="2:65" s="1" customFormat="1" ht="16.5" customHeight="1">
      <c r="B300" s="32"/>
      <c r="C300" s="176" t="s">
        <v>978</v>
      </c>
      <c r="D300" s="176" t="s">
        <v>714</v>
      </c>
      <c r="E300" s="177" t="s">
        <v>1882</v>
      </c>
      <c r="F300" s="178" t="s">
        <v>1883</v>
      </c>
      <c r="G300" s="179" t="s">
        <v>1668</v>
      </c>
      <c r="H300" s="180">
        <v>23</v>
      </c>
      <c r="I300" s="181"/>
      <c r="J300" s="182">
        <f>ROUND(I300*H300,2)</f>
        <v>0</v>
      </c>
      <c r="K300" s="178" t="s">
        <v>19</v>
      </c>
      <c r="L300" s="183"/>
      <c r="M300" s="184" t="s">
        <v>19</v>
      </c>
      <c r="N300" s="185" t="s">
        <v>47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169</v>
      </c>
      <c r="AT300" s="138" t="s">
        <v>714</v>
      </c>
      <c r="AU300" s="138" t="s">
        <v>83</v>
      </c>
      <c r="AY300" s="17" t="s">
        <v>135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83</v>
      </c>
      <c r="BK300" s="139">
        <f>ROUND(I300*H300,2)</f>
        <v>0</v>
      </c>
      <c r="BL300" s="17" t="s">
        <v>143</v>
      </c>
      <c r="BM300" s="138" t="s">
        <v>981</v>
      </c>
    </row>
    <row r="301" spans="2:65" s="1" customFormat="1" ht="10">
      <c r="B301" s="32"/>
      <c r="D301" s="140" t="s">
        <v>144</v>
      </c>
      <c r="F301" s="141" t="s">
        <v>1883</v>
      </c>
      <c r="I301" s="142"/>
      <c r="L301" s="32"/>
      <c r="M301" s="143"/>
      <c r="T301" s="53"/>
      <c r="AT301" s="17" t="s">
        <v>144</v>
      </c>
      <c r="AU301" s="17" t="s">
        <v>83</v>
      </c>
    </row>
    <row r="302" spans="2:65" s="1" customFormat="1" ht="16.5" customHeight="1">
      <c r="B302" s="32"/>
      <c r="C302" s="176" t="s">
        <v>740</v>
      </c>
      <c r="D302" s="176" t="s">
        <v>714</v>
      </c>
      <c r="E302" s="177" t="s">
        <v>1861</v>
      </c>
      <c r="F302" s="178" t="s">
        <v>1862</v>
      </c>
      <c r="G302" s="179" t="s">
        <v>1668</v>
      </c>
      <c r="H302" s="180">
        <v>15</v>
      </c>
      <c r="I302" s="181"/>
      <c r="J302" s="182">
        <f>ROUND(I302*H302,2)</f>
        <v>0</v>
      </c>
      <c r="K302" s="178" t="s">
        <v>19</v>
      </c>
      <c r="L302" s="183"/>
      <c r="M302" s="184" t="s">
        <v>19</v>
      </c>
      <c r="N302" s="185" t="s">
        <v>47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169</v>
      </c>
      <c r="AT302" s="138" t="s">
        <v>714</v>
      </c>
      <c r="AU302" s="138" t="s">
        <v>83</v>
      </c>
      <c r="AY302" s="17" t="s">
        <v>135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83</v>
      </c>
      <c r="BK302" s="139">
        <f>ROUND(I302*H302,2)</f>
        <v>0</v>
      </c>
      <c r="BL302" s="17" t="s">
        <v>143</v>
      </c>
      <c r="BM302" s="138" t="s">
        <v>984</v>
      </c>
    </row>
    <row r="303" spans="2:65" s="1" customFormat="1" ht="10">
      <c r="B303" s="32"/>
      <c r="D303" s="140" t="s">
        <v>144</v>
      </c>
      <c r="F303" s="141" t="s">
        <v>1862</v>
      </c>
      <c r="I303" s="142"/>
      <c r="L303" s="32"/>
      <c r="M303" s="143"/>
      <c r="T303" s="53"/>
      <c r="AT303" s="17" t="s">
        <v>144</v>
      </c>
      <c r="AU303" s="17" t="s">
        <v>83</v>
      </c>
    </row>
    <row r="304" spans="2:65" s="1" customFormat="1" ht="16.5" customHeight="1">
      <c r="B304" s="32"/>
      <c r="C304" s="176" t="s">
        <v>985</v>
      </c>
      <c r="D304" s="176" t="s">
        <v>714</v>
      </c>
      <c r="E304" s="177" t="s">
        <v>1863</v>
      </c>
      <c r="F304" s="178" t="s">
        <v>1864</v>
      </c>
      <c r="G304" s="179" t="s">
        <v>1668</v>
      </c>
      <c r="H304" s="180">
        <v>15</v>
      </c>
      <c r="I304" s="181"/>
      <c r="J304" s="182">
        <f>ROUND(I304*H304,2)</f>
        <v>0</v>
      </c>
      <c r="K304" s="178" t="s">
        <v>19</v>
      </c>
      <c r="L304" s="183"/>
      <c r="M304" s="184" t="s">
        <v>19</v>
      </c>
      <c r="N304" s="185" t="s">
        <v>47</v>
      </c>
      <c r="P304" s="136">
        <f>O304*H304</f>
        <v>0</v>
      </c>
      <c r="Q304" s="136">
        <v>0</v>
      </c>
      <c r="R304" s="136">
        <f>Q304*H304</f>
        <v>0</v>
      </c>
      <c r="S304" s="136">
        <v>0</v>
      </c>
      <c r="T304" s="137">
        <f>S304*H304</f>
        <v>0</v>
      </c>
      <c r="AR304" s="138" t="s">
        <v>169</v>
      </c>
      <c r="AT304" s="138" t="s">
        <v>714</v>
      </c>
      <c r="AU304" s="138" t="s">
        <v>83</v>
      </c>
      <c r="AY304" s="17" t="s">
        <v>135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83</v>
      </c>
      <c r="BK304" s="139">
        <f>ROUND(I304*H304,2)</f>
        <v>0</v>
      </c>
      <c r="BL304" s="17" t="s">
        <v>143</v>
      </c>
      <c r="BM304" s="138" t="s">
        <v>988</v>
      </c>
    </row>
    <row r="305" spans="2:65" s="1" customFormat="1" ht="10">
      <c r="B305" s="32"/>
      <c r="D305" s="140" t="s">
        <v>144</v>
      </c>
      <c r="F305" s="141" t="s">
        <v>1864</v>
      </c>
      <c r="I305" s="142"/>
      <c r="L305" s="32"/>
      <c r="M305" s="143"/>
      <c r="T305" s="53"/>
      <c r="AT305" s="17" t="s">
        <v>144</v>
      </c>
      <c r="AU305" s="17" t="s">
        <v>83</v>
      </c>
    </row>
    <row r="306" spans="2:65" s="1" customFormat="1" ht="21.75" customHeight="1">
      <c r="B306" s="32"/>
      <c r="C306" s="176" t="s">
        <v>744</v>
      </c>
      <c r="D306" s="176" t="s">
        <v>714</v>
      </c>
      <c r="E306" s="177" t="s">
        <v>1865</v>
      </c>
      <c r="F306" s="178" t="s">
        <v>1866</v>
      </c>
      <c r="G306" s="179" t="s">
        <v>1668</v>
      </c>
      <c r="H306" s="180">
        <v>8</v>
      </c>
      <c r="I306" s="181"/>
      <c r="J306" s="182">
        <f>ROUND(I306*H306,2)</f>
        <v>0</v>
      </c>
      <c r="K306" s="178" t="s">
        <v>19</v>
      </c>
      <c r="L306" s="183"/>
      <c r="M306" s="184" t="s">
        <v>19</v>
      </c>
      <c r="N306" s="185" t="s">
        <v>47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169</v>
      </c>
      <c r="AT306" s="138" t="s">
        <v>714</v>
      </c>
      <c r="AU306" s="138" t="s">
        <v>83</v>
      </c>
      <c r="AY306" s="17" t="s">
        <v>135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83</v>
      </c>
      <c r="BK306" s="139">
        <f>ROUND(I306*H306,2)</f>
        <v>0</v>
      </c>
      <c r="BL306" s="17" t="s">
        <v>143</v>
      </c>
      <c r="BM306" s="138" t="s">
        <v>993</v>
      </c>
    </row>
    <row r="307" spans="2:65" s="1" customFormat="1" ht="10">
      <c r="B307" s="32"/>
      <c r="D307" s="140" t="s">
        <v>144</v>
      </c>
      <c r="F307" s="141" t="s">
        <v>1866</v>
      </c>
      <c r="I307" s="142"/>
      <c r="L307" s="32"/>
      <c r="M307" s="143"/>
      <c r="T307" s="53"/>
      <c r="AT307" s="17" t="s">
        <v>144</v>
      </c>
      <c r="AU307" s="17" t="s">
        <v>83</v>
      </c>
    </row>
    <row r="308" spans="2:65" s="1" customFormat="1" ht="16.5" customHeight="1">
      <c r="B308" s="32"/>
      <c r="C308" s="176" t="s">
        <v>994</v>
      </c>
      <c r="D308" s="176" t="s">
        <v>714</v>
      </c>
      <c r="E308" s="177" t="s">
        <v>1884</v>
      </c>
      <c r="F308" s="178" t="s">
        <v>1868</v>
      </c>
      <c r="G308" s="179" t="s">
        <v>1668</v>
      </c>
      <c r="H308" s="180">
        <v>8</v>
      </c>
      <c r="I308" s="181"/>
      <c r="J308" s="182">
        <f>ROUND(I308*H308,2)</f>
        <v>0</v>
      </c>
      <c r="K308" s="178" t="s">
        <v>19</v>
      </c>
      <c r="L308" s="183"/>
      <c r="M308" s="184" t="s">
        <v>19</v>
      </c>
      <c r="N308" s="185" t="s">
        <v>47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AR308" s="138" t="s">
        <v>169</v>
      </c>
      <c r="AT308" s="138" t="s">
        <v>714</v>
      </c>
      <c r="AU308" s="138" t="s">
        <v>83</v>
      </c>
      <c r="AY308" s="17" t="s">
        <v>135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83</v>
      </c>
      <c r="BK308" s="139">
        <f>ROUND(I308*H308,2)</f>
        <v>0</v>
      </c>
      <c r="BL308" s="17" t="s">
        <v>143</v>
      </c>
      <c r="BM308" s="138" t="s">
        <v>997</v>
      </c>
    </row>
    <row r="309" spans="2:65" s="1" customFormat="1" ht="10">
      <c r="B309" s="32"/>
      <c r="D309" s="140" t="s">
        <v>144</v>
      </c>
      <c r="F309" s="141" t="s">
        <v>1868</v>
      </c>
      <c r="I309" s="142"/>
      <c r="L309" s="32"/>
      <c r="M309" s="143"/>
      <c r="T309" s="53"/>
      <c r="AT309" s="17" t="s">
        <v>144</v>
      </c>
      <c r="AU309" s="17" t="s">
        <v>83</v>
      </c>
    </row>
    <row r="310" spans="2:65" s="1" customFormat="1" ht="24.15" customHeight="1">
      <c r="B310" s="32"/>
      <c r="C310" s="127" t="s">
        <v>747</v>
      </c>
      <c r="D310" s="127" t="s">
        <v>138</v>
      </c>
      <c r="E310" s="128" t="s">
        <v>1885</v>
      </c>
      <c r="F310" s="129" t="s">
        <v>1886</v>
      </c>
      <c r="G310" s="130" t="s">
        <v>1668</v>
      </c>
      <c r="H310" s="131">
        <v>1</v>
      </c>
      <c r="I310" s="132"/>
      <c r="J310" s="133">
        <f>ROUND(I310*H310,2)</f>
        <v>0</v>
      </c>
      <c r="K310" s="129" t="s">
        <v>142</v>
      </c>
      <c r="L310" s="32"/>
      <c r="M310" s="134" t="s">
        <v>19</v>
      </c>
      <c r="N310" s="135" t="s">
        <v>47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143</v>
      </c>
      <c r="AT310" s="138" t="s">
        <v>138</v>
      </c>
      <c r="AU310" s="138" t="s">
        <v>83</v>
      </c>
      <c r="AY310" s="17" t="s">
        <v>135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83</v>
      </c>
      <c r="BK310" s="139">
        <f>ROUND(I310*H310,2)</f>
        <v>0</v>
      </c>
      <c r="BL310" s="17" t="s">
        <v>143</v>
      </c>
      <c r="BM310" s="138" t="s">
        <v>1003</v>
      </c>
    </row>
    <row r="311" spans="2:65" s="1" customFormat="1" ht="10">
      <c r="B311" s="32"/>
      <c r="D311" s="140" t="s">
        <v>144</v>
      </c>
      <c r="F311" s="141" t="s">
        <v>1886</v>
      </c>
      <c r="I311" s="142"/>
      <c r="L311" s="32"/>
      <c r="M311" s="143"/>
      <c r="T311" s="53"/>
      <c r="AT311" s="17" t="s">
        <v>144</v>
      </c>
      <c r="AU311" s="17" t="s">
        <v>83</v>
      </c>
    </row>
    <row r="312" spans="2:65" s="1" customFormat="1" ht="10">
      <c r="B312" s="32"/>
      <c r="D312" s="144" t="s">
        <v>145</v>
      </c>
      <c r="F312" s="145" t="s">
        <v>1887</v>
      </c>
      <c r="I312" s="142"/>
      <c r="L312" s="32"/>
      <c r="M312" s="143"/>
      <c r="T312" s="53"/>
      <c r="AT312" s="17" t="s">
        <v>145</v>
      </c>
      <c r="AU312" s="17" t="s">
        <v>83</v>
      </c>
    </row>
    <row r="313" spans="2:65" s="1" customFormat="1" ht="16.5" customHeight="1">
      <c r="B313" s="32"/>
      <c r="C313" s="176" t="s">
        <v>1005</v>
      </c>
      <c r="D313" s="176" t="s">
        <v>714</v>
      </c>
      <c r="E313" s="177" t="s">
        <v>1888</v>
      </c>
      <c r="F313" s="178" t="s">
        <v>1889</v>
      </c>
      <c r="G313" s="179" t="s">
        <v>1668</v>
      </c>
      <c r="H313" s="180">
        <v>1</v>
      </c>
      <c r="I313" s="181"/>
      <c r="J313" s="182">
        <f>ROUND(I313*H313,2)</f>
        <v>0</v>
      </c>
      <c r="K313" s="178" t="s">
        <v>19</v>
      </c>
      <c r="L313" s="183"/>
      <c r="M313" s="184" t="s">
        <v>19</v>
      </c>
      <c r="N313" s="185" t="s">
        <v>47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169</v>
      </c>
      <c r="AT313" s="138" t="s">
        <v>714</v>
      </c>
      <c r="AU313" s="138" t="s">
        <v>83</v>
      </c>
      <c r="AY313" s="17" t="s">
        <v>135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83</v>
      </c>
      <c r="BK313" s="139">
        <f>ROUND(I313*H313,2)</f>
        <v>0</v>
      </c>
      <c r="BL313" s="17" t="s">
        <v>143</v>
      </c>
      <c r="BM313" s="138" t="s">
        <v>1008</v>
      </c>
    </row>
    <row r="314" spans="2:65" s="1" customFormat="1" ht="10">
      <c r="B314" s="32"/>
      <c r="D314" s="140" t="s">
        <v>144</v>
      </c>
      <c r="F314" s="141" t="s">
        <v>1889</v>
      </c>
      <c r="I314" s="142"/>
      <c r="L314" s="32"/>
      <c r="M314" s="143"/>
      <c r="T314" s="53"/>
      <c r="AT314" s="17" t="s">
        <v>144</v>
      </c>
      <c r="AU314" s="17" t="s">
        <v>83</v>
      </c>
    </row>
    <row r="315" spans="2:65" s="1" customFormat="1" ht="21.75" customHeight="1">
      <c r="B315" s="32"/>
      <c r="C315" s="176" t="s">
        <v>754</v>
      </c>
      <c r="D315" s="176" t="s">
        <v>714</v>
      </c>
      <c r="E315" s="177" t="s">
        <v>1890</v>
      </c>
      <c r="F315" s="178" t="s">
        <v>1891</v>
      </c>
      <c r="G315" s="179" t="s">
        <v>1668</v>
      </c>
      <c r="H315" s="180">
        <v>1</v>
      </c>
      <c r="I315" s="181"/>
      <c r="J315" s="182">
        <f>ROUND(I315*H315,2)</f>
        <v>0</v>
      </c>
      <c r="K315" s="178" t="s">
        <v>19</v>
      </c>
      <c r="L315" s="183"/>
      <c r="M315" s="184" t="s">
        <v>19</v>
      </c>
      <c r="N315" s="185" t="s">
        <v>47</v>
      </c>
      <c r="P315" s="136">
        <f>O315*H315</f>
        <v>0</v>
      </c>
      <c r="Q315" s="136">
        <v>0</v>
      </c>
      <c r="R315" s="136">
        <f>Q315*H315</f>
        <v>0</v>
      </c>
      <c r="S315" s="136">
        <v>0</v>
      </c>
      <c r="T315" s="137">
        <f>S315*H315</f>
        <v>0</v>
      </c>
      <c r="AR315" s="138" t="s">
        <v>169</v>
      </c>
      <c r="AT315" s="138" t="s">
        <v>714</v>
      </c>
      <c r="AU315" s="138" t="s">
        <v>83</v>
      </c>
      <c r="AY315" s="17" t="s">
        <v>135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83</v>
      </c>
      <c r="BK315" s="139">
        <f>ROUND(I315*H315,2)</f>
        <v>0</v>
      </c>
      <c r="BL315" s="17" t="s">
        <v>143</v>
      </c>
      <c r="BM315" s="138" t="s">
        <v>1026</v>
      </c>
    </row>
    <row r="316" spans="2:65" s="1" customFormat="1" ht="10">
      <c r="B316" s="32"/>
      <c r="D316" s="140" t="s">
        <v>144</v>
      </c>
      <c r="F316" s="141" t="s">
        <v>1891</v>
      </c>
      <c r="I316" s="142"/>
      <c r="L316" s="32"/>
      <c r="M316" s="143"/>
      <c r="T316" s="53"/>
      <c r="AT316" s="17" t="s">
        <v>144</v>
      </c>
      <c r="AU316" s="17" t="s">
        <v>83</v>
      </c>
    </row>
    <row r="317" spans="2:65" s="1" customFormat="1" ht="16.5" customHeight="1">
      <c r="B317" s="32"/>
      <c r="C317" s="176" t="s">
        <v>1028</v>
      </c>
      <c r="D317" s="176" t="s">
        <v>714</v>
      </c>
      <c r="E317" s="177" t="s">
        <v>1867</v>
      </c>
      <c r="F317" s="178" t="s">
        <v>1868</v>
      </c>
      <c r="G317" s="179" t="s">
        <v>1668</v>
      </c>
      <c r="H317" s="180">
        <v>1</v>
      </c>
      <c r="I317" s="181"/>
      <c r="J317" s="182">
        <f>ROUND(I317*H317,2)</f>
        <v>0</v>
      </c>
      <c r="K317" s="178" t="s">
        <v>19</v>
      </c>
      <c r="L317" s="183"/>
      <c r="M317" s="184" t="s">
        <v>19</v>
      </c>
      <c r="N317" s="185" t="s">
        <v>47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169</v>
      </c>
      <c r="AT317" s="138" t="s">
        <v>714</v>
      </c>
      <c r="AU317" s="138" t="s">
        <v>83</v>
      </c>
      <c r="AY317" s="17" t="s">
        <v>135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83</v>
      </c>
      <c r="BK317" s="139">
        <f>ROUND(I317*H317,2)</f>
        <v>0</v>
      </c>
      <c r="BL317" s="17" t="s">
        <v>143</v>
      </c>
      <c r="BM317" s="138" t="s">
        <v>1031</v>
      </c>
    </row>
    <row r="318" spans="2:65" s="1" customFormat="1" ht="10">
      <c r="B318" s="32"/>
      <c r="D318" s="140" t="s">
        <v>144</v>
      </c>
      <c r="F318" s="141" t="s">
        <v>1868</v>
      </c>
      <c r="I318" s="142"/>
      <c r="L318" s="32"/>
      <c r="M318" s="143"/>
      <c r="T318" s="53"/>
      <c r="AT318" s="17" t="s">
        <v>144</v>
      </c>
      <c r="AU318" s="17" t="s">
        <v>83</v>
      </c>
    </row>
    <row r="319" spans="2:65" s="1" customFormat="1" ht="49" customHeight="1">
      <c r="B319" s="32"/>
      <c r="C319" s="127" t="s">
        <v>755</v>
      </c>
      <c r="D319" s="127" t="s">
        <v>138</v>
      </c>
      <c r="E319" s="128" t="s">
        <v>1892</v>
      </c>
      <c r="F319" s="129" t="s">
        <v>1893</v>
      </c>
      <c r="G319" s="130" t="s">
        <v>1668</v>
      </c>
      <c r="H319" s="131">
        <v>89</v>
      </c>
      <c r="I319" s="132"/>
      <c r="J319" s="133">
        <f>ROUND(I319*H319,2)</f>
        <v>0</v>
      </c>
      <c r="K319" s="129" t="s">
        <v>142</v>
      </c>
      <c r="L319" s="32"/>
      <c r="M319" s="134" t="s">
        <v>19</v>
      </c>
      <c r="N319" s="135" t="s">
        <v>47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143</v>
      </c>
      <c r="AT319" s="138" t="s">
        <v>138</v>
      </c>
      <c r="AU319" s="138" t="s">
        <v>83</v>
      </c>
      <c r="AY319" s="17" t="s">
        <v>135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83</v>
      </c>
      <c r="BK319" s="139">
        <f>ROUND(I319*H319,2)</f>
        <v>0</v>
      </c>
      <c r="BL319" s="17" t="s">
        <v>143</v>
      </c>
      <c r="BM319" s="138" t="s">
        <v>1037</v>
      </c>
    </row>
    <row r="320" spans="2:65" s="1" customFormat="1" ht="27">
      <c r="B320" s="32"/>
      <c r="D320" s="140" t="s">
        <v>144</v>
      </c>
      <c r="F320" s="141" t="s">
        <v>1893</v>
      </c>
      <c r="I320" s="142"/>
      <c r="L320" s="32"/>
      <c r="M320" s="143"/>
      <c r="T320" s="53"/>
      <c r="AT320" s="17" t="s">
        <v>144</v>
      </c>
      <c r="AU320" s="17" t="s">
        <v>83</v>
      </c>
    </row>
    <row r="321" spans="2:65" s="1" customFormat="1" ht="10">
      <c r="B321" s="32"/>
      <c r="D321" s="144" t="s">
        <v>145</v>
      </c>
      <c r="F321" s="145" t="s">
        <v>1894</v>
      </c>
      <c r="I321" s="142"/>
      <c r="L321" s="32"/>
      <c r="M321" s="143"/>
      <c r="T321" s="53"/>
      <c r="AT321" s="17" t="s">
        <v>145</v>
      </c>
      <c r="AU321" s="17" t="s">
        <v>83</v>
      </c>
    </row>
    <row r="322" spans="2:65" s="1" customFormat="1" ht="16.5" customHeight="1">
      <c r="B322" s="32"/>
      <c r="C322" s="176" t="s">
        <v>1039</v>
      </c>
      <c r="D322" s="176" t="s">
        <v>714</v>
      </c>
      <c r="E322" s="177" t="s">
        <v>1895</v>
      </c>
      <c r="F322" s="178" t="s">
        <v>1896</v>
      </c>
      <c r="G322" s="179" t="s">
        <v>1668</v>
      </c>
      <c r="H322" s="180">
        <v>24</v>
      </c>
      <c r="I322" s="181"/>
      <c r="J322" s="182">
        <f>ROUND(I322*H322,2)</f>
        <v>0</v>
      </c>
      <c r="K322" s="178" t="s">
        <v>19</v>
      </c>
      <c r="L322" s="183"/>
      <c r="M322" s="184" t="s">
        <v>19</v>
      </c>
      <c r="N322" s="185" t="s">
        <v>47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169</v>
      </c>
      <c r="AT322" s="138" t="s">
        <v>714</v>
      </c>
      <c r="AU322" s="138" t="s">
        <v>83</v>
      </c>
      <c r="AY322" s="17" t="s">
        <v>135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83</v>
      </c>
      <c r="BK322" s="139">
        <f>ROUND(I322*H322,2)</f>
        <v>0</v>
      </c>
      <c r="BL322" s="17" t="s">
        <v>143</v>
      </c>
      <c r="BM322" s="138" t="s">
        <v>1042</v>
      </c>
    </row>
    <row r="323" spans="2:65" s="1" customFormat="1" ht="10">
      <c r="B323" s="32"/>
      <c r="D323" s="140" t="s">
        <v>144</v>
      </c>
      <c r="F323" s="141" t="s">
        <v>1896</v>
      </c>
      <c r="I323" s="142"/>
      <c r="L323" s="32"/>
      <c r="M323" s="143"/>
      <c r="T323" s="53"/>
      <c r="AT323" s="17" t="s">
        <v>144</v>
      </c>
      <c r="AU323" s="17" t="s">
        <v>83</v>
      </c>
    </row>
    <row r="324" spans="2:65" s="1" customFormat="1" ht="16.5" customHeight="1">
      <c r="B324" s="32"/>
      <c r="C324" s="176" t="s">
        <v>760</v>
      </c>
      <c r="D324" s="176" t="s">
        <v>714</v>
      </c>
      <c r="E324" s="177" t="s">
        <v>1863</v>
      </c>
      <c r="F324" s="178" t="s">
        <v>1864</v>
      </c>
      <c r="G324" s="179" t="s">
        <v>1668</v>
      </c>
      <c r="H324" s="180">
        <v>24</v>
      </c>
      <c r="I324" s="181"/>
      <c r="J324" s="182">
        <f>ROUND(I324*H324,2)</f>
        <v>0</v>
      </c>
      <c r="K324" s="178" t="s">
        <v>19</v>
      </c>
      <c r="L324" s="183"/>
      <c r="M324" s="184" t="s">
        <v>19</v>
      </c>
      <c r="N324" s="185" t="s">
        <v>47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169</v>
      </c>
      <c r="AT324" s="138" t="s">
        <v>714</v>
      </c>
      <c r="AU324" s="138" t="s">
        <v>83</v>
      </c>
      <c r="AY324" s="17" t="s">
        <v>135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83</v>
      </c>
      <c r="BK324" s="139">
        <f>ROUND(I324*H324,2)</f>
        <v>0</v>
      </c>
      <c r="BL324" s="17" t="s">
        <v>143</v>
      </c>
      <c r="BM324" s="138" t="s">
        <v>1046</v>
      </c>
    </row>
    <row r="325" spans="2:65" s="1" customFormat="1" ht="10">
      <c r="B325" s="32"/>
      <c r="D325" s="140" t="s">
        <v>144</v>
      </c>
      <c r="F325" s="141" t="s">
        <v>1864</v>
      </c>
      <c r="I325" s="142"/>
      <c r="L325" s="32"/>
      <c r="M325" s="143"/>
      <c r="T325" s="53"/>
      <c r="AT325" s="17" t="s">
        <v>144</v>
      </c>
      <c r="AU325" s="17" t="s">
        <v>83</v>
      </c>
    </row>
    <row r="326" spans="2:65" s="1" customFormat="1" ht="16.5" customHeight="1">
      <c r="B326" s="32"/>
      <c r="C326" s="176" t="s">
        <v>1048</v>
      </c>
      <c r="D326" s="176" t="s">
        <v>714</v>
      </c>
      <c r="E326" s="177" t="s">
        <v>1897</v>
      </c>
      <c r="F326" s="178" t="s">
        <v>1898</v>
      </c>
      <c r="G326" s="179" t="s">
        <v>1668</v>
      </c>
      <c r="H326" s="180">
        <v>50</v>
      </c>
      <c r="I326" s="181"/>
      <c r="J326" s="182">
        <f>ROUND(I326*H326,2)</f>
        <v>0</v>
      </c>
      <c r="K326" s="178" t="s">
        <v>19</v>
      </c>
      <c r="L326" s="183"/>
      <c r="M326" s="184" t="s">
        <v>19</v>
      </c>
      <c r="N326" s="185" t="s">
        <v>47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169</v>
      </c>
      <c r="AT326" s="138" t="s">
        <v>714</v>
      </c>
      <c r="AU326" s="138" t="s">
        <v>83</v>
      </c>
      <c r="AY326" s="17" t="s">
        <v>135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83</v>
      </c>
      <c r="BK326" s="139">
        <f>ROUND(I326*H326,2)</f>
        <v>0</v>
      </c>
      <c r="BL326" s="17" t="s">
        <v>143</v>
      </c>
      <c r="BM326" s="138" t="s">
        <v>1051</v>
      </c>
    </row>
    <row r="327" spans="2:65" s="1" customFormat="1" ht="10">
      <c r="B327" s="32"/>
      <c r="D327" s="140" t="s">
        <v>144</v>
      </c>
      <c r="F327" s="141" t="s">
        <v>1898</v>
      </c>
      <c r="I327" s="142"/>
      <c r="L327" s="32"/>
      <c r="M327" s="143"/>
      <c r="T327" s="53"/>
      <c r="AT327" s="17" t="s">
        <v>144</v>
      </c>
      <c r="AU327" s="17" t="s">
        <v>83</v>
      </c>
    </row>
    <row r="328" spans="2:65" s="1" customFormat="1" ht="16.5" customHeight="1">
      <c r="B328" s="32"/>
      <c r="C328" s="176" t="s">
        <v>764</v>
      </c>
      <c r="D328" s="176" t="s">
        <v>714</v>
      </c>
      <c r="E328" s="177" t="s">
        <v>1884</v>
      </c>
      <c r="F328" s="178" t="s">
        <v>1868</v>
      </c>
      <c r="G328" s="179" t="s">
        <v>1668</v>
      </c>
      <c r="H328" s="180">
        <v>50</v>
      </c>
      <c r="I328" s="181"/>
      <c r="J328" s="182">
        <f>ROUND(I328*H328,2)</f>
        <v>0</v>
      </c>
      <c r="K328" s="178" t="s">
        <v>19</v>
      </c>
      <c r="L328" s="183"/>
      <c r="M328" s="184" t="s">
        <v>19</v>
      </c>
      <c r="N328" s="185" t="s">
        <v>47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169</v>
      </c>
      <c r="AT328" s="138" t="s">
        <v>714</v>
      </c>
      <c r="AU328" s="138" t="s">
        <v>83</v>
      </c>
      <c r="AY328" s="17" t="s">
        <v>135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83</v>
      </c>
      <c r="BK328" s="139">
        <f>ROUND(I328*H328,2)</f>
        <v>0</v>
      </c>
      <c r="BL328" s="17" t="s">
        <v>143</v>
      </c>
      <c r="BM328" s="138" t="s">
        <v>1054</v>
      </c>
    </row>
    <row r="329" spans="2:65" s="1" customFormat="1" ht="10">
      <c r="B329" s="32"/>
      <c r="D329" s="140" t="s">
        <v>144</v>
      </c>
      <c r="F329" s="141" t="s">
        <v>1868</v>
      </c>
      <c r="I329" s="142"/>
      <c r="L329" s="32"/>
      <c r="M329" s="143"/>
      <c r="T329" s="53"/>
      <c r="AT329" s="17" t="s">
        <v>144</v>
      </c>
      <c r="AU329" s="17" t="s">
        <v>83</v>
      </c>
    </row>
    <row r="330" spans="2:65" s="1" customFormat="1" ht="16.5" customHeight="1">
      <c r="B330" s="32"/>
      <c r="C330" s="176" t="s">
        <v>1055</v>
      </c>
      <c r="D330" s="176" t="s">
        <v>714</v>
      </c>
      <c r="E330" s="177" t="s">
        <v>1899</v>
      </c>
      <c r="F330" s="178" t="s">
        <v>1900</v>
      </c>
      <c r="G330" s="179" t="s">
        <v>1668</v>
      </c>
      <c r="H330" s="180">
        <v>15</v>
      </c>
      <c r="I330" s="181"/>
      <c r="J330" s="182">
        <f>ROUND(I330*H330,2)</f>
        <v>0</v>
      </c>
      <c r="K330" s="178" t="s">
        <v>19</v>
      </c>
      <c r="L330" s="183"/>
      <c r="M330" s="184" t="s">
        <v>19</v>
      </c>
      <c r="N330" s="185" t="s">
        <v>47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169</v>
      </c>
      <c r="AT330" s="138" t="s">
        <v>714</v>
      </c>
      <c r="AU330" s="138" t="s">
        <v>83</v>
      </c>
      <c r="AY330" s="17" t="s">
        <v>135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83</v>
      </c>
      <c r="BK330" s="139">
        <f>ROUND(I330*H330,2)</f>
        <v>0</v>
      </c>
      <c r="BL330" s="17" t="s">
        <v>143</v>
      </c>
      <c r="BM330" s="138" t="s">
        <v>1058</v>
      </c>
    </row>
    <row r="331" spans="2:65" s="1" customFormat="1" ht="10">
      <c r="B331" s="32"/>
      <c r="D331" s="140" t="s">
        <v>144</v>
      </c>
      <c r="F331" s="141" t="s">
        <v>1900</v>
      </c>
      <c r="I331" s="142"/>
      <c r="L331" s="32"/>
      <c r="M331" s="143"/>
      <c r="T331" s="53"/>
      <c r="AT331" s="17" t="s">
        <v>144</v>
      </c>
      <c r="AU331" s="17" t="s">
        <v>83</v>
      </c>
    </row>
    <row r="332" spans="2:65" s="1" customFormat="1" ht="49" customHeight="1">
      <c r="B332" s="32"/>
      <c r="C332" s="127" t="s">
        <v>770</v>
      </c>
      <c r="D332" s="127" t="s">
        <v>138</v>
      </c>
      <c r="E332" s="128" t="s">
        <v>1901</v>
      </c>
      <c r="F332" s="129" t="s">
        <v>1902</v>
      </c>
      <c r="G332" s="130" t="s">
        <v>1668</v>
      </c>
      <c r="H332" s="131">
        <v>20</v>
      </c>
      <c r="I332" s="132"/>
      <c r="J332" s="133">
        <f>ROUND(I332*H332,2)</f>
        <v>0</v>
      </c>
      <c r="K332" s="129" t="s">
        <v>142</v>
      </c>
      <c r="L332" s="32"/>
      <c r="M332" s="134" t="s">
        <v>19</v>
      </c>
      <c r="N332" s="135" t="s">
        <v>47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143</v>
      </c>
      <c r="AT332" s="138" t="s">
        <v>138</v>
      </c>
      <c r="AU332" s="138" t="s">
        <v>83</v>
      </c>
      <c r="AY332" s="17" t="s">
        <v>135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83</v>
      </c>
      <c r="BK332" s="139">
        <f>ROUND(I332*H332,2)</f>
        <v>0</v>
      </c>
      <c r="BL332" s="17" t="s">
        <v>143</v>
      </c>
      <c r="BM332" s="138" t="s">
        <v>1061</v>
      </c>
    </row>
    <row r="333" spans="2:65" s="1" customFormat="1" ht="27">
      <c r="B333" s="32"/>
      <c r="D333" s="140" t="s">
        <v>144</v>
      </c>
      <c r="F333" s="141" t="s">
        <v>1902</v>
      </c>
      <c r="I333" s="142"/>
      <c r="L333" s="32"/>
      <c r="M333" s="143"/>
      <c r="T333" s="53"/>
      <c r="AT333" s="17" t="s">
        <v>144</v>
      </c>
      <c r="AU333" s="17" t="s">
        <v>83</v>
      </c>
    </row>
    <row r="334" spans="2:65" s="1" customFormat="1" ht="10">
      <c r="B334" s="32"/>
      <c r="D334" s="144" t="s">
        <v>145</v>
      </c>
      <c r="F334" s="145" t="s">
        <v>1903</v>
      </c>
      <c r="I334" s="142"/>
      <c r="L334" s="32"/>
      <c r="M334" s="143"/>
      <c r="T334" s="53"/>
      <c r="AT334" s="17" t="s">
        <v>145</v>
      </c>
      <c r="AU334" s="17" t="s">
        <v>83</v>
      </c>
    </row>
    <row r="335" spans="2:65" s="1" customFormat="1" ht="16.5" customHeight="1">
      <c r="B335" s="32"/>
      <c r="C335" s="176" t="s">
        <v>1062</v>
      </c>
      <c r="D335" s="176" t="s">
        <v>714</v>
      </c>
      <c r="E335" s="177" t="s">
        <v>1904</v>
      </c>
      <c r="F335" s="178" t="s">
        <v>1905</v>
      </c>
      <c r="G335" s="179" t="s">
        <v>1668</v>
      </c>
      <c r="H335" s="180">
        <v>1</v>
      </c>
      <c r="I335" s="181"/>
      <c r="J335" s="182">
        <f>ROUND(I335*H335,2)</f>
        <v>0</v>
      </c>
      <c r="K335" s="178" t="s">
        <v>19</v>
      </c>
      <c r="L335" s="183"/>
      <c r="M335" s="184" t="s">
        <v>19</v>
      </c>
      <c r="N335" s="185" t="s">
        <v>47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169</v>
      </c>
      <c r="AT335" s="138" t="s">
        <v>714</v>
      </c>
      <c r="AU335" s="138" t="s">
        <v>83</v>
      </c>
      <c r="AY335" s="17" t="s">
        <v>135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83</v>
      </c>
      <c r="BK335" s="139">
        <f>ROUND(I335*H335,2)</f>
        <v>0</v>
      </c>
      <c r="BL335" s="17" t="s">
        <v>143</v>
      </c>
      <c r="BM335" s="138" t="s">
        <v>1065</v>
      </c>
    </row>
    <row r="336" spans="2:65" s="1" customFormat="1" ht="10">
      <c r="B336" s="32"/>
      <c r="D336" s="140" t="s">
        <v>144</v>
      </c>
      <c r="F336" s="141" t="s">
        <v>1905</v>
      </c>
      <c r="I336" s="142"/>
      <c r="L336" s="32"/>
      <c r="M336" s="143"/>
      <c r="T336" s="53"/>
      <c r="AT336" s="17" t="s">
        <v>144</v>
      </c>
      <c r="AU336" s="17" t="s">
        <v>83</v>
      </c>
    </row>
    <row r="337" spans="2:65" s="1" customFormat="1" ht="16.5" customHeight="1">
      <c r="B337" s="32"/>
      <c r="C337" s="176" t="s">
        <v>773</v>
      </c>
      <c r="D337" s="176" t="s">
        <v>714</v>
      </c>
      <c r="E337" s="177" t="s">
        <v>1863</v>
      </c>
      <c r="F337" s="178" t="s">
        <v>1864</v>
      </c>
      <c r="G337" s="179" t="s">
        <v>1668</v>
      </c>
      <c r="H337" s="180">
        <v>1</v>
      </c>
      <c r="I337" s="181"/>
      <c r="J337" s="182">
        <f>ROUND(I337*H337,2)</f>
        <v>0</v>
      </c>
      <c r="K337" s="178" t="s">
        <v>19</v>
      </c>
      <c r="L337" s="183"/>
      <c r="M337" s="184" t="s">
        <v>19</v>
      </c>
      <c r="N337" s="185" t="s">
        <v>47</v>
      </c>
      <c r="P337" s="136">
        <f>O337*H337</f>
        <v>0</v>
      </c>
      <c r="Q337" s="136">
        <v>0</v>
      </c>
      <c r="R337" s="136">
        <f>Q337*H337</f>
        <v>0</v>
      </c>
      <c r="S337" s="136">
        <v>0</v>
      </c>
      <c r="T337" s="137">
        <f>S337*H337</f>
        <v>0</v>
      </c>
      <c r="AR337" s="138" t="s">
        <v>169</v>
      </c>
      <c r="AT337" s="138" t="s">
        <v>714</v>
      </c>
      <c r="AU337" s="138" t="s">
        <v>83</v>
      </c>
      <c r="AY337" s="17" t="s">
        <v>135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83</v>
      </c>
      <c r="BK337" s="139">
        <f>ROUND(I337*H337,2)</f>
        <v>0</v>
      </c>
      <c r="BL337" s="17" t="s">
        <v>143</v>
      </c>
      <c r="BM337" s="138" t="s">
        <v>1069</v>
      </c>
    </row>
    <row r="338" spans="2:65" s="1" customFormat="1" ht="10">
      <c r="B338" s="32"/>
      <c r="D338" s="140" t="s">
        <v>144</v>
      </c>
      <c r="F338" s="141" t="s">
        <v>1864</v>
      </c>
      <c r="I338" s="142"/>
      <c r="L338" s="32"/>
      <c r="M338" s="143"/>
      <c r="T338" s="53"/>
      <c r="AT338" s="17" t="s">
        <v>144</v>
      </c>
      <c r="AU338" s="17" t="s">
        <v>83</v>
      </c>
    </row>
    <row r="339" spans="2:65" s="1" customFormat="1" ht="16.5" customHeight="1">
      <c r="B339" s="32"/>
      <c r="C339" s="176" t="s">
        <v>1070</v>
      </c>
      <c r="D339" s="176" t="s">
        <v>714</v>
      </c>
      <c r="E339" s="177" t="s">
        <v>1906</v>
      </c>
      <c r="F339" s="178" t="s">
        <v>1907</v>
      </c>
      <c r="G339" s="179" t="s">
        <v>1668</v>
      </c>
      <c r="H339" s="180">
        <v>6</v>
      </c>
      <c r="I339" s="181"/>
      <c r="J339" s="182">
        <f>ROUND(I339*H339,2)</f>
        <v>0</v>
      </c>
      <c r="K339" s="178" t="s">
        <v>19</v>
      </c>
      <c r="L339" s="183"/>
      <c r="M339" s="184" t="s">
        <v>19</v>
      </c>
      <c r="N339" s="185" t="s">
        <v>47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169</v>
      </c>
      <c r="AT339" s="138" t="s">
        <v>714</v>
      </c>
      <c r="AU339" s="138" t="s">
        <v>83</v>
      </c>
      <c r="AY339" s="17" t="s">
        <v>135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83</v>
      </c>
      <c r="BK339" s="139">
        <f>ROUND(I339*H339,2)</f>
        <v>0</v>
      </c>
      <c r="BL339" s="17" t="s">
        <v>143</v>
      </c>
      <c r="BM339" s="138" t="s">
        <v>1073</v>
      </c>
    </row>
    <row r="340" spans="2:65" s="1" customFormat="1" ht="10">
      <c r="B340" s="32"/>
      <c r="D340" s="140" t="s">
        <v>144</v>
      </c>
      <c r="F340" s="141" t="s">
        <v>1907</v>
      </c>
      <c r="I340" s="142"/>
      <c r="L340" s="32"/>
      <c r="M340" s="143"/>
      <c r="T340" s="53"/>
      <c r="AT340" s="17" t="s">
        <v>144</v>
      </c>
      <c r="AU340" s="17" t="s">
        <v>83</v>
      </c>
    </row>
    <row r="341" spans="2:65" s="1" customFormat="1" ht="16.5" customHeight="1">
      <c r="B341" s="32"/>
      <c r="C341" s="176" t="s">
        <v>779</v>
      </c>
      <c r="D341" s="176" t="s">
        <v>714</v>
      </c>
      <c r="E341" s="177" t="s">
        <v>1863</v>
      </c>
      <c r="F341" s="178" t="s">
        <v>1864</v>
      </c>
      <c r="G341" s="179" t="s">
        <v>1668</v>
      </c>
      <c r="H341" s="180">
        <v>6</v>
      </c>
      <c r="I341" s="181"/>
      <c r="J341" s="182">
        <f>ROUND(I341*H341,2)</f>
        <v>0</v>
      </c>
      <c r="K341" s="178" t="s">
        <v>19</v>
      </c>
      <c r="L341" s="183"/>
      <c r="M341" s="184" t="s">
        <v>19</v>
      </c>
      <c r="N341" s="185" t="s">
        <v>47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169</v>
      </c>
      <c r="AT341" s="138" t="s">
        <v>714</v>
      </c>
      <c r="AU341" s="138" t="s">
        <v>83</v>
      </c>
      <c r="AY341" s="17" t="s">
        <v>135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83</v>
      </c>
      <c r="BK341" s="139">
        <f>ROUND(I341*H341,2)</f>
        <v>0</v>
      </c>
      <c r="BL341" s="17" t="s">
        <v>143</v>
      </c>
      <c r="BM341" s="138" t="s">
        <v>1076</v>
      </c>
    </row>
    <row r="342" spans="2:65" s="1" customFormat="1" ht="10">
      <c r="B342" s="32"/>
      <c r="D342" s="140" t="s">
        <v>144</v>
      </c>
      <c r="F342" s="141" t="s">
        <v>1864</v>
      </c>
      <c r="I342" s="142"/>
      <c r="L342" s="32"/>
      <c r="M342" s="143"/>
      <c r="T342" s="53"/>
      <c r="AT342" s="17" t="s">
        <v>144</v>
      </c>
      <c r="AU342" s="17" t="s">
        <v>83</v>
      </c>
    </row>
    <row r="343" spans="2:65" s="1" customFormat="1" ht="16.5" customHeight="1">
      <c r="B343" s="32"/>
      <c r="C343" s="176" t="s">
        <v>1077</v>
      </c>
      <c r="D343" s="176" t="s">
        <v>714</v>
      </c>
      <c r="E343" s="177" t="s">
        <v>1908</v>
      </c>
      <c r="F343" s="178" t="s">
        <v>1909</v>
      </c>
      <c r="G343" s="179" t="s">
        <v>1668</v>
      </c>
      <c r="H343" s="180">
        <v>1</v>
      </c>
      <c r="I343" s="181"/>
      <c r="J343" s="182">
        <f>ROUND(I343*H343,2)</f>
        <v>0</v>
      </c>
      <c r="K343" s="178" t="s">
        <v>19</v>
      </c>
      <c r="L343" s="183"/>
      <c r="M343" s="184" t="s">
        <v>19</v>
      </c>
      <c r="N343" s="185" t="s">
        <v>47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169</v>
      </c>
      <c r="AT343" s="138" t="s">
        <v>714</v>
      </c>
      <c r="AU343" s="138" t="s">
        <v>83</v>
      </c>
      <c r="AY343" s="17" t="s">
        <v>135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83</v>
      </c>
      <c r="BK343" s="139">
        <f>ROUND(I343*H343,2)</f>
        <v>0</v>
      </c>
      <c r="BL343" s="17" t="s">
        <v>143</v>
      </c>
      <c r="BM343" s="138" t="s">
        <v>1080</v>
      </c>
    </row>
    <row r="344" spans="2:65" s="1" customFormat="1" ht="10">
      <c r="B344" s="32"/>
      <c r="D344" s="140" t="s">
        <v>144</v>
      </c>
      <c r="F344" s="141" t="s">
        <v>1909</v>
      </c>
      <c r="I344" s="142"/>
      <c r="L344" s="32"/>
      <c r="M344" s="143"/>
      <c r="T344" s="53"/>
      <c r="AT344" s="17" t="s">
        <v>144</v>
      </c>
      <c r="AU344" s="17" t="s">
        <v>83</v>
      </c>
    </row>
    <row r="345" spans="2:65" s="1" customFormat="1" ht="16.5" customHeight="1">
      <c r="B345" s="32"/>
      <c r="C345" s="176" t="s">
        <v>784</v>
      </c>
      <c r="D345" s="176" t="s">
        <v>714</v>
      </c>
      <c r="E345" s="177" t="s">
        <v>1910</v>
      </c>
      <c r="F345" s="178" t="s">
        <v>1911</v>
      </c>
      <c r="G345" s="179" t="s">
        <v>1668</v>
      </c>
      <c r="H345" s="180">
        <v>8</v>
      </c>
      <c r="I345" s="181"/>
      <c r="J345" s="182">
        <f>ROUND(I345*H345,2)</f>
        <v>0</v>
      </c>
      <c r="K345" s="178" t="s">
        <v>19</v>
      </c>
      <c r="L345" s="183"/>
      <c r="M345" s="184" t="s">
        <v>19</v>
      </c>
      <c r="N345" s="185" t="s">
        <v>47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169</v>
      </c>
      <c r="AT345" s="138" t="s">
        <v>714</v>
      </c>
      <c r="AU345" s="138" t="s">
        <v>83</v>
      </c>
      <c r="AY345" s="17" t="s">
        <v>135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83</v>
      </c>
      <c r="BK345" s="139">
        <f>ROUND(I345*H345,2)</f>
        <v>0</v>
      </c>
      <c r="BL345" s="17" t="s">
        <v>143</v>
      </c>
      <c r="BM345" s="138" t="s">
        <v>1083</v>
      </c>
    </row>
    <row r="346" spans="2:65" s="1" customFormat="1" ht="10">
      <c r="B346" s="32"/>
      <c r="D346" s="140" t="s">
        <v>144</v>
      </c>
      <c r="F346" s="141" t="s">
        <v>1911</v>
      </c>
      <c r="I346" s="142"/>
      <c r="L346" s="32"/>
      <c r="M346" s="143"/>
      <c r="T346" s="53"/>
      <c r="AT346" s="17" t="s">
        <v>144</v>
      </c>
      <c r="AU346" s="17" t="s">
        <v>83</v>
      </c>
    </row>
    <row r="347" spans="2:65" s="1" customFormat="1" ht="16.5" customHeight="1">
      <c r="B347" s="32"/>
      <c r="C347" s="176" t="s">
        <v>1084</v>
      </c>
      <c r="D347" s="176" t="s">
        <v>714</v>
      </c>
      <c r="E347" s="177" t="s">
        <v>1884</v>
      </c>
      <c r="F347" s="178" t="s">
        <v>1868</v>
      </c>
      <c r="G347" s="179" t="s">
        <v>1668</v>
      </c>
      <c r="H347" s="180">
        <v>8</v>
      </c>
      <c r="I347" s="181"/>
      <c r="J347" s="182">
        <f>ROUND(I347*H347,2)</f>
        <v>0</v>
      </c>
      <c r="K347" s="178" t="s">
        <v>19</v>
      </c>
      <c r="L347" s="183"/>
      <c r="M347" s="184" t="s">
        <v>19</v>
      </c>
      <c r="N347" s="185" t="s">
        <v>47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169</v>
      </c>
      <c r="AT347" s="138" t="s">
        <v>714</v>
      </c>
      <c r="AU347" s="138" t="s">
        <v>83</v>
      </c>
      <c r="AY347" s="17" t="s">
        <v>135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83</v>
      </c>
      <c r="BK347" s="139">
        <f>ROUND(I347*H347,2)</f>
        <v>0</v>
      </c>
      <c r="BL347" s="17" t="s">
        <v>143</v>
      </c>
      <c r="BM347" s="138" t="s">
        <v>1087</v>
      </c>
    </row>
    <row r="348" spans="2:65" s="1" customFormat="1" ht="10">
      <c r="B348" s="32"/>
      <c r="D348" s="140" t="s">
        <v>144</v>
      </c>
      <c r="F348" s="141" t="s">
        <v>1868</v>
      </c>
      <c r="I348" s="142"/>
      <c r="L348" s="32"/>
      <c r="M348" s="143"/>
      <c r="T348" s="53"/>
      <c r="AT348" s="17" t="s">
        <v>144</v>
      </c>
      <c r="AU348" s="17" t="s">
        <v>83</v>
      </c>
    </row>
    <row r="349" spans="2:65" s="1" customFormat="1" ht="24.15" customHeight="1">
      <c r="B349" s="32"/>
      <c r="C349" s="176" t="s">
        <v>788</v>
      </c>
      <c r="D349" s="176" t="s">
        <v>714</v>
      </c>
      <c r="E349" s="177" t="s">
        <v>1912</v>
      </c>
      <c r="F349" s="178" t="s">
        <v>1913</v>
      </c>
      <c r="G349" s="179" t="s">
        <v>1668</v>
      </c>
      <c r="H349" s="180">
        <v>4</v>
      </c>
      <c r="I349" s="181"/>
      <c r="J349" s="182">
        <f>ROUND(I349*H349,2)</f>
        <v>0</v>
      </c>
      <c r="K349" s="178" t="s">
        <v>19</v>
      </c>
      <c r="L349" s="183"/>
      <c r="M349" s="184" t="s">
        <v>19</v>
      </c>
      <c r="N349" s="185" t="s">
        <v>47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169</v>
      </c>
      <c r="AT349" s="138" t="s">
        <v>714</v>
      </c>
      <c r="AU349" s="138" t="s">
        <v>83</v>
      </c>
      <c r="AY349" s="17" t="s">
        <v>135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83</v>
      </c>
      <c r="BK349" s="139">
        <f>ROUND(I349*H349,2)</f>
        <v>0</v>
      </c>
      <c r="BL349" s="17" t="s">
        <v>143</v>
      </c>
      <c r="BM349" s="138" t="s">
        <v>1090</v>
      </c>
    </row>
    <row r="350" spans="2:65" s="1" customFormat="1" ht="10">
      <c r="B350" s="32"/>
      <c r="D350" s="140" t="s">
        <v>144</v>
      </c>
      <c r="F350" s="141" t="s">
        <v>1913</v>
      </c>
      <c r="I350" s="142"/>
      <c r="L350" s="32"/>
      <c r="M350" s="143"/>
      <c r="T350" s="53"/>
      <c r="AT350" s="17" t="s">
        <v>144</v>
      </c>
      <c r="AU350" s="17" t="s">
        <v>83</v>
      </c>
    </row>
    <row r="351" spans="2:65" s="1" customFormat="1" ht="16.5" customHeight="1">
      <c r="B351" s="32"/>
      <c r="C351" s="176" t="s">
        <v>1091</v>
      </c>
      <c r="D351" s="176" t="s">
        <v>714</v>
      </c>
      <c r="E351" s="177" t="s">
        <v>1884</v>
      </c>
      <c r="F351" s="178" t="s">
        <v>1868</v>
      </c>
      <c r="G351" s="179" t="s">
        <v>1668</v>
      </c>
      <c r="H351" s="180">
        <v>4</v>
      </c>
      <c r="I351" s="181"/>
      <c r="J351" s="182">
        <f>ROUND(I351*H351,2)</f>
        <v>0</v>
      </c>
      <c r="K351" s="178" t="s">
        <v>19</v>
      </c>
      <c r="L351" s="183"/>
      <c r="M351" s="184" t="s">
        <v>19</v>
      </c>
      <c r="N351" s="185" t="s">
        <v>47</v>
      </c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AR351" s="138" t="s">
        <v>169</v>
      </c>
      <c r="AT351" s="138" t="s">
        <v>714</v>
      </c>
      <c r="AU351" s="138" t="s">
        <v>83</v>
      </c>
      <c r="AY351" s="17" t="s">
        <v>135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83</v>
      </c>
      <c r="BK351" s="139">
        <f>ROUND(I351*H351,2)</f>
        <v>0</v>
      </c>
      <c r="BL351" s="17" t="s">
        <v>143</v>
      </c>
      <c r="BM351" s="138" t="s">
        <v>1094</v>
      </c>
    </row>
    <row r="352" spans="2:65" s="1" customFormat="1" ht="10">
      <c r="B352" s="32"/>
      <c r="D352" s="140" t="s">
        <v>144</v>
      </c>
      <c r="F352" s="141" t="s">
        <v>1868</v>
      </c>
      <c r="I352" s="142"/>
      <c r="L352" s="32"/>
      <c r="M352" s="143"/>
      <c r="T352" s="53"/>
      <c r="AT352" s="17" t="s">
        <v>144</v>
      </c>
      <c r="AU352" s="17" t="s">
        <v>83</v>
      </c>
    </row>
    <row r="353" spans="2:65" s="1" customFormat="1" ht="21.75" customHeight="1">
      <c r="B353" s="32"/>
      <c r="C353" s="127" t="s">
        <v>791</v>
      </c>
      <c r="D353" s="127" t="s">
        <v>138</v>
      </c>
      <c r="E353" s="128" t="s">
        <v>1914</v>
      </c>
      <c r="F353" s="129" t="s">
        <v>1915</v>
      </c>
      <c r="G353" s="130" t="s">
        <v>1668</v>
      </c>
      <c r="H353" s="131">
        <v>3</v>
      </c>
      <c r="I353" s="132"/>
      <c r="J353" s="133">
        <f>ROUND(I353*H353,2)</f>
        <v>0</v>
      </c>
      <c r="K353" s="129" t="s">
        <v>142</v>
      </c>
      <c r="L353" s="32"/>
      <c r="M353" s="134" t="s">
        <v>19</v>
      </c>
      <c r="N353" s="135" t="s">
        <v>47</v>
      </c>
      <c r="P353" s="136">
        <f>O353*H353</f>
        <v>0</v>
      </c>
      <c r="Q353" s="136">
        <v>0</v>
      </c>
      <c r="R353" s="136">
        <f>Q353*H353</f>
        <v>0</v>
      </c>
      <c r="S353" s="136">
        <v>0</v>
      </c>
      <c r="T353" s="137">
        <f>S353*H353</f>
        <v>0</v>
      </c>
      <c r="AR353" s="138" t="s">
        <v>143</v>
      </c>
      <c r="AT353" s="138" t="s">
        <v>138</v>
      </c>
      <c r="AU353" s="138" t="s">
        <v>83</v>
      </c>
      <c r="AY353" s="17" t="s">
        <v>135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83</v>
      </c>
      <c r="BK353" s="139">
        <f>ROUND(I353*H353,2)</f>
        <v>0</v>
      </c>
      <c r="BL353" s="17" t="s">
        <v>143</v>
      </c>
      <c r="BM353" s="138" t="s">
        <v>1097</v>
      </c>
    </row>
    <row r="354" spans="2:65" s="1" customFormat="1" ht="10">
      <c r="B354" s="32"/>
      <c r="D354" s="140" t="s">
        <v>144</v>
      </c>
      <c r="F354" s="141" t="s">
        <v>1915</v>
      </c>
      <c r="I354" s="142"/>
      <c r="L354" s="32"/>
      <c r="M354" s="143"/>
      <c r="T354" s="53"/>
      <c r="AT354" s="17" t="s">
        <v>144</v>
      </c>
      <c r="AU354" s="17" t="s">
        <v>83</v>
      </c>
    </row>
    <row r="355" spans="2:65" s="1" customFormat="1" ht="10">
      <c r="B355" s="32"/>
      <c r="D355" s="144" t="s">
        <v>145</v>
      </c>
      <c r="F355" s="145" t="s">
        <v>1916</v>
      </c>
      <c r="I355" s="142"/>
      <c r="L355" s="32"/>
      <c r="M355" s="143"/>
      <c r="T355" s="53"/>
      <c r="AT355" s="17" t="s">
        <v>145</v>
      </c>
      <c r="AU355" s="17" t="s">
        <v>83</v>
      </c>
    </row>
    <row r="356" spans="2:65" s="1" customFormat="1" ht="21.75" customHeight="1">
      <c r="B356" s="32"/>
      <c r="C356" s="176" t="s">
        <v>1099</v>
      </c>
      <c r="D356" s="176" t="s">
        <v>714</v>
      </c>
      <c r="E356" s="177" t="s">
        <v>1917</v>
      </c>
      <c r="F356" s="178" t="s">
        <v>1918</v>
      </c>
      <c r="G356" s="179" t="s">
        <v>1668</v>
      </c>
      <c r="H356" s="180">
        <v>3</v>
      </c>
      <c r="I356" s="181"/>
      <c r="J356" s="182">
        <f>ROUND(I356*H356,2)</f>
        <v>0</v>
      </c>
      <c r="K356" s="178" t="s">
        <v>19</v>
      </c>
      <c r="L356" s="183"/>
      <c r="M356" s="184" t="s">
        <v>19</v>
      </c>
      <c r="N356" s="185" t="s">
        <v>47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169</v>
      </c>
      <c r="AT356" s="138" t="s">
        <v>714</v>
      </c>
      <c r="AU356" s="138" t="s">
        <v>83</v>
      </c>
      <c r="AY356" s="17" t="s">
        <v>135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83</v>
      </c>
      <c r="BK356" s="139">
        <f>ROUND(I356*H356,2)</f>
        <v>0</v>
      </c>
      <c r="BL356" s="17" t="s">
        <v>143</v>
      </c>
      <c r="BM356" s="138" t="s">
        <v>1102</v>
      </c>
    </row>
    <row r="357" spans="2:65" s="1" customFormat="1" ht="10">
      <c r="B357" s="32"/>
      <c r="D357" s="140" t="s">
        <v>144</v>
      </c>
      <c r="F357" s="141" t="s">
        <v>1918</v>
      </c>
      <c r="I357" s="142"/>
      <c r="L357" s="32"/>
      <c r="M357" s="143"/>
      <c r="T357" s="53"/>
      <c r="AT357" s="17" t="s">
        <v>144</v>
      </c>
      <c r="AU357" s="17" t="s">
        <v>83</v>
      </c>
    </row>
    <row r="358" spans="2:65" s="1" customFormat="1" ht="49" customHeight="1">
      <c r="B358" s="32"/>
      <c r="C358" s="127" t="s">
        <v>795</v>
      </c>
      <c r="D358" s="127" t="s">
        <v>138</v>
      </c>
      <c r="E358" s="128" t="s">
        <v>1919</v>
      </c>
      <c r="F358" s="129" t="s">
        <v>1920</v>
      </c>
      <c r="G358" s="130" t="s">
        <v>1668</v>
      </c>
      <c r="H358" s="131">
        <v>31</v>
      </c>
      <c r="I358" s="132"/>
      <c r="J358" s="133">
        <f>ROUND(I358*H358,2)</f>
        <v>0</v>
      </c>
      <c r="K358" s="129" t="s">
        <v>142</v>
      </c>
      <c r="L358" s="32"/>
      <c r="M358" s="134" t="s">
        <v>19</v>
      </c>
      <c r="N358" s="135" t="s">
        <v>47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143</v>
      </c>
      <c r="AT358" s="138" t="s">
        <v>138</v>
      </c>
      <c r="AU358" s="138" t="s">
        <v>83</v>
      </c>
      <c r="AY358" s="17" t="s">
        <v>135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83</v>
      </c>
      <c r="BK358" s="139">
        <f>ROUND(I358*H358,2)</f>
        <v>0</v>
      </c>
      <c r="BL358" s="17" t="s">
        <v>143</v>
      </c>
      <c r="BM358" s="138" t="s">
        <v>1105</v>
      </c>
    </row>
    <row r="359" spans="2:65" s="1" customFormat="1" ht="27">
      <c r="B359" s="32"/>
      <c r="D359" s="140" t="s">
        <v>144</v>
      </c>
      <c r="F359" s="141" t="s">
        <v>1920</v>
      </c>
      <c r="I359" s="142"/>
      <c r="L359" s="32"/>
      <c r="M359" s="143"/>
      <c r="T359" s="53"/>
      <c r="AT359" s="17" t="s">
        <v>144</v>
      </c>
      <c r="AU359" s="17" t="s">
        <v>83</v>
      </c>
    </row>
    <row r="360" spans="2:65" s="1" customFormat="1" ht="10">
      <c r="B360" s="32"/>
      <c r="D360" s="144" t="s">
        <v>145</v>
      </c>
      <c r="F360" s="145" t="s">
        <v>1921</v>
      </c>
      <c r="I360" s="142"/>
      <c r="L360" s="32"/>
      <c r="M360" s="143"/>
      <c r="T360" s="53"/>
      <c r="AT360" s="17" t="s">
        <v>145</v>
      </c>
      <c r="AU360" s="17" t="s">
        <v>83</v>
      </c>
    </row>
    <row r="361" spans="2:65" s="1" customFormat="1" ht="16.5" customHeight="1">
      <c r="B361" s="32"/>
      <c r="C361" s="176" t="s">
        <v>1107</v>
      </c>
      <c r="D361" s="176" t="s">
        <v>714</v>
      </c>
      <c r="E361" s="177" t="s">
        <v>1922</v>
      </c>
      <c r="F361" s="178" t="s">
        <v>1923</v>
      </c>
      <c r="G361" s="179" t="s">
        <v>1668</v>
      </c>
      <c r="H361" s="180">
        <v>4</v>
      </c>
      <c r="I361" s="181"/>
      <c r="J361" s="182">
        <f>ROUND(I361*H361,2)</f>
        <v>0</v>
      </c>
      <c r="K361" s="178" t="s">
        <v>19</v>
      </c>
      <c r="L361" s="183"/>
      <c r="M361" s="184" t="s">
        <v>19</v>
      </c>
      <c r="N361" s="185" t="s">
        <v>47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169</v>
      </c>
      <c r="AT361" s="138" t="s">
        <v>714</v>
      </c>
      <c r="AU361" s="138" t="s">
        <v>83</v>
      </c>
      <c r="AY361" s="17" t="s">
        <v>135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83</v>
      </c>
      <c r="BK361" s="139">
        <f>ROUND(I361*H361,2)</f>
        <v>0</v>
      </c>
      <c r="BL361" s="17" t="s">
        <v>143</v>
      </c>
      <c r="BM361" s="138" t="s">
        <v>1110</v>
      </c>
    </row>
    <row r="362" spans="2:65" s="1" customFormat="1" ht="10">
      <c r="B362" s="32"/>
      <c r="D362" s="140" t="s">
        <v>144</v>
      </c>
      <c r="F362" s="141" t="s">
        <v>1923</v>
      </c>
      <c r="I362" s="142"/>
      <c r="L362" s="32"/>
      <c r="M362" s="143"/>
      <c r="T362" s="53"/>
      <c r="AT362" s="17" t="s">
        <v>144</v>
      </c>
      <c r="AU362" s="17" t="s">
        <v>83</v>
      </c>
    </row>
    <row r="363" spans="2:65" s="1" customFormat="1" ht="16.5" customHeight="1">
      <c r="B363" s="32"/>
      <c r="C363" s="176" t="s">
        <v>798</v>
      </c>
      <c r="D363" s="176" t="s">
        <v>714</v>
      </c>
      <c r="E363" s="177" t="s">
        <v>1924</v>
      </c>
      <c r="F363" s="178" t="s">
        <v>1925</v>
      </c>
      <c r="G363" s="179" t="s">
        <v>1668</v>
      </c>
      <c r="H363" s="180">
        <v>9</v>
      </c>
      <c r="I363" s="181"/>
      <c r="J363" s="182">
        <f>ROUND(I363*H363,2)</f>
        <v>0</v>
      </c>
      <c r="K363" s="178" t="s">
        <v>19</v>
      </c>
      <c r="L363" s="183"/>
      <c r="M363" s="184" t="s">
        <v>19</v>
      </c>
      <c r="N363" s="185" t="s">
        <v>47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169</v>
      </c>
      <c r="AT363" s="138" t="s">
        <v>714</v>
      </c>
      <c r="AU363" s="138" t="s">
        <v>83</v>
      </c>
      <c r="AY363" s="17" t="s">
        <v>135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83</v>
      </c>
      <c r="BK363" s="139">
        <f>ROUND(I363*H363,2)</f>
        <v>0</v>
      </c>
      <c r="BL363" s="17" t="s">
        <v>143</v>
      </c>
      <c r="BM363" s="138" t="s">
        <v>1113</v>
      </c>
    </row>
    <row r="364" spans="2:65" s="1" customFormat="1" ht="10">
      <c r="B364" s="32"/>
      <c r="D364" s="140" t="s">
        <v>144</v>
      </c>
      <c r="F364" s="141" t="s">
        <v>1925</v>
      </c>
      <c r="I364" s="142"/>
      <c r="L364" s="32"/>
      <c r="M364" s="143"/>
      <c r="T364" s="53"/>
      <c r="AT364" s="17" t="s">
        <v>144</v>
      </c>
      <c r="AU364" s="17" t="s">
        <v>83</v>
      </c>
    </row>
    <row r="365" spans="2:65" s="1" customFormat="1" ht="16.5" customHeight="1">
      <c r="B365" s="32"/>
      <c r="C365" s="176" t="s">
        <v>1115</v>
      </c>
      <c r="D365" s="176" t="s">
        <v>714</v>
      </c>
      <c r="E365" s="177" t="s">
        <v>1926</v>
      </c>
      <c r="F365" s="178" t="s">
        <v>1927</v>
      </c>
      <c r="G365" s="179" t="s">
        <v>1668</v>
      </c>
      <c r="H365" s="180">
        <v>18</v>
      </c>
      <c r="I365" s="181"/>
      <c r="J365" s="182">
        <f>ROUND(I365*H365,2)</f>
        <v>0</v>
      </c>
      <c r="K365" s="178" t="s">
        <v>19</v>
      </c>
      <c r="L365" s="183"/>
      <c r="M365" s="184" t="s">
        <v>19</v>
      </c>
      <c r="N365" s="185" t="s">
        <v>47</v>
      </c>
      <c r="P365" s="136">
        <f>O365*H365</f>
        <v>0</v>
      </c>
      <c r="Q365" s="136">
        <v>0</v>
      </c>
      <c r="R365" s="136">
        <f>Q365*H365</f>
        <v>0</v>
      </c>
      <c r="S365" s="136">
        <v>0</v>
      </c>
      <c r="T365" s="137">
        <f>S365*H365</f>
        <v>0</v>
      </c>
      <c r="AR365" s="138" t="s">
        <v>169</v>
      </c>
      <c r="AT365" s="138" t="s">
        <v>714</v>
      </c>
      <c r="AU365" s="138" t="s">
        <v>83</v>
      </c>
      <c r="AY365" s="17" t="s">
        <v>135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83</v>
      </c>
      <c r="BK365" s="139">
        <f>ROUND(I365*H365,2)</f>
        <v>0</v>
      </c>
      <c r="BL365" s="17" t="s">
        <v>143</v>
      </c>
      <c r="BM365" s="138" t="s">
        <v>1118</v>
      </c>
    </row>
    <row r="366" spans="2:65" s="1" customFormat="1" ht="10">
      <c r="B366" s="32"/>
      <c r="D366" s="140" t="s">
        <v>144</v>
      </c>
      <c r="F366" s="141" t="s">
        <v>1927</v>
      </c>
      <c r="I366" s="142"/>
      <c r="L366" s="32"/>
      <c r="M366" s="143"/>
      <c r="T366" s="53"/>
      <c r="AT366" s="17" t="s">
        <v>144</v>
      </c>
      <c r="AU366" s="17" t="s">
        <v>83</v>
      </c>
    </row>
    <row r="367" spans="2:65" s="1" customFormat="1" ht="49" customHeight="1">
      <c r="B367" s="32"/>
      <c r="C367" s="127" t="s">
        <v>800</v>
      </c>
      <c r="D367" s="127" t="s">
        <v>138</v>
      </c>
      <c r="E367" s="128" t="s">
        <v>1928</v>
      </c>
      <c r="F367" s="129" t="s">
        <v>1929</v>
      </c>
      <c r="G367" s="130" t="s">
        <v>1668</v>
      </c>
      <c r="H367" s="131">
        <v>118</v>
      </c>
      <c r="I367" s="132"/>
      <c r="J367" s="133">
        <f>ROUND(I367*H367,2)</f>
        <v>0</v>
      </c>
      <c r="K367" s="129" t="s">
        <v>142</v>
      </c>
      <c r="L367" s="32"/>
      <c r="M367" s="134" t="s">
        <v>19</v>
      </c>
      <c r="N367" s="135" t="s">
        <v>47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143</v>
      </c>
      <c r="AT367" s="138" t="s">
        <v>138</v>
      </c>
      <c r="AU367" s="138" t="s">
        <v>83</v>
      </c>
      <c r="AY367" s="17" t="s">
        <v>135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83</v>
      </c>
      <c r="BK367" s="139">
        <f>ROUND(I367*H367,2)</f>
        <v>0</v>
      </c>
      <c r="BL367" s="17" t="s">
        <v>143</v>
      </c>
      <c r="BM367" s="138" t="s">
        <v>1121</v>
      </c>
    </row>
    <row r="368" spans="2:65" s="1" customFormat="1" ht="27">
      <c r="B368" s="32"/>
      <c r="D368" s="140" t="s">
        <v>144</v>
      </c>
      <c r="F368" s="141" t="s">
        <v>1929</v>
      </c>
      <c r="I368" s="142"/>
      <c r="L368" s="32"/>
      <c r="M368" s="143"/>
      <c r="T368" s="53"/>
      <c r="AT368" s="17" t="s">
        <v>144</v>
      </c>
      <c r="AU368" s="17" t="s">
        <v>83</v>
      </c>
    </row>
    <row r="369" spans="2:65" s="1" customFormat="1" ht="10">
      <c r="B369" s="32"/>
      <c r="D369" s="144" t="s">
        <v>145</v>
      </c>
      <c r="F369" s="145" t="s">
        <v>1930</v>
      </c>
      <c r="I369" s="142"/>
      <c r="L369" s="32"/>
      <c r="M369" s="143"/>
      <c r="T369" s="53"/>
      <c r="AT369" s="17" t="s">
        <v>145</v>
      </c>
      <c r="AU369" s="17" t="s">
        <v>83</v>
      </c>
    </row>
    <row r="370" spans="2:65" s="1" customFormat="1" ht="16.5" customHeight="1">
      <c r="B370" s="32"/>
      <c r="C370" s="176" t="s">
        <v>1123</v>
      </c>
      <c r="D370" s="176" t="s">
        <v>714</v>
      </c>
      <c r="E370" s="177" t="s">
        <v>1931</v>
      </c>
      <c r="F370" s="178" t="s">
        <v>1932</v>
      </c>
      <c r="G370" s="179" t="s">
        <v>1668</v>
      </c>
      <c r="H370" s="180">
        <v>17</v>
      </c>
      <c r="I370" s="181"/>
      <c r="J370" s="182">
        <f>ROUND(I370*H370,2)</f>
        <v>0</v>
      </c>
      <c r="K370" s="178" t="s">
        <v>19</v>
      </c>
      <c r="L370" s="183"/>
      <c r="M370" s="184" t="s">
        <v>19</v>
      </c>
      <c r="N370" s="185" t="s">
        <v>47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169</v>
      </c>
      <c r="AT370" s="138" t="s">
        <v>714</v>
      </c>
      <c r="AU370" s="138" t="s">
        <v>83</v>
      </c>
      <c r="AY370" s="17" t="s">
        <v>135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83</v>
      </c>
      <c r="BK370" s="139">
        <f>ROUND(I370*H370,2)</f>
        <v>0</v>
      </c>
      <c r="BL370" s="17" t="s">
        <v>143</v>
      </c>
      <c r="BM370" s="138" t="s">
        <v>1126</v>
      </c>
    </row>
    <row r="371" spans="2:65" s="1" customFormat="1" ht="10">
      <c r="B371" s="32"/>
      <c r="D371" s="140" t="s">
        <v>144</v>
      </c>
      <c r="F371" s="141" t="s">
        <v>1932</v>
      </c>
      <c r="I371" s="142"/>
      <c r="L371" s="32"/>
      <c r="M371" s="143"/>
      <c r="T371" s="53"/>
      <c r="AT371" s="17" t="s">
        <v>144</v>
      </c>
      <c r="AU371" s="17" t="s">
        <v>83</v>
      </c>
    </row>
    <row r="372" spans="2:65" s="1" customFormat="1" ht="16.5" customHeight="1">
      <c r="B372" s="32"/>
      <c r="C372" s="176" t="s">
        <v>803</v>
      </c>
      <c r="D372" s="176" t="s">
        <v>714</v>
      </c>
      <c r="E372" s="177" t="s">
        <v>1933</v>
      </c>
      <c r="F372" s="178" t="s">
        <v>1934</v>
      </c>
      <c r="G372" s="179" t="s">
        <v>1668</v>
      </c>
      <c r="H372" s="180">
        <v>72</v>
      </c>
      <c r="I372" s="181"/>
      <c r="J372" s="182">
        <f>ROUND(I372*H372,2)</f>
        <v>0</v>
      </c>
      <c r="K372" s="178" t="s">
        <v>19</v>
      </c>
      <c r="L372" s="183"/>
      <c r="M372" s="184" t="s">
        <v>19</v>
      </c>
      <c r="N372" s="185" t="s">
        <v>47</v>
      </c>
      <c r="P372" s="136">
        <f>O372*H372</f>
        <v>0</v>
      </c>
      <c r="Q372" s="136">
        <v>0</v>
      </c>
      <c r="R372" s="136">
        <f>Q372*H372</f>
        <v>0</v>
      </c>
      <c r="S372" s="136">
        <v>0</v>
      </c>
      <c r="T372" s="137">
        <f>S372*H372</f>
        <v>0</v>
      </c>
      <c r="AR372" s="138" t="s">
        <v>169</v>
      </c>
      <c r="AT372" s="138" t="s">
        <v>714</v>
      </c>
      <c r="AU372" s="138" t="s">
        <v>83</v>
      </c>
      <c r="AY372" s="17" t="s">
        <v>135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83</v>
      </c>
      <c r="BK372" s="139">
        <f>ROUND(I372*H372,2)</f>
        <v>0</v>
      </c>
      <c r="BL372" s="17" t="s">
        <v>143</v>
      </c>
      <c r="BM372" s="138" t="s">
        <v>1129</v>
      </c>
    </row>
    <row r="373" spans="2:65" s="1" customFormat="1" ht="10">
      <c r="B373" s="32"/>
      <c r="D373" s="140" t="s">
        <v>144</v>
      </c>
      <c r="F373" s="141" t="s">
        <v>1934</v>
      </c>
      <c r="I373" s="142"/>
      <c r="L373" s="32"/>
      <c r="M373" s="143"/>
      <c r="T373" s="53"/>
      <c r="AT373" s="17" t="s">
        <v>144</v>
      </c>
      <c r="AU373" s="17" t="s">
        <v>83</v>
      </c>
    </row>
    <row r="374" spans="2:65" s="1" customFormat="1" ht="16.5" customHeight="1">
      <c r="B374" s="32"/>
      <c r="C374" s="176" t="s">
        <v>1131</v>
      </c>
      <c r="D374" s="176" t="s">
        <v>714</v>
      </c>
      <c r="E374" s="177" t="s">
        <v>1935</v>
      </c>
      <c r="F374" s="178" t="s">
        <v>1936</v>
      </c>
      <c r="G374" s="179" t="s">
        <v>1668</v>
      </c>
      <c r="H374" s="180">
        <v>8</v>
      </c>
      <c r="I374" s="181"/>
      <c r="J374" s="182">
        <f>ROUND(I374*H374,2)</f>
        <v>0</v>
      </c>
      <c r="K374" s="178" t="s">
        <v>19</v>
      </c>
      <c r="L374" s="183"/>
      <c r="M374" s="184" t="s">
        <v>19</v>
      </c>
      <c r="N374" s="185" t="s">
        <v>47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7">
        <f>S374*H374</f>
        <v>0</v>
      </c>
      <c r="AR374" s="138" t="s">
        <v>169</v>
      </c>
      <c r="AT374" s="138" t="s">
        <v>714</v>
      </c>
      <c r="AU374" s="138" t="s">
        <v>83</v>
      </c>
      <c r="AY374" s="17" t="s">
        <v>135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83</v>
      </c>
      <c r="BK374" s="139">
        <f>ROUND(I374*H374,2)</f>
        <v>0</v>
      </c>
      <c r="BL374" s="17" t="s">
        <v>143</v>
      </c>
      <c r="BM374" s="138" t="s">
        <v>1134</v>
      </c>
    </row>
    <row r="375" spans="2:65" s="1" customFormat="1" ht="10">
      <c r="B375" s="32"/>
      <c r="D375" s="140" t="s">
        <v>144</v>
      </c>
      <c r="F375" s="141" t="s">
        <v>1936</v>
      </c>
      <c r="I375" s="142"/>
      <c r="L375" s="32"/>
      <c r="M375" s="143"/>
      <c r="T375" s="53"/>
      <c r="AT375" s="17" t="s">
        <v>144</v>
      </c>
      <c r="AU375" s="17" t="s">
        <v>83</v>
      </c>
    </row>
    <row r="376" spans="2:65" s="1" customFormat="1" ht="16.5" customHeight="1">
      <c r="B376" s="32"/>
      <c r="C376" s="176" t="s">
        <v>810</v>
      </c>
      <c r="D376" s="176" t="s">
        <v>714</v>
      </c>
      <c r="E376" s="177" t="s">
        <v>1937</v>
      </c>
      <c r="F376" s="178" t="s">
        <v>1938</v>
      </c>
      <c r="G376" s="179" t="s">
        <v>1668</v>
      </c>
      <c r="H376" s="180">
        <v>5</v>
      </c>
      <c r="I376" s="181"/>
      <c r="J376" s="182">
        <f>ROUND(I376*H376,2)</f>
        <v>0</v>
      </c>
      <c r="K376" s="178" t="s">
        <v>19</v>
      </c>
      <c r="L376" s="183"/>
      <c r="M376" s="184" t="s">
        <v>19</v>
      </c>
      <c r="N376" s="185" t="s">
        <v>47</v>
      </c>
      <c r="P376" s="136">
        <f>O376*H376</f>
        <v>0</v>
      </c>
      <c r="Q376" s="136">
        <v>0</v>
      </c>
      <c r="R376" s="136">
        <f>Q376*H376</f>
        <v>0</v>
      </c>
      <c r="S376" s="136">
        <v>0</v>
      </c>
      <c r="T376" s="137">
        <f>S376*H376</f>
        <v>0</v>
      </c>
      <c r="AR376" s="138" t="s">
        <v>169</v>
      </c>
      <c r="AT376" s="138" t="s">
        <v>714</v>
      </c>
      <c r="AU376" s="138" t="s">
        <v>83</v>
      </c>
      <c r="AY376" s="17" t="s">
        <v>135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83</v>
      </c>
      <c r="BK376" s="139">
        <f>ROUND(I376*H376,2)</f>
        <v>0</v>
      </c>
      <c r="BL376" s="17" t="s">
        <v>143</v>
      </c>
      <c r="BM376" s="138" t="s">
        <v>1137</v>
      </c>
    </row>
    <row r="377" spans="2:65" s="1" customFormat="1" ht="10">
      <c r="B377" s="32"/>
      <c r="D377" s="140" t="s">
        <v>144</v>
      </c>
      <c r="F377" s="141" t="s">
        <v>1938</v>
      </c>
      <c r="I377" s="142"/>
      <c r="L377" s="32"/>
      <c r="M377" s="143"/>
      <c r="T377" s="53"/>
      <c r="AT377" s="17" t="s">
        <v>144</v>
      </c>
      <c r="AU377" s="17" t="s">
        <v>83</v>
      </c>
    </row>
    <row r="378" spans="2:65" s="1" customFormat="1" ht="16.5" customHeight="1">
      <c r="B378" s="32"/>
      <c r="C378" s="176" t="s">
        <v>1138</v>
      </c>
      <c r="D378" s="176" t="s">
        <v>714</v>
      </c>
      <c r="E378" s="177" t="s">
        <v>1939</v>
      </c>
      <c r="F378" s="178" t="s">
        <v>1940</v>
      </c>
      <c r="G378" s="179" t="s">
        <v>1668</v>
      </c>
      <c r="H378" s="180">
        <v>7</v>
      </c>
      <c r="I378" s="181"/>
      <c r="J378" s="182">
        <f>ROUND(I378*H378,2)</f>
        <v>0</v>
      </c>
      <c r="K378" s="178" t="s">
        <v>19</v>
      </c>
      <c r="L378" s="183"/>
      <c r="M378" s="184" t="s">
        <v>19</v>
      </c>
      <c r="N378" s="185" t="s">
        <v>47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169</v>
      </c>
      <c r="AT378" s="138" t="s">
        <v>714</v>
      </c>
      <c r="AU378" s="138" t="s">
        <v>83</v>
      </c>
      <c r="AY378" s="17" t="s">
        <v>135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83</v>
      </c>
      <c r="BK378" s="139">
        <f>ROUND(I378*H378,2)</f>
        <v>0</v>
      </c>
      <c r="BL378" s="17" t="s">
        <v>143</v>
      </c>
      <c r="BM378" s="138" t="s">
        <v>1141</v>
      </c>
    </row>
    <row r="379" spans="2:65" s="1" customFormat="1" ht="10">
      <c r="B379" s="32"/>
      <c r="D379" s="140" t="s">
        <v>144</v>
      </c>
      <c r="F379" s="141" t="s">
        <v>1940</v>
      </c>
      <c r="I379" s="142"/>
      <c r="L379" s="32"/>
      <c r="M379" s="143"/>
      <c r="T379" s="53"/>
      <c r="AT379" s="17" t="s">
        <v>144</v>
      </c>
      <c r="AU379" s="17" t="s">
        <v>83</v>
      </c>
    </row>
    <row r="380" spans="2:65" s="1" customFormat="1" ht="16.5" customHeight="1">
      <c r="B380" s="32"/>
      <c r="C380" s="176" t="s">
        <v>814</v>
      </c>
      <c r="D380" s="176" t="s">
        <v>714</v>
      </c>
      <c r="E380" s="177" t="s">
        <v>1941</v>
      </c>
      <c r="F380" s="178" t="s">
        <v>1942</v>
      </c>
      <c r="G380" s="179" t="s">
        <v>1668</v>
      </c>
      <c r="H380" s="180">
        <v>9</v>
      </c>
      <c r="I380" s="181"/>
      <c r="J380" s="182">
        <f>ROUND(I380*H380,2)</f>
        <v>0</v>
      </c>
      <c r="K380" s="178" t="s">
        <v>19</v>
      </c>
      <c r="L380" s="183"/>
      <c r="M380" s="184" t="s">
        <v>19</v>
      </c>
      <c r="N380" s="185" t="s">
        <v>47</v>
      </c>
      <c r="P380" s="136">
        <f>O380*H380</f>
        <v>0</v>
      </c>
      <c r="Q380" s="136">
        <v>0</v>
      </c>
      <c r="R380" s="136">
        <f>Q380*H380</f>
        <v>0</v>
      </c>
      <c r="S380" s="136">
        <v>0</v>
      </c>
      <c r="T380" s="137">
        <f>S380*H380</f>
        <v>0</v>
      </c>
      <c r="AR380" s="138" t="s">
        <v>169</v>
      </c>
      <c r="AT380" s="138" t="s">
        <v>714</v>
      </c>
      <c r="AU380" s="138" t="s">
        <v>83</v>
      </c>
      <c r="AY380" s="17" t="s">
        <v>135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83</v>
      </c>
      <c r="BK380" s="139">
        <f>ROUND(I380*H380,2)</f>
        <v>0</v>
      </c>
      <c r="BL380" s="17" t="s">
        <v>143</v>
      </c>
      <c r="BM380" s="138" t="s">
        <v>1145</v>
      </c>
    </row>
    <row r="381" spans="2:65" s="1" customFormat="1" ht="10">
      <c r="B381" s="32"/>
      <c r="D381" s="140" t="s">
        <v>144</v>
      </c>
      <c r="F381" s="141" t="s">
        <v>1942</v>
      </c>
      <c r="I381" s="142"/>
      <c r="L381" s="32"/>
      <c r="M381" s="143"/>
      <c r="T381" s="53"/>
      <c r="AT381" s="17" t="s">
        <v>144</v>
      </c>
      <c r="AU381" s="17" t="s">
        <v>83</v>
      </c>
    </row>
    <row r="382" spans="2:65" s="1" customFormat="1" ht="16.5" customHeight="1">
      <c r="B382" s="32"/>
      <c r="C382" s="127" t="s">
        <v>1147</v>
      </c>
      <c r="D382" s="127" t="s">
        <v>138</v>
      </c>
      <c r="E382" s="128" t="s">
        <v>1943</v>
      </c>
      <c r="F382" s="129" t="s">
        <v>1944</v>
      </c>
      <c r="G382" s="130" t="s">
        <v>1668</v>
      </c>
      <c r="H382" s="131">
        <v>1</v>
      </c>
      <c r="I382" s="132"/>
      <c r="J382" s="133">
        <f>ROUND(I382*H382,2)</f>
        <v>0</v>
      </c>
      <c r="K382" s="129" t="s">
        <v>19</v>
      </c>
      <c r="L382" s="32"/>
      <c r="M382" s="134" t="s">
        <v>19</v>
      </c>
      <c r="N382" s="135" t="s">
        <v>47</v>
      </c>
      <c r="P382" s="136">
        <f>O382*H382</f>
        <v>0</v>
      </c>
      <c r="Q382" s="136">
        <v>0</v>
      </c>
      <c r="R382" s="136">
        <f>Q382*H382</f>
        <v>0</v>
      </c>
      <c r="S382" s="136">
        <v>0</v>
      </c>
      <c r="T382" s="137">
        <f>S382*H382</f>
        <v>0</v>
      </c>
      <c r="AR382" s="138" t="s">
        <v>143</v>
      </c>
      <c r="AT382" s="138" t="s">
        <v>138</v>
      </c>
      <c r="AU382" s="138" t="s">
        <v>83</v>
      </c>
      <c r="AY382" s="17" t="s">
        <v>135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83</v>
      </c>
      <c r="BK382" s="139">
        <f>ROUND(I382*H382,2)</f>
        <v>0</v>
      </c>
      <c r="BL382" s="17" t="s">
        <v>143</v>
      </c>
      <c r="BM382" s="138" t="s">
        <v>1150</v>
      </c>
    </row>
    <row r="383" spans="2:65" s="1" customFormat="1" ht="10">
      <c r="B383" s="32"/>
      <c r="D383" s="140" t="s">
        <v>144</v>
      </c>
      <c r="F383" s="141" t="s">
        <v>1944</v>
      </c>
      <c r="I383" s="142"/>
      <c r="L383" s="32"/>
      <c r="M383" s="143"/>
      <c r="T383" s="53"/>
      <c r="AT383" s="17" t="s">
        <v>144</v>
      </c>
      <c r="AU383" s="17" t="s">
        <v>83</v>
      </c>
    </row>
    <row r="384" spans="2:65" s="1" customFormat="1" ht="16.5" customHeight="1">
      <c r="B384" s="32"/>
      <c r="C384" s="176" t="s">
        <v>820</v>
      </c>
      <c r="D384" s="176" t="s">
        <v>714</v>
      </c>
      <c r="E384" s="177" t="s">
        <v>1945</v>
      </c>
      <c r="F384" s="178" t="s">
        <v>1946</v>
      </c>
      <c r="G384" s="179" t="s">
        <v>1668</v>
      </c>
      <c r="H384" s="180">
        <v>1</v>
      </c>
      <c r="I384" s="181"/>
      <c r="J384" s="182">
        <f>ROUND(I384*H384,2)</f>
        <v>0</v>
      </c>
      <c r="K384" s="178" t="s">
        <v>19</v>
      </c>
      <c r="L384" s="183"/>
      <c r="M384" s="184" t="s">
        <v>19</v>
      </c>
      <c r="N384" s="185" t="s">
        <v>47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169</v>
      </c>
      <c r="AT384" s="138" t="s">
        <v>714</v>
      </c>
      <c r="AU384" s="138" t="s">
        <v>83</v>
      </c>
      <c r="AY384" s="17" t="s">
        <v>135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83</v>
      </c>
      <c r="BK384" s="139">
        <f>ROUND(I384*H384,2)</f>
        <v>0</v>
      </c>
      <c r="BL384" s="17" t="s">
        <v>143</v>
      </c>
      <c r="BM384" s="138" t="s">
        <v>1153</v>
      </c>
    </row>
    <row r="385" spans="2:65" s="1" customFormat="1" ht="10">
      <c r="B385" s="32"/>
      <c r="D385" s="140" t="s">
        <v>144</v>
      </c>
      <c r="F385" s="141" t="s">
        <v>1946</v>
      </c>
      <c r="I385" s="142"/>
      <c r="L385" s="32"/>
      <c r="M385" s="143"/>
      <c r="T385" s="53"/>
      <c r="AT385" s="17" t="s">
        <v>144</v>
      </c>
      <c r="AU385" s="17" t="s">
        <v>83</v>
      </c>
    </row>
    <row r="386" spans="2:65" s="1" customFormat="1" ht="16.5" customHeight="1">
      <c r="B386" s="32"/>
      <c r="C386" s="127" t="s">
        <v>1154</v>
      </c>
      <c r="D386" s="127" t="s">
        <v>138</v>
      </c>
      <c r="E386" s="128" t="s">
        <v>1947</v>
      </c>
      <c r="F386" s="129" t="s">
        <v>1948</v>
      </c>
      <c r="G386" s="130" t="s">
        <v>1668</v>
      </c>
      <c r="H386" s="131">
        <v>1</v>
      </c>
      <c r="I386" s="132"/>
      <c r="J386" s="133">
        <f>ROUND(I386*H386,2)</f>
        <v>0</v>
      </c>
      <c r="K386" s="129" t="s">
        <v>19</v>
      </c>
      <c r="L386" s="32"/>
      <c r="M386" s="134" t="s">
        <v>19</v>
      </c>
      <c r="N386" s="135" t="s">
        <v>47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143</v>
      </c>
      <c r="AT386" s="138" t="s">
        <v>138</v>
      </c>
      <c r="AU386" s="138" t="s">
        <v>83</v>
      </c>
      <c r="AY386" s="17" t="s">
        <v>135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83</v>
      </c>
      <c r="BK386" s="139">
        <f>ROUND(I386*H386,2)</f>
        <v>0</v>
      </c>
      <c r="BL386" s="17" t="s">
        <v>143</v>
      </c>
      <c r="BM386" s="138" t="s">
        <v>1157</v>
      </c>
    </row>
    <row r="387" spans="2:65" s="1" customFormat="1" ht="10">
      <c r="B387" s="32"/>
      <c r="D387" s="140" t="s">
        <v>144</v>
      </c>
      <c r="F387" s="141" t="s">
        <v>1948</v>
      </c>
      <c r="I387" s="142"/>
      <c r="L387" s="32"/>
      <c r="M387" s="143"/>
      <c r="T387" s="53"/>
      <c r="AT387" s="17" t="s">
        <v>144</v>
      </c>
      <c r="AU387" s="17" t="s">
        <v>83</v>
      </c>
    </row>
    <row r="388" spans="2:65" s="1" customFormat="1" ht="24.15" customHeight="1">
      <c r="B388" s="32"/>
      <c r="C388" s="127" t="s">
        <v>825</v>
      </c>
      <c r="D388" s="127" t="s">
        <v>138</v>
      </c>
      <c r="E388" s="128" t="s">
        <v>1949</v>
      </c>
      <c r="F388" s="129" t="s">
        <v>1950</v>
      </c>
      <c r="G388" s="130" t="s">
        <v>266</v>
      </c>
      <c r="H388" s="131">
        <v>50</v>
      </c>
      <c r="I388" s="132"/>
      <c r="J388" s="133">
        <f>ROUND(I388*H388,2)</f>
        <v>0</v>
      </c>
      <c r="K388" s="129" t="s">
        <v>142</v>
      </c>
      <c r="L388" s="32"/>
      <c r="M388" s="134" t="s">
        <v>19</v>
      </c>
      <c r="N388" s="135" t="s">
        <v>47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143</v>
      </c>
      <c r="AT388" s="138" t="s">
        <v>138</v>
      </c>
      <c r="AU388" s="138" t="s">
        <v>83</v>
      </c>
      <c r="AY388" s="17" t="s">
        <v>135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83</v>
      </c>
      <c r="BK388" s="139">
        <f>ROUND(I388*H388,2)</f>
        <v>0</v>
      </c>
      <c r="BL388" s="17" t="s">
        <v>143</v>
      </c>
      <c r="BM388" s="138" t="s">
        <v>1160</v>
      </c>
    </row>
    <row r="389" spans="2:65" s="1" customFormat="1" ht="10">
      <c r="B389" s="32"/>
      <c r="D389" s="140" t="s">
        <v>144</v>
      </c>
      <c r="F389" s="141" t="s">
        <v>1950</v>
      </c>
      <c r="I389" s="142"/>
      <c r="L389" s="32"/>
      <c r="M389" s="143"/>
      <c r="T389" s="53"/>
      <c r="AT389" s="17" t="s">
        <v>144</v>
      </c>
      <c r="AU389" s="17" t="s">
        <v>83</v>
      </c>
    </row>
    <row r="390" spans="2:65" s="1" customFormat="1" ht="10">
      <c r="B390" s="32"/>
      <c r="D390" s="144" t="s">
        <v>145</v>
      </c>
      <c r="F390" s="145" t="s">
        <v>1951</v>
      </c>
      <c r="I390" s="142"/>
      <c r="L390" s="32"/>
      <c r="M390" s="143"/>
      <c r="T390" s="53"/>
      <c r="AT390" s="17" t="s">
        <v>145</v>
      </c>
      <c r="AU390" s="17" t="s">
        <v>83</v>
      </c>
    </row>
    <row r="391" spans="2:65" s="1" customFormat="1" ht="16.5" customHeight="1">
      <c r="B391" s="32"/>
      <c r="C391" s="176" t="s">
        <v>1161</v>
      </c>
      <c r="D391" s="176" t="s">
        <v>714</v>
      </c>
      <c r="E391" s="177" t="s">
        <v>1952</v>
      </c>
      <c r="F391" s="178" t="s">
        <v>1953</v>
      </c>
      <c r="G391" s="179" t="s">
        <v>266</v>
      </c>
      <c r="H391" s="180">
        <v>50</v>
      </c>
      <c r="I391" s="181"/>
      <c r="J391" s="182">
        <f>ROUND(I391*H391,2)</f>
        <v>0</v>
      </c>
      <c r="K391" s="178" t="s">
        <v>19</v>
      </c>
      <c r="L391" s="183"/>
      <c r="M391" s="184" t="s">
        <v>19</v>
      </c>
      <c r="N391" s="185" t="s">
        <v>47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169</v>
      </c>
      <c r="AT391" s="138" t="s">
        <v>714</v>
      </c>
      <c r="AU391" s="138" t="s">
        <v>83</v>
      </c>
      <c r="AY391" s="17" t="s">
        <v>135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83</v>
      </c>
      <c r="BK391" s="139">
        <f>ROUND(I391*H391,2)</f>
        <v>0</v>
      </c>
      <c r="BL391" s="17" t="s">
        <v>143</v>
      </c>
      <c r="BM391" s="138" t="s">
        <v>1164</v>
      </c>
    </row>
    <row r="392" spans="2:65" s="1" customFormat="1" ht="10">
      <c r="B392" s="32"/>
      <c r="D392" s="140" t="s">
        <v>144</v>
      </c>
      <c r="F392" s="141" t="s">
        <v>1953</v>
      </c>
      <c r="I392" s="142"/>
      <c r="L392" s="32"/>
      <c r="M392" s="143"/>
      <c r="T392" s="53"/>
      <c r="AT392" s="17" t="s">
        <v>144</v>
      </c>
      <c r="AU392" s="17" t="s">
        <v>83</v>
      </c>
    </row>
    <row r="393" spans="2:65" s="1" customFormat="1" ht="24.15" customHeight="1">
      <c r="B393" s="32"/>
      <c r="C393" s="127" t="s">
        <v>833</v>
      </c>
      <c r="D393" s="127" t="s">
        <v>138</v>
      </c>
      <c r="E393" s="128" t="s">
        <v>1954</v>
      </c>
      <c r="F393" s="129" t="s">
        <v>1955</v>
      </c>
      <c r="G393" s="130" t="s">
        <v>1668</v>
      </c>
      <c r="H393" s="131">
        <v>2</v>
      </c>
      <c r="I393" s="132"/>
      <c r="J393" s="133">
        <f>ROUND(I393*H393,2)</f>
        <v>0</v>
      </c>
      <c r="K393" s="129" t="s">
        <v>142</v>
      </c>
      <c r="L393" s="32"/>
      <c r="M393" s="134" t="s">
        <v>19</v>
      </c>
      <c r="N393" s="135" t="s">
        <v>47</v>
      </c>
      <c r="P393" s="136">
        <f>O393*H393</f>
        <v>0</v>
      </c>
      <c r="Q393" s="136">
        <v>0</v>
      </c>
      <c r="R393" s="136">
        <f>Q393*H393</f>
        <v>0</v>
      </c>
      <c r="S393" s="136">
        <v>0</v>
      </c>
      <c r="T393" s="137">
        <f>S393*H393</f>
        <v>0</v>
      </c>
      <c r="AR393" s="138" t="s">
        <v>143</v>
      </c>
      <c r="AT393" s="138" t="s">
        <v>138</v>
      </c>
      <c r="AU393" s="138" t="s">
        <v>83</v>
      </c>
      <c r="AY393" s="17" t="s">
        <v>135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83</v>
      </c>
      <c r="BK393" s="139">
        <f>ROUND(I393*H393,2)</f>
        <v>0</v>
      </c>
      <c r="BL393" s="17" t="s">
        <v>143</v>
      </c>
      <c r="BM393" s="138" t="s">
        <v>1167</v>
      </c>
    </row>
    <row r="394" spans="2:65" s="1" customFormat="1" ht="10">
      <c r="B394" s="32"/>
      <c r="D394" s="140" t="s">
        <v>144</v>
      </c>
      <c r="F394" s="141" t="s">
        <v>1955</v>
      </c>
      <c r="I394" s="142"/>
      <c r="L394" s="32"/>
      <c r="M394" s="143"/>
      <c r="T394" s="53"/>
      <c r="AT394" s="17" t="s">
        <v>144</v>
      </c>
      <c r="AU394" s="17" t="s">
        <v>83</v>
      </c>
    </row>
    <row r="395" spans="2:65" s="1" customFormat="1" ht="10">
      <c r="B395" s="32"/>
      <c r="D395" s="144" t="s">
        <v>145</v>
      </c>
      <c r="F395" s="145" t="s">
        <v>1956</v>
      </c>
      <c r="I395" s="142"/>
      <c r="L395" s="32"/>
      <c r="M395" s="143"/>
      <c r="T395" s="53"/>
      <c r="AT395" s="17" t="s">
        <v>145</v>
      </c>
      <c r="AU395" s="17" t="s">
        <v>83</v>
      </c>
    </row>
    <row r="396" spans="2:65" s="1" customFormat="1" ht="16.5" customHeight="1">
      <c r="B396" s="32"/>
      <c r="C396" s="176" t="s">
        <v>1168</v>
      </c>
      <c r="D396" s="176" t="s">
        <v>714</v>
      </c>
      <c r="E396" s="177" t="s">
        <v>1957</v>
      </c>
      <c r="F396" s="178" t="s">
        <v>1958</v>
      </c>
      <c r="G396" s="179" t="s">
        <v>1668</v>
      </c>
      <c r="H396" s="180">
        <v>2</v>
      </c>
      <c r="I396" s="181"/>
      <c r="J396" s="182">
        <f>ROUND(I396*H396,2)</f>
        <v>0</v>
      </c>
      <c r="K396" s="178" t="s">
        <v>19</v>
      </c>
      <c r="L396" s="183"/>
      <c r="M396" s="184" t="s">
        <v>19</v>
      </c>
      <c r="N396" s="185" t="s">
        <v>47</v>
      </c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AR396" s="138" t="s">
        <v>169</v>
      </c>
      <c r="AT396" s="138" t="s">
        <v>714</v>
      </c>
      <c r="AU396" s="138" t="s">
        <v>83</v>
      </c>
      <c r="AY396" s="17" t="s">
        <v>135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7" t="s">
        <v>83</v>
      </c>
      <c r="BK396" s="139">
        <f>ROUND(I396*H396,2)</f>
        <v>0</v>
      </c>
      <c r="BL396" s="17" t="s">
        <v>143</v>
      </c>
      <c r="BM396" s="138" t="s">
        <v>1171</v>
      </c>
    </row>
    <row r="397" spans="2:65" s="1" customFormat="1" ht="10">
      <c r="B397" s="32"/>
      <c r="D397" s="140" t="s">
        <v>144</v>
      </c>
      <c r="F397" s="141" t="s">
        <v>1958</v>
      </c>
      <c r="I397" s="142"/>
      <c r="L397" s="32"/>
      <c r="M397" s="143"/>
      <c r="T397" s="53"/>
      <c r="AT397" s="17" t="s">
        <v>144</v>
      </c>
      <c r="AU397" s="17" t="s">
        <v>83</v>
      </c>
    </row>
    <row r="398" spans="2:65" s="11" customFormat="1" ht="25.9" customHeight="1">
      <c r="B398" s="115"/>
      <c r="D398" s="116" t="s">
        <v>75</v>
      </c>
      <c r="E398" s="117" t="s">
        <v>427</v>
      </c>
      <c r="F398" s="117" t="s">
        <v>428</v>
      </c>
      <c r="I398" s="118"/>
      <c r="J398" s="119">
        <f>BK398</f>
        <v>0</v>
      </c>
      <c r="L398" s="115"/>
      <c r="M398" s="120"/>
      <c r="P398" s="121">
        <f>SUM(P399:P404)</f>
        <v>0</v>
      </c>
      <c r="R398" s="121">
        <f>SUM(R399:R404)</f>
        <v>0</v>
      </c>
      <c r="T398" s="122">
        <f>SUM(T399:T404)</f>
        <v>0</v>
      </c>
      <c r="AR398" s="116" t="s">
        <v>143</v>
      </c>
      <c r="AT398" s="123" t="s">
        <v>75</v>
      </c>
      <c r="AU398" s="123" t="s">
        <v>12</v>
      </c>
      <c r="AY398" s="116" t="s">
        <v>135</v>
      </c>
      <c r="BK398" s="124">
        <f>SUM(BK399:BK404)</f>
        <v>0</v>
      </c>
    </row>
    <row r="399" spans="2:65" s="1" customFormat="1" ht="37.75" customHeight="1">
      <c r="B399" s="32"/>
      <c r="C399" s="127" t="s">
        <v>838</v>
      </c>
      <c r="D399" s="127" t="s">
        <v>138</v>
      </c>
      <c r="E399" s="128" t="s">
        <v>1959</v>
      </c>
      <c r="F399" s="129" t="s">
        <v>1960</v>
      </c>
      <c r="G399" s="130" t="s">
        <v>432</v>
      </c>
      <c r="H399" s="131">
        <v>119</v>
      </c>
      <c r="I399" s="132"/>
      <c r="J399" s="133">
        <f>ROUND(I399*H399,2)</f>
        <v>0</v>
      </c>
      <c r="K399" s="129" t="s">
        <v>142</v>
      </c>
      <c r="L399" s="32"/>
      <c r="M399" s="134" t="s">
        <v>19</v>
      </c>
      <c r="N399" s="135" t="s">
        <v>47</v>
      </c>
      <c r="P399" s="136">
        <f>O399*H399</f>
        <v>0</v>
      </c>
      <c r="Q399" s="136">
        <v>0</v>
      </c>
      <c r="R399" s="136">
        <f>Q399*H399</f>
        <v>0</v>
      </c>
      <c r="S399" s="136">
        <v>0</v>
      </c>
      <c r="T399" s="137">
        <f>S399*H399</f>
        <v>0</v>
      </c>
      <c r="AR399" s="138" t="s">
        <v>433</v>
      </c>
      <c r="AT399" s="138" t="s">
        <v>138</v>
      </c>
      <c r="AU399" s="138" t="s">
        <v>83</v>
      </c>
      <c r="AY399" s="17" t="s">
        <v>135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7" t="s">
        <v>83</v>
      </c>
      <c r="BK399" s="139">
        <f>ROUND(I399*H399,2)</f>
        <v>0</v>
      </c>
      <c r="BL399" s="17" t="s">
        <v>433</v>
      </c>
      <c r="BM399" s="138" t="s">
        <v>1174</v>
      </c>
    </row>
    <row r="400" spans="2:65" s="1" customFormat="1" ht="18">
      <c r="B400" s="32"/>
      <c r="D400" s="140" t="s">
        <v>144</v>
      </c>
      <c r="F400" s="141" t="s">
        <v>1960</v>
      </c>
      <c r="I400" s="142"/>
      <c r="L400" s="32"/>
      <c r="M400" s="143"/>
      <c r="T400" s="53"/>
      <c r="AT400" s="17" t="s">
        <v>144</v>
      </c>
      <c r="AU400" s="17" t="s">
        <v>83</v>
      </c>
    </row>
    <row r="401" spans="2:51" s="1" customFormat="1" ht="10">
      <c r="B401" s="32"/>
      <c r="D401" s="144" t="s">
        <v>145</v>
      </c>
      <c r="F401" s="145" t="s">
        <v>1961</v>
      </c>
      <c r="I401" s="142"/>
      <c r="L401" s="32"/>
      <c r="M401" s="143"/>
      <c r="T401" s="53"/>
      <c r="AT401" s="17" t="s">
        <v>145</v>
      </c>
      <c r="AU401" s="17" t="s">
        <v>83</v>
      </c>
    </row>
    <row r="402" spans="2:51" s="12" customFormat="1" ht="10">
      <c r="B402" s="146"/>
      <c r="D402" s="140" t="s">
        <v>147</v>
      </c>
      <c r="E402" s="147" t="s">
        <v>19</v>
      </c>
      <c r="F402" s="148" t="s">
        <v>1962</v>
      </c>
      <c r="H402" s="147" t="s">
        <v>19</v>
      </c>
      <c r="I402" s="149"/>
      <c r="L402" s="146"/>
      <c r="M402" s="150"/>
      <c r="T402" s="151"/>
      <c r="AT402" s="147" t="s">
        <v>147</v>
      </c>
      <c r="AU402" s="147" t="s">
        <v>83</v>
      </c>
      <c r="AV402" s="12" t="s">
        <v>83</v>
      </c>
      <c r="AW402" s="12" t="s">
        <v>39</v>
      </c>
      <c r="AX402" s="12" t="s">
        <v>12</v>
      </c>
      <c r="AY402" s="147" t="s">
        <v>135</v>
      </c>
    </row>
    <row r="403" spans="2:51" s="13" customFormat="1" ht="10">
      <c r="B403" s="152"/>
      <c r="D403" s="140" t="s">
        <v>147</v>
      </c>
      <c r="E403" s="153" t="s">
        <v>19</v>
      </c>
      <c r="F403" s="154" t="s">
        <v>1123</v>
      </c>
      <c r="H403" s="155">
        <v>119</v>
      </c>
      <c r="I403" s="156"/>
      <c r="L403" s="152"/>
      <c r="M403" s="157"/>
      <c r="T403" s="158"/>
      <c r="AT403" s="153" t="s">
        <v>147</v>
      </c>
      <c r="AU403" s="153" t="s">
        <v>83</v>
      </c>
      <c r="AV403" s="13" t="s">
        <v>85</v>
      </c>
      <c r="AW403" s="13" t="s">
        <v>39</v>
      </c>
      <c r="AX403" s="13" t="s">
        <v>12</v>
      </c>
      <c r="AY403" s="153" t="s">
        <v>135</v>
      </c>
    </row>
    <row r="404" spans="2:51" s="14" customFormat="1" ht="10">
      <c r="B404" s="159"/>
      <c r="D404" s="140" t="s">
        <v>147</v>
      </c>
      <c r="E404" s="160" t="s">
        <v>19</v>
      </c>
      <c r="F404" s="161" t="s">
        <v>154</v>
      </c>
      <c r="H404" s="162">
        <v>119</v>
      </c>
      <c r="I404" s="163"/>
      <c r="L404" s="159"/>
      <c r="M404" s="166"/>
      <c r="N404" s="167"/>
      <c r="O404" s="167"/>
      <c r="P404" s="167"/>
      <c r="Q404" s="167"/>
      <c r="R404" s="167"/>
      <c r="S404" s="167"/>
      <c r="T404" s="168"/>
      <c r="AT404" s="160" t="s">
        <v>147</v>
      </c>
      <c r="AU404" s="160" t="s">
        <v>83</v>
      </c>
      <c r="AV404" s="14" t="s">
        <v>143</v>
      </c>
      <c r="AW404" s="14" t="s">
        <v>39</v>
      </c>
      <c r="AX404" s="14" t="s">
        <v>83</v>
      </c>
      <c r="AY404" s="160" t="s">
        <v>135</v>
      </c>
    </row>
    <row r="405" spans="2:51" s="1" customFormat="1" ht="7" customHeight="1">
      <c r="B405" s="41"/>
      <c r="C405" s="42"/>
      <c r="D405" s="42"/>
      <c r="E405" s="42"/>
      <c r="F405" s="42"/>
      <c r="G405" s="42"/>
      <c r="H405" s="42"/>
      <c r="I405" s="42"/>
      <c r="J405" s="42"/>
      <c r="K405" s="42"/>
      <c r="L405" s="32"/>
    </row>
  </sheetData>
  <sheetProtection algorithmName="SHA-512" hashValue="+0RxruVC9VVFFufIUnzoqcfYBG53wGgftrLc9zVH/4XEuxg84ofWR/2iOJczMcV39iyGLY/ei/a9vk92Wx4NXw==" saltValue="pe6Gc2CTPAfF+isIIJQjm00fQX5/gHwTg3sCcG5eftqo+CefaE7IL485RXyMjaxM8TB/IFJSBQ4TGh9QSTARmg==" spinCount="100000" sheet="1" objects="1" scenarios="1" formatColumns="0" formatRows="0" autoFilter="0"/>
  <autoFilter ref="C81:K404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300-000000000000}"/>
    <hyperlink ref="F108" r:id="rId2" xr:uid="{00000000-0004-0000-0300-000001000000}"/>
    <hyperlink ref="F111" r:id="rId3" xr:uid="{00000000-0004-0000-0300-000002000000}"/>
    <hyperlink ref="F114" r:id="rId4" xr:uid="{00000000-0004-0000-0300-000003000000}"/>
    <hyperlink ref="F117" r:id="rId5" xr:uid="{00000000-0004-0000-0300-000004000000}"/>
    <hyperlink ref="F120" r:id="rId6" xr:uid="{00000000-0004-0000-0300-000005000000}"/>
    <hyperlink ref="F123" r:id="rId7" xr:uid="{00000000-0004-0000-0300-000006000000}"/>
    <hyperlink ref="F126" r:id="rId8" xr:uid="{00000000-0004-0000-0300-000007000000}"/>
    <hyperlink ref="F129" r:id="rId9" xr:uid="{00000000-0004-0000-0300-000008000000}"/>
    <hyperlink ref="F132" r:id="rId10" xr:uid="{00000000-0004-0000-0300-000009000000}"/>
    <hyperlink ref="F135" r:id="rId11" xr:uid="{00000000-0004-0000-0300-00000A000000}"/>
    <hyperlink ref="F138" r:id="rId12" xr:uid="{00000000-0004-0000-0300-00000B000000}"/>
    <hyperlink ref="F141" r:id="rId13" xr:uid="{00000000-0004-0000-0300-00000C000000}"/>
    <hyperlink ref="F144" r:id="rId14" xr:uid="{00000000-0004-0000-0300-00000D000000}"/>
    <hyperlink ref="F147" r:id="rId15" xr:uid="{00000000-0004-0000-0300-00000E000000}"/>
    <hyperlink ref="F150" r:id="rId16" xr:uid="{00000000-0004-0000-0300-00000F000000}"/>
    <hyperlink ref="F153" r:id="rId17" xr:uid="{00000000-0004-0000-0300-000010000000}"/>
    <hyperlink ref="F156" r:id="rId18" xr:uid="{00000000-0004-0000-0300-000011000000}"/>
    <hyperlink ref="F159" r:id="rId19" xr:uid="{00000000-0004-0000-0300-000012000000}"/>
    <hyperlink ref="F162" r:id="rId20" xr:uid="{00000000-0004-0000-0300-000013000000}"/>
    <hyperlink ref="F165" r:id="rId21" xr:uid="{00000000-0004-0000-0300-000014000000}"/>
    <hyperlink ref="F170" r:id="rId22" xr:uid="{00000000-0004-0000-0300-000015000000}"/>
    <hyperlink ref="F175" r:id="rId23" xr:uid="{00000000-0004-0000-0300-000016000000}"/>
    <hyperlink ref="F182" r:id="rId24" xr:uid="{00000000-0004-0000-0300-000017000000}"/>
    <hyperlink ref="F187" r:id="rId25" xr:uid="{00000000-0004-0000-0300-000018000000}"/>
    <hyperlink ref="F192" r:id="rId26" xr:uid="{00000000-0004-0000-0300-000019000000}"/>
    <hyperlink ref="F197" r:id="rId27" xr:uid="{00000000-0004-0000-0300-00001A000000}"/>
    <hyperlink ref="F202" r:id="rId28" xr:uid="{00000000-0004-0000-0300-00001B000000}"/>
    <hyperlink ref="F207" r:id="rId29" xr:uid="{00000000-0004-0000-0300-00001C000000}"/>
    <hyperlink ref="F212" r:id="rId30" xr:uid="{00000000-0004-0000-0300-00001D000000}"/>
    <hyperlink ref="F217" r:id="rId31" xr:uid="{00000000-0004-0000-0300-00001E000000}"/>
    <hyperlink ref="F226" r:id="rId32" xr:uid="{00000000-0004-0000-0300-00001F000000}"/>
    <hyperlink ref="F233" r:id="rId33" xr:uid="{00000000-0004-0000-0300-000020000000}"/>
    <hyperlink ref="F238" r:id="rId34" xr:uid="{00000000-0004-0000-0300-000021000000}"/>
    <hyperlink ref="F243" r:id="rId35" xr:uid="{00000000-0004-0000-0300-000022000000}"/>
    <hyperlink ref="F250" r:id="rId36" xr:uid="{00000000-0004-0000-0300-000023000000}"/>
    <hyperlink ref="F259" r:id="rId37" xr:uid="{00000000-0004-0000-0300-000024000000}"/>
    <hyperlink ref="F264" r:id="rId38" xr:uid="{00000000-0004-0000-0300-000025000000}"/>
    <hyperlink ref="F269" r:id="rId39" xr:uid="{00000000-0004-0000-0300-000026000000}"/>
    <hyperlink ref="F274" r:id="rId40" xr:uid="{00000000-0004-0000-0300-000027000000}"/>
    <hyperlink ref="F287" r:id="rId41" xr:uid="{00000000-0004-0000-0300-000028000000}"/>
    <hyperlink ref="F294" r:id="rId42" xr:uid="{00000000-0004-0000-0300-000029000000}"/>
    <hyperlink ref="F299" r:id="rId43" xr:uid="{00000000-0004-0000-0300-00002A000000}"/>
    <hyperlink ref="F312" r:id="rId44" xr:uid="{00000000-0004-0000-0300-00002B000000}"/>
    <hyperlink ref="F321" r:id="rId45" xr:uid="{00000000-0004-0000-0300-00002C000000}"/>
    <hyperlink ref="F334" r:id="rId46" xr:uid="{00000000-0004-0000-0300-00002D000000}"/>
    <hyperlink ref="F355" r:id="rId47" xr:uid="{00000000-0004-0000-0300-00002E000000}"/>
    <hyperlink ref="F360" r:id="rId48" xr:uid="{00000000-0004-0000-0300-00002F000000}"/>
    <hyperlink ref="F369" r:id="rId49" xr:uid="{00000000-0004-0000-0300-000030000000}"/>
    <hyperlink ref="F390" r:id="rId50" xr:uid="{00000000-0004-0000-0300-000031000000}"/>
    <hyperlink ref="F395" r:id="rId51" xr:uid="{00000000-0004-0000-0300-000032000000}"/>
    <hyperlink ref="F401" r:id="rId52" xr:uid="{00000000-0004-0000-0300-00003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2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1963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ROUND(J98,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ROUND((SUM(BE98:BE524)),  2)</f>
        <v>0</v>
      </c>
      <c r="I33" s="89">
        <v>0.21</v>
      </c>
      <c r="J33" s="88">
        <f>ROUND(((SUM(BE98:BE524))*I33),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ROUND((SUM(BF98:BF524)),  2)</f>
        <v>0</v>
      </c>
      <c r="I34" s="89">
        <v>0.12</v>
      </c>
      <c r="J34" s="88">
        <f>ROUND(((SUM(BF98:BF524))*I34),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ROUND((SUM(BG98:BG524)),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ROUND((SUM(BH98:BH524)),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ROUND((SUM(BI98:BI524)),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D.4. - Zdravotní instalace, vytápění a vzduchotechnika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J98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108</v>
      </c>
      <c r="E60" s="101"/>
      <c r="F60" s="101"/>
      <c r="G60" s="101"/>
      <c r="H60" s="101"/>
      <c r="I60" s="101"/>
      <c r="J60" s="102">
        <f>J99</f>
        <v>0</v>
      </c>
      <c r="L60" s="99"/>
    </row>
    <row r="61" spans="2:47" s="9" customFormat="1" ht="19.899999999999999" hidden="1" customHeight="1">
      <c r="B61" s="103"/>
      <c r="D61" s="104" t="s">
        <v>439</v>
      </c>
      <c r="E61" s="105"/>
      <c r="F61" s="105"/>
      <c r="G61" s="105"/>
      <c r="H61" s="105"/>
      <c r="I61" s="105"/>
      <c r="J61" s="106">
        <f>J100</f>
        <v>0</v>
      </c>
      <c r="L61" s="103"/>
    </row>
    <row r="62" spans="2:47" s="9" customFormat="1" ht="19.899999999999999" hidden="1" customHeight="1">
      <c r="B62" s="103"/>
      <c r="D62" s="104" t="s">
        <v>110</v>
      </c>
      <c r="E62" s="105"/>
      <c r="F62" s="105"/>
      <c r="G62" s="105"/>
      <c r="H62" s="105"/>
      <c r="I62" s="105"/>
      <c r="J62" s="106">
        <f>J107</f>
        <v>0</v>
      </c>
      <c r="L62" s="103"/>
    </row>
    <row r="63" spans="2:47" s="9" customFormat="1" ht="19.899999999999999" hidden="1" customHeight="1">
      <c r="B63" s="103"/>
      <c r="D63" s="104" t="s">
        <v>111</v>
      </c>
      <c r="E63" s="105"/>
      <c r="F63" s="105"/>
      <c r="G63" s="105"/>
      <c r="H63" s="105"/>
      <c r="I63" s="105"/>
      <c r="J63" s="106">
        <f>J123</f>
        <v>0</v>
      </c>
      <c r="L63" s="103"/>
    </row>
    <row r="64" spans="2:47" s="8" customFormat="1" ht="25" hidden="1" customHeight="1">
      <c r="B64" s="99"/>
      <c r="D64" s="100" t="s">
        <v>113</v>
      </c>
      <c r="E64" s="101"/>
      <c r="F64" s="101"/>
      <c r="G64" s="101"/>
      <c r="H64" s="101"/>
      <c r="I64" s="101"/>
      <c r="J64" s="102">
        <f>J141</f>
        <v>0</v>
      </c>
      <c r="L64" s="99"/>
    </row>
    <row r="65" spans="2:12" s="9" customFormat="1" ht="19.899999999999999" hidden="1" customHeight="1">
      <c r="B65" s="103"/>
      <c r="D65" s="104" t="s">
        <v>440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hidden="1" customHeight="1">
      <c r="B66" s="103"/>
      <c r="D66" s="104" t="s">
        <v>114</v>
      </c>
      <c r="E66" s="105"/>
      <c r="F66" s="105"/>
      <c r="G66" s="105"/>
      <c r="H66" s="105"/>
      <c r="I66" s="105"/>
      <c r="J66" s="106">
        <f>J154</f>
        <v>0</v>
      </c>
      <c r="L66" s="103"/>
    </row>
    <row r="67" spans="2:12" s="9" customFormat="1" ht="19.899999999999999" hidden="1" customHeight="1">
      <c r="B67" s="103"/>
      <c r="D67" s="104" t="s">
        <v>1964</v>
      </c>
      <c r="E67" s="105"/>
      <c r="F67" s="105"/>
      <c r="G67" s="105"/>
      <c r="H67" s="105"/>
      <c r="I67" s="105"/>
      <c r="J67" s="106">
        <f>J207</f>
        <v>0</v>
      </c>
      <c r="L67" s="103"/>
    </row>
    <row r="68" spans="2:12" s="9" customFormat="1" ht="19.899999999999999" hidden="1" customHeight="1">
      <c r="B68" s="103"/>
      <c r="D68" s="104" t="s">
        <v>1965</v>
      </c>
      <c r="E68" s="105"/>
      <c r="F68" s="105"/>
      <c r="G68" s="105"/>
      <c r="H68" s="105"/>
      <c r="I68" s="105"/>
      <c r="J68" s="106">
        <f>J261</f>
        <v>0</v>
      </c>
      <c r="L68" s="103"/>
    </row>
    <row r="69" spans="2:12" s="9" customFormat="1" ht="19.899999999999999" hidden="1" customHeight="1">
      <c r="B69" s="103"/>
      <c r="D69" s="104" t="s">
        <v>441</v>
      </c>
      <c r="E69" s="105"/>
      <c r="F69" s="105"/>
      <c r="G69" s="105"/>
      <c r="H69" s="105"/>
      <c r="I69" s="105"/>
      <c r="J69" s="106">
        <f>J266</f>
        <v>0</v>
      </c>
      <c r="L69" s="103"/>
    </row>
    <row r="70" spans="2:12" s="9" customFormat="1" ht="19.899999999999999" hidden="1" customHeight="1">
      <c r="B70" s="103"/>
      <c r="D70" s="104" t="s">
        <v>1966</v>
      </c>
      <c r="E70" s="105"/>
      <c r="F70" s="105"/>
      <c r="G70" s="105"/>
      <c r="H70" s="105"/>
      <c r="I70" s="105"/>
      <c r="J70" s="106">
        <f>J306</f>
        <v>0</v>
      </c>
      <c r="L70" s="103"/>
    </row>
    <row r="71" spans="2:12" s="9" customFormat="1" ht="19.899999999999999" hidden="1" customHeight="1">
      <c r="B71" s="103"/>
      <c r="D71" s="104" t="s">
        <v>1967</v>
      </c>
      <c r="E71" s="105"/>
      <c r="F71" s="105"/>
      <c r="G71" s="105"/>
      <c r="H71" s="105"/>
      <c r="I71" s="105"/>
      <c r="J71" s="106">
        <f>J313</f>
        <v>0</v>
      </c>
      <c r="L71" s="103"/>
    </row>
    <row r="72" spans="2:12" s="9" customFormat="1" ht="19.899999999999999" hidden="1" customHeight="1">
      <c r="B72" s="103"/>
      <c r="D72" s="104" t="s">
        <v>1968</v>
      </c>
      <c r="E72" s="105"/>
      <c r="F72" s="105"/>
      <c r="G72" s="105"/>
      <c r="H72" s="105"/>
      <c r="I72" s="105"/>
      <c r="J72" s="106">
        <f>J323</f>
        <v>0</v>
      </c>
      <c r="L72" s="103"/>
    </row>
    <row r="73" spans="2:12" s="9" customFormat="1" ht="19.899999999999999" hidden="1" customHeight="1">
      <c r="B73" s="103"/>
      <c r="D73" s="104" t="s">
        <v>1969</v>
      </c>
      <c r="E73" s="105"/>
      <c r="F73" s="105"/>
      <c r="G73" s="105"/>
      <c r="H73" s="105"/>
      <c r="I73" s="105"/>
      <c r="J73" s="106">
        <f>J329</f>
        <v>0</v>
      </c>
      <c r="L73" s="103"/>
    </row>
    <row r="74" spans="2:12" s="9" customFormat="1" ht="19.899999999999999" hidden="1" customHeight="1">
      <c r="B74" s="103"/>
      <c r="D74" s="104" t="s">
        <v>1970</v>
      </c>
      <c r="E74" s="105"/>
      <c r="F74" s="105"/>
      <c r="G74" s="105"/>
      <c r="H74" s="105"/>
      <c r="I74" s="105"/>
      <c r="J74" s="106">
        <f>J372</f>
        <v>0</v>
      </c>
      <c r="L74" s="103"/>
    </row>
    <row r="75" spans="2:12" s="9" customFormat="1" ht="19.899999999999999" hidden="1" customHeight="1">
      <c r="B75" s="103"/>
      <c r="D75" s="104" t="s">
        <v>1971</v>
      </c>
      <c r="E75" s="105"/>
      <c r="F75" s="105"/>
      <c r="G75" s="105"/>
      <c r="H75" s="105"/>
      <c r="I75" s="105"/>
      <c r="J75" s="106">
        <f>J382</f>
        <v>0</v>
      </c>
      <c r="L75" s="103"/>
    </row>
    <row r="76" spans="2:12" s="9" customFormat="1" ht="19.899999999999999" hidden="1" customHeight="1">
      <c r="B76" s="103"/>
      <c r="D76" s="104" t="s">
        <v>1972</v>
      </c>
      <c r="E76" s="105"/>
      <c r="F76" s="105"/>
      <c r="G76" s="105"/>
      <c r="H76" s="105"/>
      <c r="I76" s="105"/>
      <c r="J76" s="106">
        <f>J424</f>
        <v>0</v>
      </c>
      <c r="L76" s="103"/>
    </row>
    <row r="77" spans="2:12" s="9" customFormat="1" ht="19.899999999999999" hidden="1" customHeight="1">
      <c r="B77" s="103"/>
      <c r="D77" s="104" t="s">
        <v>445</v>
      </c>
      <c r="E77" s="105"/>
      <c r="F77" s="105"/>
      <c r="G77" s="105"/>
      <c r="H77" s="105"/>
      <c r="I77" s="105"/>
      <c r="J77" s="106">
        <f>J499</f>
        <v>0</v>
      </c>
      <c r="L77" s="103"/>
    </row>
    <row r="78" spans="2:12" s="8" customFormat="1" ht="25" hidden="1" customHeight="1">
      <c r="B78" s="99"/>
      <c r="D78" s="100" t="s">
        <v>119</v>
      </c>
      <c r="E78" s="101"/>
      <c r="F78" s="101"/>
      <c r="G78" s="101"/>
      <c r="H78" s="101"/>
      <c r="I78" s="101"/>
      <c r="J78" s="102">
        <f>J503</f>
        <v>0</v>
      </c>
      <c r="L78" s="99"/>
    </row>
    <row r="79" spans="2:12" s="1" customFormat="1" ht="21.75" hidden="1" customHeight="1">
      <c r="B79" s="32"/>
      <c r="L79" s="32"/>
    </row>
    <row r="80" spans="2:12" s="1" customFormat="1" ht="7" hidden="1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2"/>
    </row>
    <row r="81" spans="2:12" ht="10" hidden="1"/>
    <row r="82" spans="2:12" ht="10" hidden="1"/>
    <row r="83" spans="2:12" ht="10" hidden="1"/>
    <row r="84" spans="2:12" s="1" customFormat="1" ht="7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2"/>
    </row>
    <row r="85" spans="2:12" s="1" customFormat="1" ht="25" customHeight="1">
      <c r="B85" s="32"/>
      <c r="C85" s="21" t="s">
        <v>120</v>
      </c>
      <c r="L85" s="32"/>
    </row>
    <row r="86" spans="2:12" s="1" customFormat="1" ht="7" customHeight="1">
      <c r="B86" s="32"/>
      <c r="L86" s="32"/>
    </row>
    <row r="87" spans="2:12" s="1" customFormat="1" ht="12" customHeight="1">
      <c r="B87" s="32"/>
      <c r="C87" s="27" t="s">
        <v>16</v>
      </c>
      <c r="L87" s="32"/>
    </row>
    <row r="88" spans="2:12" s="1" customFormat="1" ht="16.5" customHeight="1">
      <c r="B88" s="32"/>
      <c r="E88" s="228" t="str">
        <f>E7</f>
        <v>Změna užívání se stavebními úpravami prostor - Kollárova ulice</v>
      </c>
      <c r="F88" s="229"/>
      <c r="G88" s="229"/>
      <c r="H88" s="229"/>
      <c r="L88" s="32"/>
    </row>
    <row r="89" spans="2:12" s="1" customFormat="1" ht="12" customHeight="1">
      <c r="B89" s="32"/>
      <c r="C89" s="27" t="s">
        <v>102</v>
      </c>
      <c r="L89" s="32"/>
    </row>
    <row r="90" spans="2:12" s="1" customFormat="1" ht="16.5" customHeight="1">
      <c r="B90" s="32"/>
      <c r="E90" s="191" t="str">
        <f>E9</f>
        <v>D.4. - Zdravotní instalace, vytápění a vzduchotechnika</v>
      </c>
      <c r="F90" s="230"/>
      <c r="G90" s="230"/>
      <c r="H90" s="230"/>
      <c r="L90" s="32"/>
    </row>
    <row r="91" spans="2:12" s="1" customFormat="1" ht="7" customHeight="1">
      <c r="B91" s="32"/>
      <c r="L91" s="32"/>
    </row>
    <row r="92" spans="2:12" s="1" customFormat="1" ht="12" customHeight="1">
      <c r="B92" s="32"/>
      <c r="C92" s="27" t="s">
        <v>21</v>
      </c>
      <c r="F92" s="25" t="str">
        <f>F12</f>
        <v>ul. Kollárova 1239/19</v>
      </c>
      <c r="I92" s="27" t="s">
        <v>23</v>
      </c>
      <c r="J92" s="49" t="str">
        <f>IF(J12="","",J12)</f>
        <v>12. 4. 2024</v>
      </c>
      <c r="L92" s="32"/>
    </row>
    <row r="93" spans="2:12" s="1" customFormat="1" ht="7" customHeight="1">
      <c r="B93" s="32"/>
      <c r="L93" s="32"/>
    </row>
    <row r="94" spans="2:12" s="1" customFormat="1" ht="15.15" customHeight="1">
      <c r="B94" s="32"/>
      <c r="C94" s="27" t="s">
        <v>25</v>
      </c>
      <c r="F94" s="25" t="str">
        <f>E15</f>
        <v>Západočeská univerzita v Plzni, Univerzitní 2732/8</v>
      </c>
      <c r="I94" s="27" t="s">
        <v>33</v>
      </c>
      <c r="J94" s="30" t="str">
        <f>E21</f>
        <v>Arterias s.r.o.</v>
      </c>
      <c r="L94" s="32"/>
    </row>
    <row r="95" spans="2:12" s="1" customFormat="1" ht="15.15" customHeight="1">
      <c r="B95" s="32"/>
      <c r="C95" s="27" t="s">
        <v>31</v>
      </c>
      <c r="F95" s="25" t="str">
        <f>IF(E18="","",E18)</f>
        <v>Vyplň údaj</v>
      </c>
      <c r="I95" s="27" t="s">
        <v>37</v>
      </c>
      <c r="J95" s="30" t="str">
        <f>E24</f>
        <v xml:space="preserve"> </v>
      </c>
      <c r="L95" s="32"/>
    </row>
    <row r="96" spans="2:12" s="1" customFormat="1" ht="10.25" customHeight="1">
      <c r="B96" s="32"/>
      <c r="L96" s="32"/>
    </row>
    <row r="97" spans="2:65" s="10" customFormat="1" ht="29.25" customHeight="1">
      <c r="B97" s="107"/>
      <c r="C97" s="108" t="s">
        <v>121</v>
      </c>
      <c r="D97" s="109" t="s">
        <v>61</v>
      </c>
      <c r="E97" s="109" t="s">
        <v>57</v>
      </c>
      <c r="F97" s="109" t="s">
        <v>58</v>
      </c>
      <c r="G97" s="109" t="s">
        <v>122</v>
      </c>
      <c r="H97" s="109" t="s">
        <v>123</v>
      </c>
      <c r="I97" s="109" t="s">
        <v>124</v>
      </c>
      <c r="J97" s="109" t="s">
        <v>106</v>
      </c>
      <c r="K97" s="110" t="s">
        <v>125</v>
      </c>
      <c r="L97" s="107"/>
      <c r="M97" s="56" t="s">
        <v>19</v>
      </c>
      <c r="N97" s="57" t="s">
        <v>46</v>
      </c>
      <c r="O97" s="57" t="s">
        <v>126</v>
      </c>
      <c r="P97" s="57" t="s">
        <v>127</v>
      </c>
      <c r="Q97" s="57" t="s">
        <v>128</v>
      </c>
      <c r="R97" s="57" t="s">
        <v>129</v>
      </c>
      <c r="S97" s="57" t="s">
        <v>130</v>
      </c>
      <c r="T97" s="58" t="s">
        <v>131</v>
      </c>
    </row>
    <row r="98" spans="2:65" s="1" customFormat="1" ht="22.75" customHeight="1">
      <c r="B98" s="32"/>
      <c r="C98" s="61" t="s">
        <v>132</v>
      </c>
      <c r="J98" s="111">
        <f>BK98</f>
        <v>0</v>
      </c>
      <c r="L98" s="32"/>
      <c r="M98" s="59"/>
      <c r="N98" s="50"/>
      <c r="O98" s="50"/>
      <c r="P98" s="112">
        <f>P99+P141+P503</f>
        <v>0</v>
      </c>
      <c r="Q98" s="50"/>
      <c r="R98" s="112">
        <f>R99+R141+R503</f>
        <v>0</v>
      </c>
      <c r="S98" s="50"/>
      <c r="T98" s="113">
        <f>T99+T141+T503</f>
        <v>1.8692</v>
      </c>
      <c r="AT98" s="17" t="s">
        <v>75</v>
      </c>
      <c r="AU98" s="17" t="s">
        <v>107</v>
      </c>
      <c r="BK98" s="114">
        <f>BK99+BK141+BK503</f>
        <v>0</v>
      </c>
    </row>
    <row r="99" spans="2:65" s="11" customFormat="1" ht="25.9" customHeight="1">
      <c r="B99" s="115"/>
      <c r="D99" s="116" t="s">
        <v>75</v>
      </c>
      <c r="E99" s="117" t="s">
        <v>133</v>
      </c>
      <c r="F99" s="117" t="s">
        <v>134</v>
      </c>
      <c r="I99" s="118"/>
      <c r="J99" s="119">
        <f>BK99</f>
        <v>0</v>
      </c>
      <c r="L99" s="115"/>
      <c r="M99" s="120"/>
      <c r="P99" s="121">
        <f>P100+P107+P123</f>
        <v>0</v>
      </c>
      <c r="R99" s="121">
        <f>R100+R107+R123</f>
        <v>0</v>
      </c>
      <c r="T99" s="122">
        <f>T100+T107+T123</f>
        <v>0</v>
      </c>
      <c r="AR99" s="116" t="s">
        <v>83</v>
      </c>
      <c r="AT99" s="123" t="s">
        <v>75</v>
      </c>
      <c r="AU99" s="123" t="s">
        <v>12</v>
      </c>
      <c r="AY99" s="116" t="s">
        <v>135</v>
      </c>
      <c r="BK99" s="124">
        <f>BK100+BK107+BK123</f>
        <v>0</v>
      </c>
    </row>
    <row r="100" spans="2:65" s="11" customFormat="1" ht="22.75" customHeight="1">
      <c r="B100" s="115"/>
      <c r="D100" s="116" t="s">
        <v>75</v>
      </c>
      <c r="E100" s="125" t="s">
        <v>162</v>
      </c>
      <c r="F100" s="125" t="s">
        <v>448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83</v>
      </c>
      <c r="AT100" s="123" t="s">
        <v>75</v>
      </c>
      <c r="AU100" s="123" t="s">
        <v>83</v>
      </c>
      <c r="AY100" s="116" t="s">
        <v>135</v>
      </c>
      <c r="BK100" s="124">
        <f>SUM(BK101:BK106)</f>
        <v>0</v>
      </c>
    </row>
    <row r="101" spans="2:65" s="1" customFormat="1" ht="24.15" customHeight="1">
      <c r="B101" s="32"/>
      <c r="C101" s="127" t="s">
        <v>83</v>
      </c>
      <c r="D101" s="127" t="s">
        <v>138</v>
      </c>
      <c r="E101" s="128" t="s">
        <v>1973</v>
      </c>
      <c r="F101" s="129" t="s">
        <v>1974</v>
      </c>
      <c r="G101" s="130" t="s">
        <v>266</v>
      </c>
      <c r="H101" s="131">
        <v>95</v>
      </c>
      <c r="I101" s="132"/>
      <c r="J101" s="133">
        <f>ROUND(I101*H101,2)</f>
        <v>0</v>
      </c>
      <c r="K101" s="129" t="s">
        <v>142</v>
      </c>
      <c r="L101" s="32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143</v>
      </c>
      <c r="AT101" s="138" t="s">
        <v>138</v>
      </c>
      <c r="AU101" s="138" t="s">
        <v>85</v>
      </c>
      <c r="AY101" s="17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143</v>
      </c>
      <c r="BM101" s="138" t="s">
        <v>85</v>
      </c>
    </row>
    <row r="102" spans="2:65" s="1" customFormat="1" ht="10">
      <c r="B102" s="32"/>
      <c r="D102" s="140" t="s">
        <v>144</v>
      </c>
      <c r="F102" s="141" t="s">
        <v>1974</v>
      </c>
      <c r="I102" s="142"/>
      <c r="L102" s="32"/>
      <c r="M102" s="143"/>
      <c r="T102" s="53"/>
      <c r="AT102" s="17" t="s">
        <v>144</v>
      </c>
      <c r="AU102" s="17" t="s">
        <v>85</v>
      </c>
    </row>
    <row r="103" spans="2:65" s="1" customFormat="1" ht="10">
      <c r="B103" s="32"/>
      <c r="D103" s="144" t="s">
        <v>145</v>
      </c>
      <c r="F103" s="145" t="s">
        <v>1975</v>
      </c>
      <c r="I103" s="142"/>
      <c r="L103" s="32"/>
      <c r="M103" s="143"/>
      <c r="T103" s="53"/>
      <c r="AT103" s="17" t="s">
        <v>145</v>
      </c>
      <c r="AU103" s="17" t="s">
        <v>85</v>
      </c>
    </row>
    <row r="104" spans="2:65" s="12" customFormat="1" ht="10">
      <c r="B104" s="146"/>
      <c r="D104" s="140" t="s">
        <v>147</v>
      </c>
      <c r="E104" s="147" t="s">
        <v>19</v>
      </c>
      <c r="F104" s="148" t="s">
        <v>1976</v>
      </c>
      <c r="H104" s="147" t="s">
        <v>19</v>
      </c>
      <c r="I104" s="149"/>
      <c r="L104" s="146"/>
      <c r="M104" s="150"/>
      <c r="T104" s="151"/>
      <c r="AT104" s="147" t="s">
        <v>147</v>
      </c>
      <c r="AU104" s="147" t="s">
        <v>85</v>
      </c>
      <c r="AV104" s="12" t="s">
        <v>83</v>
      </c>
      <c r="AW104" s="12" t="s">
        <v>39</v>
      </c>
      <c r="AX104" s="12" t="s">
        <v>12</v>
      </c>
      <c r="AY104" s="147" t="s">
        <v>135</v>
      </c>
    </row>
    <row r="105" spans="2:65" s="13" customFormat="1" ht="10">
      <c r="B105" s="152"/>
      <c r="D105" s="140" t="s">
        <v>147</v>
      </c>
      <c r="E105" s="153" t="s">
        <v>19</v>
      </c>
      <c r="F105" s="154" t="s">
        <v>1028</v>
      </c>
      <c r="H105" s="155">
        <v>95</v>
      </c>
      <c r="I105" s="156"/>
      <c r="L105" s="152"/>
      <c r="M105" s="157"/>
      <c r="T105" s="158"/>
      <c r="AT105" s="153" t="s">
        <v>147</v>
      </c>
      <c r="AU105" s="153" t="s">
        <v>85</v>
      </c>
      <c r="AV105" s="13" t="s">
        <v>85</v>
      </c>
      <c r="AW105" s="13" t="s">
        <v>39</v>
      </c>
      <c r="AX105" s="13" t="s">
        <v>12</v>
      </c>
      <c r="AY105" s="153" t="s">
        <v>135</v>
      </c>
    </row>
    <row r="106" spans="2:65" s="14" customFormat="1" ht="10">
      <c r="B106" s="159"/>
      <c r="D106" s="140" t="s">
        <v>147</v>
      </c>
      <c r="E106" s="160" t="s">
        <v>19</v>
      </c>
      <c r="F106" s="161" t="s">
        <v>154</v>
      </c>
      <c r="H106" s="162">
        <v>95</v>
      </c>
      <c r="I106" s="163"/>
      <c r="L106" s="159"/>
      <c r="M106" s="164"/>
      <c r="T106" s="165"/>
      <c r="AT106" s="160" t="s">
        <v>147</v>
      </c>
      <c r="AU106" s="160" t="s">
        <v>85</v>
      </c>
      <c r="AV106" s="14" t="s">
        <v>143</v>
      </c>
      <c r="AW106" s="14" t="s">
        <v>39</v>
      </c>
      <c r="AX106" s="14" t="s">
        <v>83</v>
      </c>
      <c r="AY106" s="160" t="s">
        <v>135</v>
      </c>
    </row>
    <row r="107" spans="2:65" s="11" customFormat="1" ht="22.75" customHeight="1">
      <c r="B107" s="115"/>
      <c r="D107" s="116" t="s">
        <v>75</v>
      </c>
      <c r="E107" s="125" t="s">
        <v>155</v>
      </c>
      <c r="F107" s="125" t="s">
        <v>156</v>
      </c>
      <c r="I107" s="118"/>
      <c r="J107" s="126">
        <f>BK107</f>
        <v>0</v>
      </c>
      <c r="L107" s="115"/>
      <c r="M107" s="120"/>
      <c r="P107" s="121">
        <f>SUM(P108:P122)</f>
        <v>0</v>
      </c>
      <c r="R107" s="121">
        <f>SUM(R108:R122)</f>
        <v>0</v>
      </c>
      <c r="T107" s="122">
        <f>SUM(T108:T122)</f>
        <v>0</v>
      </c>
      <c r="AR107" s="116" t="s">
        <v>83</v>
      </c>
      <c r="AT107" s="123" t="s">
        <v>75</v>
      </c>
      <c r="AU107" s="123" t="s">
        <v>83</v>
      </c>
      <c r="AY107" s="116" t="s">
        <v>135</v>
      </c>
      <c r="BK107" s="124">
        <f>SUM(BK108:BK122)</f>
        <v>0</v>
      </c>
    </row>
    <row r="108" spans="2:65" s="1" customFormat="1" ht="55.5" customHeight="1">
      <c r="B108" s="32"/>
      <c r="C108" s="127" t="s">
        <v>85</v>
      </c>
      <c r="D108" s="127" t="s">
        <v>138</v>
      </c>
      <c r="E108" s="128" t="s">
        <v>235</v>
      </c>
      <c r="F108" s="129" t="s">
        <v>236</v>
      </c>
      <c r="G108" s="130" t="s">
        <v>237</v>
      </c>
      <c r="H108" s="131">
        <v>1</v>
      </c>
      <c r="I108" s="132"/>
      <c r="J108" s="133">
        <f>ROUND(I108*H108,2)</f>
        <v>0</v>
      </c>
      <c r="K108" s="129" t="s">
        <v>142</v>
      </c>
      <c r="L108" s="32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143</v>
      </c>
      <c r="AT108" s="138" t="s">
        <v>138</v>
      </c>
      <c r="AU108" s="138" t="s">
        <v>85</v>
      </c>
      <c r="AY108" s="17" t="s">
        <v>135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83</v>
      </c>
      <c r="BK108" s="139">
        <f>ROUND(I108*H108,2)</f>
        <v>0</v>
      </c>
      <c r="BL108" s="17" t="s">
        <v>143</v>
      </c>
      <c r="BM108" s="138" t="s">
        <v>143</v>
      </c>
    </row>
    <row r="109" spans="2:65" s="1" customFormat="1" ht="27">
      <c r="B109" s="32"/>
      <c r="D109" s="140" t="s">
        <v>144</v>
      </c>
      <c r="F109" s="141" t="s">
        <v>236</v>
      </c>
      <c r="I109" s="142"/>
      <c r="L109" s="32"/>
      <c r="M109" s="143"/>
      <c r="T109" s="53"/>
      <c r="AT109" s="17" t="s">
        <v>144</v>
      </c>
      <c r="AU109" s="17" t="s">
        <v>85</v>
      </c>
    </row>
    <row r="110" spans="2:65" s="1" customFormat="1" ht="10">
      <c r="B110" s="32"/>
      <c r="D110" s="144" t="s">
        <v>145</v>
      </c>
      <c r="F110" s="145" t="s">
        <v>239</v>
      </c>
      <c r="I110" s="142"/>
      <c r="L110" s="32"/>
      <c r="M110" s="143"/>
      <c r="T110" s="53"/>
      <c r="AT110" s="17" t="s">
        <v>145</v>
      </c>
      <c r="AU110" s="17" t="s">
        <v>85</v>
      </c>
    </row>
    <row r="111" spans="2:65" s="1" customFormat="1" ht="37.75" customHeight="1">
      <c r="B111" s="32"/>
      <c r="C111" s="127" t="s">
        <v>162</v>
      </c>
      <c r="D111" s="127" t="s">
        <v>138</v>
      </c>
      <c r="E111" s="128" t="s">
        <v>1977</v>
      </c>
      <c r="F111" s="129" t="s">
        <v>1978</v>
      </c>
      <c r="G111" s="130" t="s">
        <v>237</v>
      </c>
      <c r="H111" s="131">
        <v>6</v>
      </c>
      <c r="I111" s="132"/>
      <c r="J111" s="133">
        <f>ROUND(I111*H111,2)</f>
        <v>0</v>
      </c>
      <c r="K111" s="129" t="s">
        <v>142</v>
      </c>
      <c r="L111" s="32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143</v>
      </c>
      <c r="AT111" s="138" t="s">
        <v>138</v>
      </c>
      <c r="AU111" s="138" t="s">
        <v>85</v>
      </c>
      <c r="AY111" s="17" t="s">
        <v>135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83</v>
      </c>
      <c r="BK111" s="139">
        <f>ROUND(I111*H111,2)</f>
        <v>0</v>
      </c>
      <c r="BL111" s="17" t="s">
        <v>143</v>
      </c>
      <c r="BM111" s="138" t="s">
        <v>136</v>
      </c>
    </row>
    <row r="112" spans="2:65" s="1" customFormat="1" ht="18">
      <c r="B112" s="32"/>
      <c r="D112" s="140" t="s">
        <v>144</v>
      </c>
      <c r="F112" s="141" t="s">
        <v>1978</v>
      </c>
      <c r="I112" s="142"/>
      <c r="L112" s="32"/>
      <c r="M112" s="143"/>
      <c r="T112" s="53"/>
      <c r="AT112" s="17" t="s">
        <v>144</v>
      </c>
      <c r="AU112" s="17" t="s">
        <v>85</v>
      </c>
    </row>
    <row r="113" spans="2:65" s="1" customFormat="1" ht="10">
      <c r="B113" s="32"/>
      <c r="D113" s="144" t="s">
        <v>145</v>
      </c>
      <c r="F113" s="145" t="s">
        <v>1979</v>
      </c>
      <c r="I113" s="142"/>
      <c r="L113" s="32"/>
      <c r="M113" s="143"/>
      <c r="T113" s="53"/>
      <c r="AT113" s="17" t="s">
        <v>145</v>
      </c>
      <c r="AU113" s="17" t="s">
        <v>85</v>
      </c>
    </row>
    <row r="114" spans="2:65" s="1" customFormat="1" ht="37.75" customHeight="1">
      <c r="B114" s="32"/>
      <c r="C114" s="127" t="s">
        <v>143</v>
      </c>
      <c r="D114" s="127" t="s">
        <v>138</v>
      </c>
      <c r="E114" s="128" t="s">
        <v>1980</v>
      </c>
      <c r="F114" s="129" t="s">
        <v>1981</v>
      </c>
      <c r="G114" s="130" t="s">
        <v>237</v>
      </c>
      <c r="H114" s="131">
        <v>48</v>
      </c>
      <c r="I114" s="132"/>
      <c r="J114" s="133">
        <f>ROUND(I114*H114,2)</f>
        <v>0</v>
      </c>
      <c r="K114" s="129" t="s">
        <v>142</v>
      </c>
      <c r="L114" s="32"/>
      <c r="M114" s="134" t="s">
        <v>19</v>
      </c>
      <c r="N114" s="135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143</v>
      </c>
      <c r="AT114" s="138" t="s">
        <v>138</v>
      </c>
      <c r="AU114" s="138" t="s">
        <v>85</v>
      </c>
      <c r="AY114" s="17" t="s">
        <v>135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83</v>
      </c>
      <c r="BK114" s="139">
        <f>ROUND(I114*H114,2)</f>
        <v>0</v>
      </c>
      <c r="BL114" s="17" t="s">
        <v>143</v>
      </c>
      <c r="BM114" s="138" t="s">
        <v>169</v>
      </c>
    </row>
    <row r="115" spans="2:65" s="1" customFormat="1" ht="18">
      <c r="B115" s="32"/>
      <c r="D115" s="140" t="s">
        <v>144</v>
      </c>
      <c r="F115" s="141" t="s">
        <v>1981</v>
      </c>
      <c r="I115" s="142"/>
      <c r="L115" s="32"/>
      <c r="M115" s="143"/>
      <c r="T115" s="53"/>
      <c r="AT115" s="17" t="s">
        <v>144</v>
      </c>
      <c r="AU115" s="17" t="s">
        <v>85</v>
      </c>
    </row>
    <row r="116" spans="2:65" s="1" customFormat="1" ht="10">
      <c r="B116" s="32"/>
      <c r="D116" s="144" t="s">
        <v>145</v>
      </c>
      <c r="F116" s="145" t="s">
        <v>1982</v>
      </c>
      <c r="I116" s="142"/>
      <c r="L116" s="32"/>
      <c r="M116" s="143"/>
      <c r="T116" s="53"/>
      <c r="AT116" s="17" t="s">
        <v>145</v>
      </c>
      <c r="AU116" s="17" t="s">
        <v>85</v>
      </c>
    </row>
    <row r="117" spans="2:65" s="1" customFormat="1" ht="37.75" customHeight="1">
      <c r="B117" s="32"/>
      <c r="C117" s="127" t="s">
        <v>175</v>
      </c>
      <c r="D117" s="127" t="s">
        <v>138</v>
      </c>
      <c r="E117" s="128" t="s">
        <v>286</v>
      </c>
      <c r="F117" s="129" t="s">
        <v>287</v>
      </c>
      <c r="G117" s="130" t="s">
        <v>266</v>
      </c>
      <c r="H117" s="131">
        <v>60</v>
      </c>
      <c r="I117" s="132"/>
      <c r="J117" s="133">
        <f>ROUND(I117*H117,2)</f>
        <v>0</v>
      </c>
      <c r="K117" s="129" t="s">
        <v>142</v>
      </c>
      <c r="L117" s="32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143</v>
      </c>
      <c r="AT117" s="138" t="s">
        <v>138</v>
      </c>
      <c r="AU117" s="138" t="s">
        <v>85</v>
      </c>
      <c r="AY117" s="17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83</v>
      </c>
      <c r="BK117" s="139">
        <f>ROUND(I117*H117,2)</f>
        <v>0</v>
      </c>
      <c r="BL117" s="17" t="s">
        <v>143</v>
      </c>
      <c r="BM117" s="138" t="s">
        <v>178</v>
      </c>
    </row>
    <row r="118" spans="2:65" s="1" customFormat="1" ht="18">
      <c r="B118" s="32"/>
      <c r="D118" s="140" t="s">
        <v>144</v>
      </c>
      <c r="F118" s="141" t="s">
        <v>287</v>
      </c>
      <c r="I118" s="142"/>
      <c r="L118" s="32"/>
      <c r="M118" s="143"/>
      <c r="T118" s="53"/>
      <c r="AT118" s="17" t="s">
        <v>144</v>
      </c>
      <c r="AU118" s="17" t="s">
        <v>85</v>
      </c>
    </row>
    <row r="119" spans="2:65" s="1" customFormat="1" ht="10">
      <c r="B119" s="32"/>
      <c r="D119" s="144" t="s">
        <v>145</v>
      </c>
      <c r="F119" s="145" t="s">
        <v>289</v>
      </c>
      <c r="I119" s="142"/>
      <c r="L119" s="32"/>
      <c r="M119" s="143"/>
      <c r="T119" s="53"/>
      <c r="AT119" s="17" t="s">
        <v>145</v>
      </c>
      <c r="AU119" s="17" t="s">
        <v>85</v>
      </c>
    </row>
    <row r="120" spans="2:65" s="1" customFormat="1" ht="44.25" customHeight="1">
      <c r="B120" s="32"/>
      <c r="C120" s="127" t="s">
        <v>136</v>
      </c>
      <c r="D120" s="127" t="s">
        <v>138</v>
      </c>
      <c r="E120" s="128" t="s">
        <v>1983</v>
      </c>
      <c r="F120" s="129" t="s">
        <v>1984</v>
      </c>
      <c r="G120" s="130" t="s">
        <v>266</v>
      </c>
      <c r="H120" s="131">
        <v>4</v>
      </c>
      <c r="I120" s="132"/>
      <c r="J120" s="133">
        <f>ROUND(I120*H120,2)</f>
        <v>0</v>
      </c>
      <c r="K120" s="129" t="s">
        <v>142</v>
      </c>
      <c r="L120" s="32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143</v>
      </c>
      <c r="AT120" s="138" t="s">
        <v>138</v>
      </c>
      <c r="AU120" s="138" t="s">
        <v>85</v>
      </c>
      <c r="AY120" s="17" t="s">
        <v>135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83</v>
      </c>
      <c r="BK120" s="139">
        <f>ROUND(I120*H120,2)</f>
        <v>0</v>
      </c>
      <c r="BL120" s="17" t="s">
        <v>143</v>
      </c>
      <c r="BM120" s="138" t="s">
        <v>8</v>
      </c>
    </row>
    <row r="121" spans="2:65" s="1" customFormat="1" ht="27">
      <c r="B121" s="32"/>
      <c r="D121" s="140" t="s">
        <v>144</v>
      </c>
      <c r="F121" s="141" t="s">
        <v>1984</v>
      </c>
      <c r="I121" s="142"/>
      <c r="L121" s="32"/>
      <c r="M121" s="143"/>
      <c r="T121" s="53"/>
      <c r="AT121" s="17" t="s">
        <v>144</v>
      </c>
      <c r="AU121" s="17" t="s">
        <v>85</v>
      </c>
    </row>
    <row r="122" spans="2:65" s="1" customFormat="1" ht="10">
      <c r="B122" s="32"/>
      <c r="D122" s="144" t="s">
        <v>145</v>
      </c>
      <c r="F122" s="145" t="s">
        <v>1985</v>
      </c>
      <c r="I122" s="142"/>
      <c r="L122" s="32"/>
      <c r="M122" s="143"/>
      <c r="T122" s="53"/>
      <c r="AT122" s="17" t="s">
        <v>145</v>
      </c>
      <c r="AU122" s="17" t="s">
        <v>85</v>
      </c>
    </row>
    <row r="123" spans="2:65" s="11" customFormat="1" ht="22.75" customHeight="1">
      <c r="B123" s="115"/>
      <c r="D123" s="116" t="s">
        <v>75</v>
      </c>
      <c r="E123" s="125" t="s">
        <v>307</v>
      </c>
      <c r="F123" s="125" t="s">
        <v>308</v>
      </c>
      <c r="I123" s="118"/>
      <c r="J123" s="126">
        <f>BK123</f>
        <v>0</v>
      </c>
      <c r="L123" s="115"/>
      <c r="M123" s="120"/>
      <c r="P123" s="121">
        <f>SUM(P124:P140)</f>
        <v>0</v>
      </c>
      <c r="R123" s="121">
        <f>SUM(R124:R140)</f>
        <v>0</v>
      </c>
      <c r="T123" s="122">
        <f>SUM(T124:T140)</f>
        <v>0</v>
      </c>
      <c r="AR123" s="116" t="s">
        <v>83</v>
      </c>
      <c r="AT123" s="123" t="s">
        <v>75</v>
      </c>
      <c r="AU123" s="123" t="s">
        <v>83</v>
      </c>
      <c r="AY123" s="116" t="s">
        <v>135</v>
      </c>
      <c r="BK123" s="124">
        <f>SUM(BK124:BK140)</f>
        <v>0</v>
      </c>
    </row>
    <row r="124" spans="2:65" s="1" customFormat="1" ht="24.15" customHeight="1">
      <c r="B124" s="32"/>
      <c r="C124" s="127" t="s">
        <v>188</v>
      </c>
      <c r="D124" s="127" t="s">
        <v>138</v>
      </c>
      <c r="E124" s="128" t="s">
        <v>1986</v>
      </c>
      <c r="F124" s="129" t="s">
        <v>1987</v>
      </c>
      <c r="G124" s="130" t="s">
        <v>312</v>
      </c>
      <c r="H124" s="131">
        <v>6.02</v>
      </c>
      <c r="I124" s="132"/>
      <c r="J124" s="133">
        <f>ROUND(I124*H124,2)</f>
        <v>0</v>
      </c>
      <c r="K124" s="129" t="s">
        <v>142</v>
      </c>
      <c r="L124" s="32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143</v>
      </c>
      <c r="AT124" s="138" t="s">
        <v>138</v>
      </c>
      <c r="AU124" s="138" t="s">
        <v>85</v>
      </c>
      <c r="AY124" s="17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83</v>
      </c>
      <c r="BK124" s="139">
        <f>ROUND(I124*H124,2)</f>
        <v>0</v>
      </c>
      <c r="BL124" s="17" t="s">
        <v>143</v>
      </c>
      <c r="BM124" s="138" t="s">
        <v>191</v>
      </c>
    </row>
    <row r="125" spans="2:65" s="1" customFormat="1" ht="18">
      <c r="B125" s="32"/>
      <c r="D125" s="140" t="s">
        <v>144</v>
      </c>
      <c r="F125" s="141" t="s">
        <v>1987</v>
      </c>
      <c r="I125" s="142"/>
      <c r="L125" s="32"/>
      <c r="M125" s="143"/>
      <c r="T125" s="53"/>
      <c r="AT125" s="17" t="s">
        <v>144</v>
      </c>
      <c r="AU125" s="17" t="s">
        <v>85</v>
      </c>
    </row>
    <row r="126" spans="2:65" s="1" customFormat="1" ht="10">
      <c r="B126" s="32"/>
      <c r="D126" s="144" t="s">
        <v>145</v>
      </c>
      <c r="F126" s="145" t="s">
        <v>1988</v>
      </c>
      <c r="I126" s="142"/>
      <c r="L126" s="32"/>
      <c r="M126" s="143"/>
      <c r="T126" s="53"/>
      <c r="AT126" s="17" t="s">
        <v>145</v>
      </c>
      <c r="AU126" s="17" t="s">
        <v>85</v>
      </c>
    </row>
    <row r="127" spans="2:65" s="1" customFormat="1" ht="37.75" customHeight="1">
      <c r="B127" s="32"/>
      <c r="C127" s="127" t="s">
        <v>169</v>
      </c>
      <c r="D127" s="127" t="s">
        <v>138</v>
      </c>
      <c r="E127" s="128" t="s">
        <v>310</v>
      </c>
      <c r="F127" s="129" t="s">
        <v>311</v>
      </c>
      <c r="G127" s="130" t="s">
        <v>312</v>
      </c>
      <c r="H127" s="131">
        <v>6.02</v>
      </c>
      <c r="I127" s="132"/>
      <c r="J127" s="133">
        <f>ROUND(I127*H127,2)</f>
        <v>0</v>
      </c>
      <c r="K127" s="129" t="s">
        <v>142</v>
      </c>
      <c r="L127" s="32"/>
      <c r="M127" s="134" t="s">
        <v>19</v>
      </c>
      <c r="N127" s="135" t="s">
        <v>47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143</v>
      </c>
      <c r="AT127" s="138" t="s">
        <v>138</v>
      </c>
      <c r="AU127" s="138" t="s">
        <v>85</v>
      </c>
      <c r="AY127" s="17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83</v>
      </c>
      <c r="BK127" s="139">
        <f>ROUND(I127*H127,2)</f>
        <v>0</v>
      </c>
      <c r="BL127" s="17" t="s">
        <v>143</v>
      </c>
      <c r="BM127" s="138" t="s">
        <v>197</v>
      </c>
    </row>
    <row r="128" spans="2:65" s="1" customFormat="1" ht="18">
      <c r="B128" s="32"/>
      <c r="D128" s="140" t="s">
        <v>144</v>
      </c>
      <c r="F128" s="141" t="s">
        <v>311</v>
      </c>
      <c r="I128" s="142"/>
      <c r="L128" s="32"/>
      <c r="M128" s="143"/>
      <c r="T128" s="53"/>
      <c r="AT128" s="17" t="s">
        <v>144</v>
      </c>
      <c r="AU128" s="17" t="s">
        <v>85</v>
      </c>
    </row>
    <row r="129" spans="2:65" s="1" customFormat="1" ht="10">
      <c r="B129" s="32"/>
      <c r="D129" s="144" t="s">
        <v>145</v>
      </c>
      <c r="F129" s="145" t="s">
        <v>314</v>
      </c>
      <c r="I129" s="142"/>
      <c r="L129" s="32"/>
      <c r="M129" s="143"/>
      <c r="T129" s="53"/>
      <c r="AT129" s="17" t="s">
        <v>145</v>
      </c>
      <c r="AU129" s="17" t="s">
        <v>85</v>
      </c>
    </row>
    <row r="130" spans="2:65" s="1" customFormat="1" ht="33" customHeight="1">
      <c r="B130" s="32"/>
      <c r="C130" s="127" t="s">
        <v>155</v>
      </c>
      <c r="D130" s="127" t="s">
        <v>138</v>
      </c>
      <c r="E130" s="128" t="s">
        <v>321</v>
      </c>
      <c r="F130" s="129" t="s">
        <v>322</v>
      </c>
      <c r="G130" s="130" t="s">
        <v>312</v>
      </c>
      <c r="H130" s="131">
        <v>6.02</v>
      </c>
      <c r="I130" s="132"/>
      <c r="J130" s="133">
        <f>ROUND(I130*H130,2)</f>
        <v>0</v>
      </c>
      <c r="K130" s="129" t="s">
        <v>142</v>
      </c>
      <c r="L130" s="32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143</v>
      </c>
      <c r="AT130" s="138" t="s">
        <v>138</v>
      </c>
      <c r="AU130" s="138" t="s">
        <v>85</v>
      </c>
      <c r="AY130" s="17" t="s">
        <v>135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83</v>
      </c>
      <c r="BK130" s="139">
        <f>ROUND(I130*H130,2)</f>
        <v>0</v>
      </c>
      <c r="BL130" s="17" t="s">
        <v>143</v>
      </c>
      <c r="BM130" s="138" t="s">
        <v>211</v>
      </c>
    </row>
    <row r="131" spans="2:65" s="1" customFormat="1" ht="18">
      <c r="B131" s="32"/>
      <c r="D131" s="140" t="s">
        <v>144</v>
      </c>
      <c r="F131" s="141" t="s">
        <v>322</v>
      </c>
      <c r="I131" s="142"/>
      <c r="L131" s="32"/>
      <c r="M131" s="143"/>
      <c r="T131" s="53"/>
      <c r="AT131" s="17" t="s">
        <v>144</v>
      </c>
      <c r="AU131" s="17" t="s">
        <v>85</v>
      </c>
    </row>
    <row r="132" spans="2:65" s="1" customFormat="1" ht="10">
      <c r="B132" s="32"/>
      <c r="D132" s="144" t="s">
        <v>145</v>
      </c>
      <c r="F132" s="145" t="s">
        <v>323</v>
      </c>
      <c r="I132" s="142"/>
      <c r="L132" s="32"/>
      <c r="M132" s="143"/>
      <c r="T132" s="53"/>
      <c r="AT132" s="17" t="s">
        <v>145</v>
      </c>
      <c r="AU132" s="17" t="s">
        <v>85</v>
      </c>
    </row>
    <row r="133" spans="2:65" s="1" customFormat="1" ht="44.25" customHeight="1">
      <c r="B133" s="32"/>
      <c r="C133" s="127" t="s">
        <v>178</v>
      </c>
      <c r="D133" s="127" t="s">
        <v>138</v>
      </c>
      <c r="E133" s="128" t="s">
        <v>324</v>
      </c>
      <c r="F133" s="129" t="s">
        <v>325</v>
      </c>
      <c r="G133" s="130" t="s">
        <v>312</v>
      </c>
      <c r="H133" s="131">
        <v>54.18</v>
      </c>
      <c r="I133" s="132"/>
      <c r="J133" s="133">
        <f>ROUND(I133*H133,2)</f>
        <v>0</v>
      </c>
      <c r="K133" s="129" t="s">
        <v>142</v>
      </c>
      <c r="L133" s="32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143</v>
      </c>
      <c r="AT133" s="138" t="s">
        <v>138</v>
      </c>
      <c r="AU133" s="138" t="s">
        <v>85</v>
      </c>
      <c r="AY133" s="17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83</v>
      </c>
      <c r="BK133" s="139">
        <f>ROUND(I133*H133,2)</f>
        <v>0</v>
      </c>
      <c r="BL133" s="17" t="s">
        <v>143</v>
      </c>
      <c r="BM133" s="138" t="s">
        <v>230</v>
      </c>
    </row>
    <row r="134" spans="2:65" s="1" customFormat="1" ht="27">
      <c r="B134" s="32"/>
      <c r="D134" s="140" t="s">
        <v>144</v>
      </c>
      <c r="F134" s="141" t="s">
        <v>325</v>
      </c>
      <c r="I134" s="142"/>
      <c r="L134" s="32"/>
      <c r="M134" s="143"/>
      <c r="T134" s="53"/>
      <c r="AT134" s="17" t="s">
        <v>144</v>
      </c>
      <c r="AU134" s="17" t="s">
        <v>85</v>
      </c>
    </row>
    <row r="135" spans="2:65" s="1" customFormat="1" ht="10">
      <c r="B135" s="32"/>
      <c r="D135" s="144" t="s">
        <v>145</v>
      </c>
      <c r="F135" s="145" t="s">
        <v>327</v>
      </c>
      <c r="I135" s="142"/>
      <c r="L135" s="32"/>
      <c r="M135" s="143"/>
      <c r="T135" s="53"/>
      <c r="AT135" s="17" t="s">
        <v>145</v>
      </c>
      <c r="AU135" s="17" t="s">
        <v>85</v>
      </c>
    </row>
    <row r="136" spans="2:65" s="13" customFormat="1" ht="10">
      <c r="B136" s="152"/>
      <c r="D136" s="140" t="s">
        <v>147</v>
      </c>
      <c r="E136" s="153" t="s">
        <v>19</v>
      </c>
      <c r="F136" s="154" t="s">
        <v>1989</v>
      </c>
      <c r="H136" s="155">
        <v>54.18</v>
      </c>
      <c r="I136" s="156"/>
      <c r="L136" s="152"/>
      <c r="M136" s="157"/>
      <c r="T136" s="158"/>
      <c r="AT136" s="153" t="s">
        <v>147</v>
      </c>
      <c r="AU136" s="153" t="s">
        <v>85</v>
      </c>
      <c r="AV136" s="13" t="s">
        <v>85</v>
      </c>
      <c r="AW136" s="13" t="s">
        <v>39</v>
      </c>
      <c r="AX136" s="13" t="s">
        <v>12</v>
      </c>
      <c r="AY136" s="153" t="s">
        <v>135</v>
      </c>
    </row>
    <row r="137" spans="2:65" s="14" customFormat="1" ht="10">
      <c r="B137" s="159"/>
      <c r="D137" s="140" t="s">
        <v>147</v>
      </c>
      <c r="E137" s="160" t="s">
        <v>19</v>
      </c>
      <c r="F137" s="161" t="s">
        <v>154</v>
      </c>
      <c r="H137" s="162">
        <v>54.18</v>
      </c>
      <c r="I137" s="163"/>
      <c r="L137" s="159"/>
      <c r="M137" s="164"/>
      <c r="T137" s="165"/>
      <c r="AT137" s="160" t="s">
        <v>147</v>
      </c>
      <c r="AU137" s="160" t="s">
        <v>85</v>
      </c>
      <c r="AV137" s="14" t="s">
        <v>143</v>
      </c>
      <c r="AW137" s="14" t="s">
        <v>39</v>
      </c>
      <c r="AX137" s="14" t="s">
        <v>83</v>
      </c>
      <c r="AY137" s="160" t="s">
        <v>135</v>
      </c>
    </row>
    <row r="138" spans="2:65" s="1" customFormat="1" ht="44.25" customHeight="1">
      <c r="B138" s="32"/>
      <c r="C138" s="127" t="s">
        <v>234</v>
      </c>
      <c r="D138" s="127" t="s">
        <v>138</v>
      </c>
      <c r="E138" s="128" t="s">
        <v>1990</v>
      </c>
      <c r="F138" s="129" t="s">
        <v>1991</v>
      </c>
      <c r="G138" s="130" t="s">
        <v>312</v>
      </c>
      <c r="H138" s="131">
        <v>6.02</v>
      </c>
      <c r="I138" s="132"/>
      <c r="J138" s="133">
        <f>ROUND(I138*H138,2)</f>
        <v>0</v>
      </c>
      <c r="K138" s="129" t="s">
        <v>142</v>
      </c>
      <c r="L138" s="32"/>
      <c r="M138" s="134" t="s">
        <v>19</v>
      </c>
      <c r="N138" s="135" t="s">
        <v>47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143</v>
      </c>
      <c r="AT138" s="138" t="s">
        <v>138</v>
      </c>
      <c r="AU138" s="138" t="s">
        <v>85</v>
      </c>
      <c r="AY138" s="17" t="s">
        <v>135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83</v>
      </c>
      <c r="BK138" s="139">
        <f>ROUND(I138*H138,2)</f>
        <v>0</v>
      </c>
      <c r="BL138" s="17" t="s">
        <v>143</v>
      </c>
      <c r="BM138" s="138" t="s">
        <v>238</v>
      </c>
    </row>
    <row r="139" spans="2:65" s="1" customFormat="1" ht="27">
      <c r="B139" s="32"/>
      <c r="D139" s="140" t="s">
        <v>144</v>
      </c>
      <c r="F139" s="141" t="s">
        <v>1991</v>
      </c>
      <c r="I139" s="142"/>
      <c r="L139" s="32"/>
      <c r="M139" s="143"/>
      <c r="T139" s="53"/>
      <c r="AT139" s="17" t="s">
        <v>144</v>
      </c>
      <c r="AU139" s="17" t="s">
        <v>85</v>
      </c>
    </row>
    <row r="140" spans="2:65" s="1" customFormat="1" ht="10">
      <c r="B140" s="32"/>
      <c r="D140" s="144" t="s">
        <v>145</v>
      </c>
      <c r="F140" s="145" t="s">
        <v>1992</v>
      </c>
      <c r="I140" s="142"/>
      <c r="L140" s="32"/>
      <c r="M140" s="143"/>
      <c r="T140" s="53"/>
      <c r="AT140" s="17" t="s">
        <v>145</v>
      </c>
      <c r="AU140" s="17" t="s">
        <v>85</v>
      </c>
    </row>
    <row r="141" spans="2:65" s="11" customFormat="1" ht="25.9" customHeight="1">
      <c r="B141" s="115"/>
      <c r="D141" s="116" t="s">
        <v>75</v>
      </c>
      <c r="E141" s="117" t="s">
        <v>346</v>
      </c>
      <c r="F141" s="117" t="s">
        <v>347</v>
      </c>
      <c r="I141" s="118"/>
      <c r="J141" s="119">
        <f>BK141</f>
        <v>0</v>
      </c>
      <c r="L141" s="115"/>
      <c r="M141" s="120"/>
      <c r="P141" s="121">
        <f>P142+P154+P207+P261+P266+P306+P313+P323+P329+P372+P382+P424+P499</f>
        <v>0</v>
      </c>
      <c r="R141" s="121">
        <f>R142+R154+R207+R261+R266+R306+R313+R323+R329+R372+R382+R424+R499</f>
        <v>0</v>
      </c>
      <c r="T141" s="122">
        <f>T142+T154+T207+T261+T266+T306+T313+T323+T329+T372+T382+T424+T499</f>
        <v>1.8692</v>
      </c>
      <c r="AR141" s="116" t="s">
        <v>85</v>
      </c>
      <c r="AT141" s="123" t="s">
        <v>75</v>
      </c>
      <c r="AU141" s="123" t="s">
        <v>12</v>
      </c>
      <c r="AY141" s="116" t="s">
        <v>135</v>
      </c>
      <c r="BK141" s="124">
        <f>BK142+BK154+BK207+BK261+BK266+BK306+BK313+BK323+BK329+BK372+BK382+BK424+BK499</f>
        <v>0</v>
      </c>
    </row>
    <row r="142" spans="2:65" s="11" customFormat="1" ht="22.75" customHeight="1">
      <c r="B142" s="115"/>
      <c r="D142" s="116" t="s">
        <v>75</v>
      </c>
      <c r="E142" s="125" t="s">
        <v>805</v>
      </c>
      <c r="F142" s="125" t="s">
        <v>806</v>
      </c>
      <c r="I142" s="118"/>
      <c r="J142" s="126">
        <f>BK142</f>
        <v>0</v>
      </c>
      <c r="L142" s="115"/>
      <c r="M142" s="120"/>
      <c r="P142" s="121">
        <f>SUM(P143:P153)</f>
        <v>0</v>
      </c>
      <c r="R142" s="121">
        <f>SUM(R143:R153)</f>
        <v>0</v>
      </c>
      <c r="T142" s="122">
        <f>SUM(T143:T153)</f>
        <v>0</v>
      </c>
      <c r="AR142" s="116" t="s">
        <v>85</v>
      </c>
      <c r="AT142" s="123" t="s">
        <v>75</v>
      </c>
      <c r="AU142" s="123" t="s">
        <v>83</v>
      </c>
      <c r="AY142" s="116" t="s">
        <v>135</v>
      </c>
      <c r="BK142" s="124">
        <f>SUM(BK143:BK153)</f>
        <v>0</v>
      </c>
    </row>
    <row r="143" spans="2:65" s="1" customFormat="1" ht="44.25" customHeight="1">
      <c r="B143" s="32"/>
      <c r="C143" s="127" t="s">
        <v>8</v>
      </c>
      <c r="D143" s="127" t="s">
        <v>138</v>
      </c>
      <c r="E143" s="128" t="s">
        <v>1993</v>
      </c>
      <c r="F143" s="129" t="s">
        <v>1994</v>
      </c>
      <c r="G143" s="130" t="s">
        <v>141</v>
      </c>
      <c r="H143" s="131">
        <v>19.662400000000002</v>
      </c>
      <c r="I143" s="132"/>
      <c r="J143" s="133">
        <f>ROUND(I143*H143,2)</f>
        <v>0</v>
      </c>
      <c r="K143" s="129" t="s">
        <v>142</v>
      </c>
      <c r="L143" s="32"/>
      <c r="M143" s="134" t="s">
        <v>19</v>
      </c>
      <c r="N143" s="135" t="s">
        <v>47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197</v>
      </c>
      <c r="AT143" s="138" t="s">
        <v>138</v>
      </c>
      <c r="AU143" s="138" t="s">
        <v>85</v>
      </c>
      <c r="AY143" s="17" t="s">
        <v>135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83</v>
      </c>
      <c r="BK143" s="139">
        <f>ROUND(I143*H143,2)</f>
        <v>0</v>
      </c>
      <c r="BL143" s="17" t="s">
        <v>197</v>
      </c>
      <c r="BM143" s="138" t="s">
        <v>243</v>
      </c>
    </row>
    <row r="144" spans="2:65" s="1" customFormat="1" ht="27">
      <c r="B144" s="32"/>
      <c r="D144" s="140" t="s">
        <v>144</v>
      </c>
      <c r="F144" s="141" t="s">
        <v>1994</v>
      </c>
      <c r="I144" s="142"/>
      <c r="L144" s="32"/>
      <c r="M144" s="143"/>
      <c r="T144" s="53"/>
      <c r="AT144" s="17" t="s">
        <v>144</v>
      </c>
      <c r="AU144" s="17" t="s">
        <v>85</v>
      </c>
    </row>
    <row r="145" spans="2:65" s="1" customFormat="1" ht="10">
      <c r="B145" s="32"/>
      <c r="D145" s="144" t="s">
        <v>145</v>
      </c>
      <c r="F145" s="145" t="s">
        <v>1995</v>
      </c>
      <c r="I145" s="142"/>
      <c r="L145" s="32"/>
      <c r="M145" s="143"/>
      <c r="T145" s="53"/>
      <c r="AT145" s="17" t="s">
        <v>145</v>
      </c>
      <c r="AU145" s="17" t="s">
        <v>85</v>
      </c>
    </row>
    <row r="146" spans="2:65" s="13" customFormat="1" ht="10">
      <c r="B146" s="152"/>
      <c r="D146" s="140" t="s">
        <v>147</v>
      </c>
      <c r="E146" s="153" t="s">
        <v>19</v>
      </c>
      <c r="F146" s="154" t="s">
        <v>1996</v>
      </c>
      <c r="H146" s="155">
        <v>0.66239999999999999</v>
      </c>
      <c r="I146" s="156"/>
      <c r="L146" s="152"/>
      <c r="M146" s="157"/>
      <c r="T146" s="158"/>
      <c r="AT146" s="153" t="s">
        <v>147</v>
      </c>
      <c r="AU146" s="153" t="s">
        <v>85</v>
      </c>
      <c r="AV146" s="13" t="s">
        <v>85</v>
      </c>
      <c r="AW146" s="13" t="s">
        <v>39</v>
      </c>
      <c r="AX146" s="13" t="s">
        <v>12</v>
      </c>
      <c r="AY146" s="153" t="s">
        <v>135</v>
      </c>
    </row>
    <row r="147" spans="2:65" s="13" customFormat="1" ht="10">
      <c r="B147" s="152"/>
      <c r="D147" s="140" t="s">
        <v>147</v>
      </c>
      <c r="E147" s="153" t="s">
        <v>19</v>
      </c>
      <c r="F147" s="154" t="s">
        <v>1997</v>
      </c>
      <c r="H147" s="155">
        <v>19</v>
      </c>
      <c r="I147" s="156"/>
      <c r="L147" s="152"/>
      <c r="M147" s="157"/>
      <c r="T147" s="158"/>
      <c r="AT147" s="153" t="s">
        <v>147</v>
      </c>
      <c r="AU147" s="153" t="s">
        <v>85</v>
      </c>
      <c r="AV147" s="13" t="s">
        <v>85</v>
      </c>
      <c r="AW147" s="13" t="s">
        <v>39</v>
      </c>
      <c r="AX147" s="13" t="s">
        <v>12</v>
      </c>
      <c r="AY147" s="153" t="s">
        <v>135</v>
      </c>
    </row>
    <row r="148" spans="2:65" s="14" customFormat="1" ht="10">
      <c r="B148" s="159"/>
      <c r="D148" s="140" t="s">
        <v>147</v>
      </c>
      <c r="E148" s="160" t="s">
        <v>19</v>
      </c>
      <c r="F148" s="161" t="s">
        <v>154</v>
      </c>
      <c r="H148" s="162">
        <v>19.662400000000002</v>
      </c>
      <c r="I148" s="163"/>
      <c r="L148" s="159"/>
      <c r="M148" s="164"/>
      <c r="T148" s="165"/>
      <c r="AT148" s="160" t="s">
        <v>147</v>
      </c>
      <c r="AU148" s="160" t="s">
        <v>85</v>
      </c>
      <c r="AV148" s="14" t="s">
        <v>143</v>
      </c>
      <c r="AW148" s="14" t="s">
        <v>39</v>
      </c>
      <c r="AX148" s="14" t="s">
        <v>83</v>
      </c>
      <c r="AY148" s="160" t="s">
        <v>135</v>
      </c>
    </row>
    <row r="149" spans="2:65" s="1" customFormat="1" ht="24.15" customHeight="1">
      <c r="B149" s="32"/>
      <c r="C149" s="176" t="s">
        <v>246</v>
      </c>
      <c r="D149" s="176" t="s">
        <v>714</v>
      </c>
      <c r="E149" s="177" t="s">
        <v>1998</v>
      </c>
      <c r="F149" s="178" t="s">
        <v>1999</v>
      </c>
      <c r="G149" s="179" t="s">
        <v>141</v>
      </c>
      <c r="H149" s="180">
        <v>20.643000000000001</v>
      </c>
      <c r="I149" s="181"/>
      <c r="J149" s="182">
        <f>ROUND(I149*H149,2)</f>
        <v>0</v>
      </c>
      <c r="K149" s="178" t="s">
        <v>142</v>
      </c>
      <c r="L149" s="183"/>
      <c r="M149" s="184" t="s">
        <v>19</v>
      </c>
      <c r="N149" s="18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267</v>
      </c>
      <c r="AT149" s="138" t="s">
        <v>714</v>
      </c>
      <c r="AU149" s="138" t="s">
        <v>85</v>
      </c>
      <c r="AY149" s="17" t="s">
        <v>135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83</v>
      </c>
      <c r="BK149" s="139">
        <f>ROUND(I149*H149,2)</f>
        <v>0</v>
      </c>
      <c r="BL149" s="17" t="s">
        <v>197</v>
      </c>
      <c r="BM149" s="138" t="s">
        <v>249</v>
      </c>
    </row>
    <row r="150" spans="2:65" s="1" customFormat="1" ht="10">
      <c r="B150" s="32"/>
      <c r="D150" s="140" t="s">
        <v>144</v>
      </c>
      <c r="F150" s="141" t="s">
        <v>1999</v>
      </c>
      <c r="I150" s="142"/>
      <c r="L150" s="32"/>
      <c r="M150" s="143"/>
      <c r="T150" s="53"/>
      <c r="AT150" s="17" t="s">
        <v>144</v>
      </c>
      <c r="AU150" s="17" t="s">
        <v>85</v>
      </c>
    </row>
    <row r="151" spans="2:65" s="1" customFormat="1" ht="44.25" customHeight="1">
      <c r="B151" s="32"/>
      <c r="C151" s="127" t="s">
        <v>191</v>
      </c>
      <c r="D151" s="127" t="s">
        <v>138</v>
      </c>
      <c r="E151" s="128" t="s">
        <v>2000</v>
      </c>
      <c r="F151" s="129" t="s">
        <v>2001</v>
      </c>
      <c r="G151" s="130" t="s">
        <v>2002</v>
      </c>
      <c r="H151" s="187"/>
      <c r="I151" s="132"/>
      <c r="J151" s="133">
        <f>ROUND(I151*H151,2)</f>
        <v>0</v>
      </c>
      <c r="K151" s="129" t="s">
        <v>142</v>
      </c>
      <c r="L151" s="32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197</v>
      </c>
      <c r="AT151" s="138" t="s">
        <v>138</v>
      </c>
      <c r="AU151" s="138" t="s">
        <v>85</v>
      </c>
      <c r="AY151" s="17" t="s">
        <v>135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83</v>
      </c>
      <c r="BK151" s="139">
        <f>ROUND(I151*H151,2)</f>
        <v>0</v>
      </c>
      <c r="BL151" s="17" t="s">
        <v>197</v>
      </c>
      <c r="BM151" s="138" t="s">
        <v>255</v>
      </c>
    </row>
    <row r="152" spans="2:65" s="1" customFormat="1" ht="27">
      <c r="B152" s="32"/>
      <c r="D152" s="140" t="s">
        <v>144</v>
      </c>
      <c r="F152" s="141" t="s">
        <v>2001</v>
      </c>
      <c r="I152" s="142"/>
      <c r="L152" s="32"/>
      <c r="M152" s="143"/>
      <c r="T152" s="53"/>
      <c r="AT152" s="17" t="s">
        <v>144</v>
      </c>
      <c r="AU152" s="17" t="s">
        <v>85</v>
      </c>
    </row>
    <row r="153" spans="2:65" s="1" customFormat="1" ht="10">
      <c r="B153" s="32"/>
      <c r="D153" s="144" t="s">
        <v>145</v>
      </c>
      <c r="F153" s="145" t="s">
        <v>2003</v>
      </c>
      <c r="I153" s="142"/>
      <c r="L153" s="32"/>
      <c r="M153" s="143"/>
      <c r="T153" s="53"/>
      <c r="AT153" s="17" t="s">
        <v>145</v>
      </c>
      <c r="AU153" s="17" t="s">
        <v>85</v>
      </c>
    </row>
    <row r="154" spans="2:65" s="11" customFormat="1" ht="22.75" customHeight="1">
      <c r="B154" s="115"/>
      <c r="D154" s="116" t="s">
        <v>75</v>
      </c>
      <c r="E154" s="125" t="s">
        <v>348</v>
      </c>
      <c r="F154" s="125" t="s">
        <v>349</v>
      </c>
      <c r="I154" s="118"/>
      <c r="J154" s="126">
        <f>BK154</f>
        <v>0</v>
      </c>
      <c r="L154" s="115"/>
      <c r="M154" s="120"/>
      <c r="P154" s="121">
        <f>SUM(P155:P206)</f>
        <v>0</v>
      </c>
      <c r="R154" s="121">
        <f>SUM(R155:R206)</f>
        <v>0</v>
      </c>
      <c r="T154" s="122">
        <f>SUM(T155:T206)</f>
        <v>0</v>
      </c>
      <c r="AR154" s="116" t="s">
        <v>85</v>
      </c>
      <c r="AT154" s="123" t="s">
        <v>75</v>
      </c>
      <c r="AU154" s="123" t="s">
        <v>83</v>
      </c>
      <c r="AY154" s="116" t="s">
        <v>135</v>
      </c>
      <c r="BK154" s="124">
        <f>SUM(BK155:BK206)</f>
        <v>0</v>
      </c>
    </row>
    <row r="155" spans="2:65" s="1" customFormat="1" ht="24.15" customHeight="1">
      <c r="B155" s="32"/>
      <c r="C155" s="127" t="s">
        <v>259</v>
      </c>
      <c r="D155" s="127" t="s">
        <v>138</v>
      </c>
      <c r="E155" s="128" t="s">
        <v>2004</v>
      </c>
      <c r="F155" s="129" t="s">
        <v>2005</v>
      </c>
      <c r="G155" s="130" t="s">
        <v>266</v>
      </c>
      <c r="H155" s="131">
        <v>20</v>
      </c>
      <c r="I155" s="132"/>
      <c r="J155" s="133">
        <f>ROUND(I155*H155,2)</f>
        <v>0</v>
      </c>
      <c r="K155" s="129" t="s">
        <v>142</v>
      </c>
      <c r="L155" s="32"/>
      <c r="M155" s="134" t="s">
        <v>19</v>
      </c>
      <c r="N155" s="135" t="s">
        <v>47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197</v>
      </c>
      <c r="AT155" s="138" t="s">
        <v>138</v>
      </c>
      <c r="AU155" s="138" t="s">
        <v>85</v>
      </c>
      <c r="AY155" s="17" t="s">
        <v>135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83</v>
      </c>
      <c r="BK155" s="139">
        <f>ROUND(I155*H155,2)</f>
        <v>0</v>
      </c>
      <c r="BL155" s="17" t="s">
        <v>197</v>
      </c>
      <c r="BM155" s="138" t="s">
        <v>262</v>
      </c>
    </row>
    <row r="156" spans="2:65" s="1" customFormat="1" ht="18">
      <c r="B156" s="32"/>
      <c r="D156" s="140" t="s">
        <v>144</v>
      </c>
      <c r="F156" s="141" t="s">
        <v>2005</v>
      </c>
      <c r="I156" s="142"/>
      <c r="L156" s="32"/>
      <c r="M156" s="143"/>
      <c r="T156" s="53"/>
      <c r="AT156" s="17" t="s">
        <v>144</v>
      </c>
      <c r="AU156" s="17" t="s">
        <v>85</v>
      </c>
    </row>
    <row r="157" spans="2:65" s="1" customFormat="1" ht="10">
      <c r="B157" s="32"/>
      <c r="D157" s="144" t="s">
        <v>145</v>
      </c>
      <c r="F157" s="145" t="s">
        <v>2006</v>
      </c>
      <c r="I157" s="142"/>
      <c r="L157" s="32"/>
      <c r="M157" s="143"/>
      <c r="T157" s="53"/>
      <c r="AT157" s="17" t="s">
        <v>145</v>
      </c>
      <c r="AU157" s="17" t="s">
        <v>85</v>
      </c>
    </row>
    <row r="158" spans="2:65" s="1" customFormat="1" ht="24.15" customHeight="1">
      <c r="B158" s="32"/>
      <c r="C158" s="127" t="s">
        <v>197</v>
      </c>
      <c r="D158" s="127" t="s">
        <v>138</v>
      </c>
      <c r="E158" s="128" t="s">
        <v>2007</v>
      </c>
      <c r="F158" s="129" t="s">
        <v>2008</v>
      </c>
      <c r="G158" s="130" t="s">
        <v>237</v>
      </c>
      <c r="H158" s="131">
        <v>12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47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197</v>
      </c>
      <c r="AT158" s="138" t="s">
        <v>138</v>
      </c>
      <c r="AU158" s="138" t="s">
        <v>85</v>
      </c>
      <c r="AY158" s="17" t="s">
        <v>135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83</v>
      </c>
      <c r="BK158" s="139">
        <f>ROUND(I158*H158,2)</f>
        <v>0</v>
      </c>
      <c r="BL158" s="17" t="s">
        <v>197</v>
      </c>
      <c r="BM158" s="138" t="s">
        <v>267</v>
      </c>
    </row>
    <row r="159" spans="2:65" s="1" customFormat="1" ht="10">
      <c r="B159" s="32"/>
      <c r="D159" s="140" t="s">
        <v>144</v>
      </c>
      <c r="F159" s="141" t="s">
        <v>2008</v>
      </c>
      <c r="I159" s="142"/>
      <c r="L159" s="32"/>
      <c r="M159" s="143"/>
      <c r="T159" s="53"/>
      <c r="AT159" s="17" t="s">
        <v>144</v>
      </c>
      <c r="AU159" s="17" t="s">
        <v>85</v>
      </c>
    </row>
    <row r="160" spans="2:65" s="13" customFormat="1" ht="10">
      <c r="B160" s="152"/>
      <c r="D160" s="140" t="s">
        <v>147</v>
      </c>
      <c r="E160" s="153" t="s">
        <v>19</v>
      </c>
      <c r="F160" s="154" t="s">
        <v>8</v>
      </c>
      <c r="H160" s="155">
        <v>12</v>
      </c>
      <c r="I160" s="156"/>
      <c r="L160" s="152"/>
      <c r="M160" s="157"/>
      <c r="T160" s="158"/>
      <c r="AT160" s="153" t="s">
        <v>147</v>
      </c>
      <c r="AU160" s="153" t="s">
        <v>85</v>
      </c>
      <c r="AV160" s="13" t="s">
        <v>85</v>
      </c>
      <c r="AW160" s="13" t="s">
        <v>39</v>
      </c>
      <c r="AX160" s="13" t="s">
        <v>12</v>
      </c>
      <c r="AY160" s="153" t="s">
        <v>135</v>
      </c>
    </row>
    <row r="161" spans="2:65" s="14" customFormat="1" ht="10">
      <c r="B161" s="159"/>
      <c r="D161" s="140" t="s">
        <v>147</v>
      </c>
      <c r="E161" s="160" t="s">
        <v>19</v>
      </c>
      <c r="F161" s="161" t="s">
        <v>154</v>
      </c>
      <c r="H161" s="162">
        <v>12</v>
      </c>
      <c r="I161" s="163"/>
      <c r="L161" s="159"/>
      <c r="M161" s="164"/>
      <c r="T161" s="165"/>
      <c r="AT161" s="160" t="s">
        <v>147</v>
      </c>
      <c r="AU161" s="160" t="s">
        <v>85</v>
      </c>
      <c r="AV161" s="14" t="s">
        <v>143</v>
      </c>
      <c r="AW161" s="14" t="s">
        <v>39</v>
      </c>
      <c r="AX161" s="14" t="s">
        <v>83</v>
      </c>
      <c r="AY161" s="160" t="s">
        <v>135</v>
      </c>
    </row>
    <row r="162" spans="2:65" s="1" customFormat="1" ht="24.15" customHeight="1">
      <c r="B162" s="32"/>
      <c r="C162" s="127" t="s">
        <v>271</v>
      </c>
      <c r="D162" s="127" t="s">
        <v>138</v>
      </c>
      <c r="E162" s="128" t="s">
        <v>2009</v>
      </c>
      <c r="F162" s="129" t="s">
        <v>2010</v>
      </c>
      <c r="G162" s="130" t="s">
        <v>237</v>
      </c>
      <c r="H162" s="131">
        <v>3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197</v>
      </c>
      <c r="AT162" s="138" t="s">
        <v>138</v>
      </c>
      <c r="AU162" s="138" t="s">
        <v>85</v>
      </c>
      <c r="AY162" s="17" t="s">
        <v>135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83</v>
      </c>
      <c r="BK162" s="139">
        <f>ROUND(I162*H162,2)</f>
        <v>0</v>
      </c>
      <c r="BL162" s="17" t="s">
        <v>197</v>
      </c>
      <c r="BM162" s="138" t="s">
        <v>274</v>
      </c>
    </row>
    <row r="163" spans="2:65" s="1" customFormat="1" ht="18">
      <c r="B163" s="32"/>
      <c r="D163" s="140" t="s">
        <v>144</v>
      </c>
      <c r="F163" s="141" t="s">
        <v>2010</v>
      </c>
      <c r="I163" s="142"/>
      <c r="L163" s="32"/>
      <c r="M163" s="143"/>
      <c r="T163" s="53"/>
      <c r="AT163" s="17" t="s">
        <v>144</v>
      </c>
      <c r="AU163" s="17" t="s">
        <v>85</v>
      </c>
    </row>
    <row r="164" spans="2:65" s="13" customFormat="1" ht="10">
      <c r="B164" s="152"/>
      <c r="D164" s="140" t="s">
        <v>147</v>
      </c>
      <c r="E164" s="153" t="s">
        <v>19</v>
      </c>
      <c r="F164" s="154" t="s">
        <v>162</v>
      </c>
      <c r="H164" s="155">
        <v>3</v>
      </c>
      <c r="I164" s="156"/>
      <c r="L164" s="152"/>
      <c r="M164" s="157"/>
      <c r="T164" s="158"/>
      <c r="AT164" s="153" t="s">
        <v>147</v>
      </c>
      <c r="AU164" s="153" t="s">
        <v>85</v>
      </c>
      <c r="AV164" s="13" t="s">
        <v>85</v>
      </c>
      <c r="AW164" s="13" t="s">
        <v>39</v>
      </c>
      <c r="AX164" s="13" t="s">
        <v>12</v>
      </c>
      <c r="AY164" s="153" t="s">
        <v>135</v>
      </c>
    </row>
    <row r="165" spans="2:65" s="14" customFormat="1" ht="10">
      <c r="B165" s="159"/>
      <c r="D165" s="140" t="s">
        <v>147</v>
      </c>
      <c r="E165" s="160" t="s">
        <v>19</v>
      </c>
      <c r="F165" s="161" t="s">
        <v>154</v>
      </c>
      <c r="H165" s="162">
        <v>3</v>
      </c>
      <c r="I165" s="163"/>
      <c r="L165" s="159"/>
      <c r="M165" s="164"/>
      <c r="T165" s="165"/>
      <c r="AT165" s="160" t="s">
        <v>147</v>
      </c>
      <c r="AU165" s="160" t="s">
        <v>85</v>
      </c>
      <c r="AV165" s="14" t="s">
        <v>143</v>
      </c>
      <c r="AW165" s="14" t="s">
        <v>39</v>
      </c>
      <c r="AX165" s="14" t="s">
        <v>83</v>
      </c>
      <c r="AY165" s="160" t="s">
        <v>135</v>
      </c>
    </row>
    <row r="166" spans="2:65" s="1" customFormat="1" ht="24.15" customHeight="1">
      <c r="B166" s="32"/>
      <c r="C166" s="127" t="s">
        <v>211</v>
      </c>
      <c r="D166" s="127" t="s">
        <v>138</v>
      </c>
      <c r="E166" s="128" t="s">
        <v>2011</v>
      </c>
      <c r="F166" s="129" t="s">
        <v>2012</v>
      </c>
      <c r="G166" s="130" t="s">
        <v>266</v>
      </c>
      <c r="H166" s="131">
        <v>12</v>
      </c>
      <c r="I166" s="132"/>
      <c r="J166" s="133">
        <f>ROUND(I166*H166,2)</f>
        <v>0</v>
      </c>
      <c r="K166" s="129" t="s">
        <v>142</v>
      </c>
      <c r="L166" s="32"/>
      <c r="M166" s="134" t="s">
        <v>19</v>
      </c>
      <c r="N166" s="135" t="s">
        <v>47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197</v>
      </c>
      <c r="AT166" s="138" t="s">
        <v>138</v>
      </c>
      <c r="AU166" s="138" t="s">
        <v>85</v>
      </c>
      <c r="AY166" s="17" t="s">
        <v>135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83</v>
      </c>
      <c r="BK166" s="139">
        <f>ROUND(I166*H166,2)</f>
        <v>0</v>
      </c>
      <c r="BL166" s="17" t="s">
        <v>197</v>
      </c>
      <c r="BM166" s="138" t="s">
        <v>281</v>
      </c>
    </row>
    <row r="167" spans="2:65" s="1" customFormat="1" ht="18">
      <c r="B167" s="32"/>
      <c r="D167" s="140" t="s">
        <v>144</v>
      </c>
      <c r="F167" s="141" t="s">
        <v>2012</v>
      </c>
      <c r="I167" s="142"/>
      <c r="L167" s="32"/>
      <c r="M167" s="143"/>
      <c r="T167" s="53"/>
      <c r="AT167" s="17" t="s">
        <v>144</v>
      </c>
      <c r="AU167" s="17" t="s">
        <v>85</v>
      </c>
    </row>
    <row r="168" spans="2:65" s="1" customFormat="1" ht="10">
      <c r="B168" s="32"/>
      <c r="D168" s="144" t="s">
        <v>145</v>
      </c>
      <c r="F168" s="145" t="s">
        <v>2013</v>
      </c>
      <c r="I168" s="142"/>
      <c r="L168" s="32"/>
      <c r="M168" s="143"/>
      <c r="T168" s="53"/>
      <c r="AT168" s="17" t="s">
        <v>145</v>
      </c>
      <c r="AU168" s="17" t="s">
        <v>85</v>
      </c>
    </row>
    <row r="169" spans="2:65" s="1" customFormat="1" ht="24.15" customHeight="1">
      <c r="B169" s="32"/>
      <c r="C169" s="127" t="s">
        <v>285</v>
      </c>
      <c r="D169" s="127" t="s">
        <v>138</v>
      </c>
      <c r="E169" s="128" t="s">
        <v>2014</v>
      </c>
      <c r="F169" s="129" t="s">
        <v>2015</v>
      </c>
      <c r="G169" s="130" t="s">
        <v>266</v>
      </c>
      <c r="H169" s="131">
        <v>19.5</v>
      </c>
      <c r="I169" s="132"/>
      <c r="J169" s="133">
        <f>ROUND(I169*H169,2)</f>
        <v>0</v>
      </c>
      <c r="K169" s="129" t="s">
        <v>142</v>
      </c>
      <c r="L169" s="32"/>
      <c r="M169" s="134" t="s">
        <v>19</v>
      </c>
      <c r="N169" s="135" t="s">
        <v>47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197</v>
      </c>
      <c r="AT169" s="138" t="s">
        <v>138</v>
      </c>
      <c r="AU169" s="138" t="s">
        <v>85</v>
      </c>
      <c r="AY169" s="17" t="s">
        <v>135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83</v>
      </c>
      <c r="BK169" s="139">
        <f>ROUND(I169*H169,2)</f>
        <v>0</v>
      </c>
      <c r="BL169" s="17" t="s">
        <v>197</v>
      </c>
      <c r="BM169" s="138" t="s">
        <v>288</v>
      </c>
    </row>
    <row r="170" spans="2:65" s="1" customFormat="1" ht="18">
      <c r="B170" s="32"/>
      <c r="D170" s="140" t="s">
        <v>144</v>
      </c>
      <c r="F170" s="141" t="s">
        <v>2015</v>
      </c>
      <c r="I170" s="142"/>
      <c r="L170" s="32"/>
      <c r="M170" s="143"/>
      <c r="T170" s="53"/>
      <c r="AT170" s="17" t="s">
        <v>144</v>
      </c>
      <c r="AU170" s="17" t="s">
        <v>85</v>
      </c>
    </row>
    <row r="171" spans="2:65" s="1" customFormat="1" ht="10">
      <c r="B171" s="32"/>
      <c r="D171" s="144" t="s">
        <v>145</v>
      </c>
      <c r="F171" s="145" t="s">
        <v>2016</v>
      </c>
      <c r="I171" s="142"/>
      <c r="L171" s="32"/>
      <c r="M171" s="143"/>
      <c r="T171" s="53"/>
      <c r="AT171" s="17" t="s">
        <v>145</v>
      </c>
      <c r="AU171" s="17" t="s">
        <v>85</v>
      </c>
    </row>
    <row r="172" spans="2:65" s="13" customFormat="1" ht="10">
      <c r="B172" s="152"/>
      <c r="D172" s="140" t="s">
        <v>147</v>
      </c>
      <c r="E172" s="153" t="s">
        <v>19</v>
      </c>
      <c r="F172" s="154" t="s">
        <v>2017</v>
      </c>
      <c r="H172" s="155">
        <v>19.5</v>
      </c>
      <c r="I172" s="156"/>
      <c r="L172" s="152"/>
      <c r="M172" s="157"/>
      <c r="T172" s="158"/>
      <c r="AT172" s="153" t="s">
        <v>147</v>
      </c>
      <c r="AU172" s="153" t="s">
        <v>85</v>
      </c>
      <c r="AV172" s="13" t="s">
        <v>85</v>
      </c>
      <c r="AW172" s="13" t="s">
        <v>39</v>
      </c>
      <c r="AX172" s="13" t="s">
        <v>12</v>
      </c>
      <c r="AY172" s="153" t="s">
        <v>135</v>
      </c>
    </row>
    <row r="173" spans="2:65" s="14" customFormat="1" ht="10">
      <c r="B173" s="159"/>
      <c r="D173" s="140" t="s">
        <v>147</v>
      </c>
      <c r="E173" s="160" t="s">
        <v>19</v>
      </c>
      <c r="F173" s="161" t="s">
        <v>154</v>
      </c>
      <c r="H173" s="162">
        <v>19.5</v>
      </c>
      <c r="I173" s="163"/>
      <c r="L173" s="159"/>
      <c r="M173" s="164"/>
      <c r="T173" s="165"/>
      <c r="AT173" s="160" t="s">
        <v>147</v>
      </c>
      <c r="AU173" s="160" t="s">
        <v>85</v>
      </c>
      <c r="AV173" s="14" t="s">
        <v>143</v>
      </c>
      <c r="AW173" s="14" t="s">
        <v>39</v>
      </c>
      <c r="AX173" s="14" t="s">
        <v>83</v>
      </c>
      <c r="AY173" s="160" t="s">
        <v>135</v>
      </c>
    </row>
    <row r="174" spans="2:65" s="1" customFormat="1" ht="24.15" customHeight="1">
      <c r="B174" s="32"/>
      <c r="C174" s="176" t="s">
        <v>230</v>
      </c>
      <c r="D174" s="176" t="s">
        <v>714</v>
      </c>
      <c r="E174" s="177" t="s">
        <v>2018</v>
      </c>
      <c r="F174" s="178" t="s">
        <v>2019</v>
      </c>
      <c r="G174" s="179" t="s">
        <v>237</v>
      </c>
      <c r="H174" s="180">
        <v>4</v>
      </c>
      <c r="I174" s="181"/>
      <c r="J174" s="182">
        <f>ROUND(I174*H174,2)</f>
        <v>0</v>
      </c>
      <c r="K174" s="178" t="s">
        <v>142</v>
      </c>
      <c r="L174" s="183"/>
      <c r="M174" s="184" t="s">
        <v>19</v>
      </c>
      <c r="N174" s="185" t="s">
        <v>47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267</v>
      </c>
      <c r="AT174" s="138" t="s">
        <v>714</v>
      </c>
      <c r="AU174" s="138" t="s">
        <v>85</v>
      </c>
      <c r="AY174" s="17" t="s">
        <v>135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83</v>
      </c>
      <c r="BK174" s="139">
        <f>ROUND(I174*H174,2)</f>
        <v>0</v>
      </c>
      <c r="BL174" s="17" t="s">
        <v>197</v>
      </c>
      <c r="BM174" s="138" t="s">
        <v>293</v>
      </c>
    </row>
    <row r="175" spans="2:65" s="1" customFormat="1" ht="10">
      <c r="B175" s="32"/>
      <c r="D175" s="140" t="s">
        <v>144</v>
      </c>
      <c r="F175" s="141" t="s">
        <v>2019</v>
      </c>
      <c r="I175" s="142"/>
      <c r="L175" s="32"/>
      <c r="M175" s="143"/>
      <c r="T175" s="53"/>
      <c r="AT175" s="17" t="s">
        <v>144</v>
      </c>
      <c r="AU175" s="17" t="s">
        <v>85</v>
      </c>
    </row>
    <row r="176" spans="2:65" s="1" customFormat="1" ht="24.15" customHeight="1">
      <c r="B176" s="32"/>
      <c r="C176" s="176" t="s">
        <v>7</v>
      </c>
      <c r="D176" s="176" t="s">
        <v>714</v>
      </c>
      <c r="E176" s="177" t="s">
        <v>2020</v>
      </c>
      <c r="F176" s="178" t="s">
        <v>2021</v>
      </c>
      <c r="G176" s="179" t="s">
        <v>237</v>
      </c>
      <c r="H176" s="180">
        <v>5</v>
      </c>
      <c r="I176" s="181"/>
      <c r="J176" s="182">
        <f>ROUND(I176*H176,2)</f>
        <v>0</v>
      </c>
      <c r="K176" s="178" t="s">
        <v>142</v>
      </c>
      <c r="L176" s="183"/>
      <c r="M176" s="184" t="s">
        <v>19</v>
      </c>
      <c r="N176" s="185" t="s">
        <v>47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267</v>
      </c>
      <c r="AT176" s="138" t="s">
        <v>714</v>
      </c>
      <c r="AU176" s="138" t="s">
        <v>85</v>
      </c>
      <c r="AY176" s="17" t="s">
        <v>135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83</v>
      </c>
      <c r="BK176" s="139">
        <f>ROUND(I176*H176,2)</f>
        <v>0</v>
      </c>
      <c r="BL176" s="17" t="s">
        <v>197</v>
      </c>
      <c r="BM176" s="138" t="s">
        <v>298</v>
      </c>
    </row>
    <row r="177" spans="2:65" s="1" customFormat="1" ht="18">
      <c r="B177" s="32"/>
      <c r="D177" s="140" t="s">
        <v>144</v>
      </c>
      <c r="F177" s="141" t="s">
        <v>2021</v>
      </c>
      <c r="I177" s="142"/>
      <c r="L177" s="32"/>
      <c r="M177" s="143"/>
      <c r="T177" s="53"/>
      <c r="AT177" s="17" t="s">
        <v>144</v>
      </c>
      <c r="AU177" s="17" t="s">
        <v>85</v>
      </c>
    </row>
    <row r="178" spans="2:65" s="1" customFormat="1" ht="21.75" customHeight="1">
      <c r="B178" s="32"/>
      <c r="C178" s="127" t="s">
        <v>238</v>
      </c>
      <c r="D178" s="127" t="s">
        <v>138</v>
      </c>
      <c r="E178" s="128" t="s">
        <v>2022</v>
      </c>
      <c r="F178" s="129" t="s">
        <v>2023</v>
      </c>
      <c r="G178" s="130" t="s">
        <v>266</v>
      </c>
      <c r="H178" s="131">
        <v>8</v>
      </c>
      <c r="I178" s="132"/>
      <c r="J178" s="133">
        <f>ROUND(I178*H178,2)</f>
        <v>0</v>
      </c>
      <c r="K178" s="129" t="s">
        <v>142</v>
      </c>
      <c r="L178" s="32"/>
      <c r="M178" s="134" t="s">
        <v>19</v>
      </c>
      <c r="N178" s="135" t="s">
        <v>47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197</v>
      </c>
      <c r="AT178" s="138" t="s">
        <v>138</v>
      </c>
      <c r="AU178" s="138" t="s">
        <v>85</v>
      </c>
      <c r="AY178" s="17" t="s">
        <v>135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83</v>
      </c>
      <c r="BK178" s="139">
        <f>ROUND(I178*H178,2)</f>
        <v>0</v>
      </c>
      <c r="BL178" s="17" t="s">
        <v>197</v>
      </c>
      <c r="BM178" s="138" t="s">
        <v>305</v>
      </c>
    </row>
    <row r="179" spans="2:65" s="1" customFormat="1" ht="10">
      <c r="B179" s="32"/>
      <c r="D179" s="140" t="s">
        <v>144</v>
      </c>
      <c r="F179" s="141" t="s">
        <v>2023</v>
      </c>
      <c r="I179" s="142"/>
      <c r="L179" s="32"/>
      <c r="M179" s="143"/>
      <c r="T179" s="53"/>
      <c r="AT179" s="17" t="s">
        <v>144</v>
      </c>
      <c r="AU179" s="17" t="s">
        <v>85</v>
      </c>
    </row>
    <row r="180" spans="2:65" s="1" customFormat="1" ht="10">
      <c r="B180" s="32"/>
      <c r="D180" s="144" t="s">
        <v>145</v>
      </c>
      <c r="F180" s="145" t="s">
        <v>2024</v>
      </c>
      <c r="I180" s="142"/>
      <c r="L180" s="32"/>
      <c r="M180" s="143"/>
      <c r="T180" s="53"/>
      <c r="AT180" s="17" t="s">
        <v>145</v>
      </c>
      <c r="AU180" s="17" t="s">
        <v>85</v>
      </c>
    </row>
    <row r="181" spans="2:65" s="1" customFormat="1" ht="21.75" customHeight="1">
      <c r="B181" s="32"/>
      <c r="C181" s="127" t="s">
        <v>309</v>
      </c>
      <c r="D181" s="127" t="s">
        <v>138</v>
      </c>
      <c r="E181" s="128" t="s">
        <v>2025</v>
      </c>
      <c r="F181" s="129" t="s">
        <v>2026</v>
      </c>
      <c r="G181" s="130" t="s">
        <v>266</v>
      </c>
      <c r="H181" s="131">
        <v>33</v>
      </c>
      <c r="I181" s="132"/>
      <c r="J181" s="133">
        <f>ROUND(I181*H181,2)</f>
        <v>0</v>
      </c>
      <c r="K181" s="129" t="s">
        <v>142</v>
      </c>
      <c r="L181" s="32"/>
      <c r="M181" s="134" t="s">
        <v>19</v>
      </c>
      <c r="N181" s="135" t="s">
        <v>47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197</v>
      </c>
      <c r="AT181" s="138" t="s">
        <v>138</v>
      </c>
      <c r="AU181" s="138" t="s">
        <v>85</v>
      </c>
      <c r="AY181" s="17" t="s">
        <v>135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83</v>
      </c>
      <c r="BK181" s="139">
        <f>ROUND(I181*H181,2)</f>
        <v>0</v>
      </c>
      <c r="BL181" s="17" t="s">
        <v>197</v>
      </c>
      <c r="BM181" s="138" t="s">
        <v>313</v>
      </c>
    </row>
    <row r="182" spans="2:65" s="1" customFormat="1" ht="10">
      <c r="B182" s="32"/>
      <c r="D182" s="140" t="s">
        <v>144</v>
      </c>
      <c r="F182" s="141" t="s">
        <v>2026</v>
      </c>
      <c r="I182" s="142"/>
      <c r="L182" s="32"/>
      <c r="M182" s="143"/>
      <c r="T182" s="53"/>
      <c r="AT182" s="17" t="s">
        <v>144</v>
      </c>
      <c r="AU182" s="17" t="s">
        <v>85</v>
      </c>
    </row>
    <row r="183" spans="2:65" s="1" customFormat="1" ht="10">
      <c r="B183" s="32"/>
      <c r="D183" s="144" t="s">
        <v>145</v>
      </c>
      <c r="F183" s="145" t="s">
        <v>2027</v>
      </c>
      <c r="I183" s="142"/>
      <c r="L183" s="32"/>
      <c r="M183" s="143"/>
      <c r="T183" s="53"/>
      <c r="AT183" s="17" t="s">
        <v>145</v>
      </c>
      <c r="AU183" s="17" t="s">
        <v>85</v>
      </c>
    </row>
    <row r="184" spans="2:65" s="1" customFormat="1" ht="21.75" customHeight="1">
      <c r="B184" s="32"/>
      <c r="C184" s="127" t="s">
        <v>243</v>
      </c>
      <c r="D184" s="127" t="s">
        <v>138</v>
      </c>
      <c r="E184" s="128" t="s">
        <v>2028</v>
      </c>
      <c r="F184" s="129" t="s">
        <v>2029</v>
      </c>
      <c r="G184" s="130" t="s">
        <v>266</v>
      </c>
      <c r="H184" s="131">
        <v>18</v>
      </c>
      <c r="I184" s="132"/>
      <c r="J184" s="133">
        <f>ROUND(I184*H184,2)</f>
        <v>0</v>
      </c>
      <c r="K184" s="129" t="s">
        <v>142</v>
      </c>
      <c r="L184" s="32"/>
      <c r="M184" s="134" t="s">
        <v>19</v>
      </c>
      <c r="N184" s="135" t="s">
        <v>47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197</v>
      </c>
      <c r="AT184" s="138" t="s">
        <v>138</v>
      </c>
      <c r="AU184" s="138" t="s">
        <v>85</v>
      </c>
      <c r="AY184" s="17" t="s">
        <v>135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83</v>
      </c>
      <c r="BK184" s="139">
        <f>ROUND(I184*H184,2)</f>
        <v>0</v>
      </c>
      <c r="BL184" s="17" t="s">
        <v>197</v>
      </c>
      <c r="BM184" s="138" t="s">
        <v>317</v>
      </c>
    </row>
    <row r="185" spans="2:65" s="1" customFormat="1" ht="10">
      <c r="B185" s="32"/>
      <c r="D185" s="140" t="s">
        <v>144</v>
      </c>
      <c r="F185" s="141" t="s">
        <v>2029</v>
      </c>
      <c r="I185" s="142"/>
      <c r="L185" s="32"/>
      <c r="M185" s="143"/>
      <c r="T185" s="53"/>
      <c r="AT185" s="17" t="s">
        <v>144</v>
      </c>
      <c r="AU185" s="17" t="s">
        <v>85</v>
      </c>
    </row>
    <row r="186" spans="2:65" s="1" customFormat="1" ht="10">
      <c r="B186" s="32"/>
      <c r="D186" s="144" t="s">
        <v>145</v>
      </c>
      <c r="F186" s="145" t="s">
        <v>2030</v>
      </c>
      <c r="I186" s="142"/>
      <c r="L186" s="32"/>
      <c r="M186" s="143"/>
      <c r="T186" s="53"/>
      <c r="AT186" s="17" t="s">
        <v>145</v>
      </c>
      <c r="AU186" s="17" t="s">
        <v>85</v>
      </c>
    </row>
    <row r="187" spans="2:65" s="1" customFormat="1" ht="24.15" customHeight="1">
      <c r="B187" s="32"/>
      <c r="C187" s="127" t="s">
        <v>320</v>
      </c>
      <c r="D187" s="127" t="s">
        <v>138</v>
      </c>
      <c r="E187" s="128" t="s">
        <v>2031</v>
      </c>
      <c r="F187" s="129" t="s">
        <v>2032</v>
      </c>
      <c r="G187" s="130" t="s">
        <v>266</v>
      </c>
      <c r="H187" s="131">
        <v>11</v>
      </c>
      <c r="I187" s="132"/>
      <c r="J187" s="133">
        <f>ROUND(I187*H187,2)</f>
        <v>0</v>
      </c>
      <c r="K187" s="129" t="s">
        <v>142</v>
      </c>
      <c r="L187" s="32"/>
      <c r="M187" s="134" t="s">
        <v>19</v>
      </c>
      <c r="N187" s="135" t="s">
        <v>47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197</v>
      </c>
      <c r="AT187" s="138" t="s">
        <v>138</v>
      </c>
      <c r="AU187" s="138" t="s">
        <v>85</v>
      </c>
      <c r="AY187" s="17" t="s">
        <v>135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83</v>
      </c>
      <c r="BK187" s="139">
        <f>ROUND(I187*H187,2)</f>
        <v>0</v>
      </c>
      <c r="BL187" s="17" t="s">
        <v>197</v>
      </c>
      <c r="BM187" s="138" t="s">
        <v>153</v>
      </c>
    </row>
    <row r="188" spans="2:65" s="1" customFormat="1" ht="10">
      <c r="B188" s="32"/>
      <c r="D188" s="140" t="s">
        <v>144</v>
      </c>
      <c r="F188" s="141" t="s">
        <v>2032</v>
      </c>
      <c r="I188" s="142"/>
      <c r="L188" s="32"/>
      <c r="M188" s="143"/>
      <c r="T188" s="53"/>
      <c r="AT188" s="17" t="s">
        <v>144</v>
      </c>
      <c r="AU188" s="17" t="s">
        <v>85</v>
      </c>
    </row>
    <row r="189" spans="2:65" s="1" customFormat="1" ht="10">
      <c r="B189" s="32"/>
      <c r="D189" s="144" t="s">
        <v>145</v>
      </c>
      <c r="F189" s="145" t="s">
        <v>2033</v>
      </c>
      <c r="I189" s="142"/>
      <c r="L189" s="32"/>
      <c r="M189" s="143"/>
      <c r="T189" s="53"/>
      <c r="AT189" s="17" t="s">
        <v>145</v>
      </c>
      <c r="AU189" s="17" t="s">
        <v>85</v>
      </c>
    </row>
    <row r="190" spans="2:65" s="1" customFormat="1" ht="24.15" customHeight="1">
      <c r="B190" s="32"/>
      <c r="C190" s="127" t="s">
        <v>249</v>
      </c>
      <c r="D190" s="127" t="s">
        <v>138</v>
      </c>
      <c r="E190" s="128" t="s">
        <v>2034</v>
      </c>
      <c r="F190" s="129" t="s">
        <v>2035</v>
      </c>
      <c r="G190" s="130" t="s">
        <v>266</v>
      </c>
      <c r="H190" s="131">
        <v>20</v>
      </c>
      <c r="I190" s="132"/>
      <c r="J190" s="133">
        <f>ROUND(I190*H190,2)</f>
        <v>0</v>
      </c>
      <c r="K190" s="129" t="s">
        <v>142</v>
      </c>
      <c r="L190" s="32"/>
      <c r="M190" s="134" t="s">
        <v>19</v>
      </c>
      <c r="N190" s="135" t="s">
        <v>47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197</v>
      </c>
      <c r="AT190" s="138" t="s">
        <v>138</v>
      </c>
      <c r="AU190" s="138" t="s">
        <v>85</v>
      </c>
      <c r="AY190" s="17" t="s">
        <v>135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83</v>
      </c>
      <c r="BK190" s="139">
        <f>ROUND(I190*H190,2)</f>
        <v>0</v>
      </c>
      <c r="BL190" s="17" t="s">
        <v>197</v>
      </c>
      <c r="BM190" s="138" t="s">
        <v>326</v>
      </c>
    </row>
    <row r="191" spans="2:65" s="1" customFormat="1" ht="10">
      <c r="B191" s="32"/>
      <c r="D191" s="140" t="s">
        <v>144</v>
      </c>
      <c r="F191" s="141" t="s">
        <v>2035</v>
      </c>
      <c r="I191" s="142"/>
      <c r="L191" s="32"/>
      <c r="M191" s="143"/>
      <c r="T191" s="53"/>
      <c r="AT191" s="17" t="s">
        <v>144</v>
      </c>
      <c r="AU191" s="17" t="s">
        <v>85</v>
      </c>
    </row>
    <row r="192" spans="2:65" s="1" customFormat="1" ht="10">
      <c r="B192" s="32"/>
      <c r="D192" s="144" t="s">
        <v>145</v>
      </c>
      <c r="F192" s="145" t="s">
        <v>2036</v>
      </c>
      <c r="I192" s="142"/>
      <c r="L192" s="32"/>
      <c r="M192" s="143"/>
      <c r="T192" s="53"/>
      <c r="AT192" s="17" t="s">
        <v>145</v>
      </c>
      <c r="AU192" s="17" t="s">
        <v>85</v>
      </c>
    </row>
    <row r="193" spans="2:65" s="1" customFormat="1" ht="24.15" customHeight="1">
      <c r="B193" s="32"/>
      <c r="C193" s="127" t="s">
        <v>329</v>
      </c>
      <c r="D193" s="127" t="s">
        <v>138</v>
      </c>
      <c r="E193" s="128" t="s">
        <v>2037</v>
      </c>
      <c r="F193" s="129" t="s">
        <v>2038</v>
      </c>
      <c r="G193" s="130" t="s">
        <v>237</v>
      </c>
      <c r="H193" s="131">
        <v>4</v>
      </c>
      <c r="I193" s="132"/>
      <c r="J193" s="133">
        <f>ROUND(I193*H193,2)</f>
        <v>0</v>
      </c>
      <c r="K193" s="129" t="s">
        <v>142</v>
      </c>
      <c r="L193" s="32"/>
      <c r="M193" s="134" t="s">
        <v>19</v>
      </c>
      <c r="N193" s="135" t="s">
        <v>47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197</v>
      </c>
      <c r="AT193" s="138" t="s">
        <v>138</v>
      </c>
      <c r="AU193" s="138" t="s">
        <v>85</v>
      </c>
      <c r="AY193" s="17" t="s">
        <v>135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83</v>
      </c>
      <c r="BK193" s="139">
        <f>ROUND(I193*H193,2)</f>
        <v>0</v>
      </c>
      <c r="BL193" s="17" t="s">
        <v>197</v>
      </c>
      <c r="BM193" s="138" t="s">
        <v>332</v>
      </c>
    </row>
    <row r="194" spans="2:65" s="1" customFormat="1" ht="18">
      <c r="B194" s="32"/>
      <c r="D194" s="140" t="s">
        <v>144</v>
      </c>
      <c r="F194" s="141" t="s">
        <v>2038</v>
      </c>
      <c r="I194" s="142"/>
      <c r="L194" s="32"/>
      <c r="M194" s="143"/>
      <c r="T194" s="53"/>
      <c r="AT194" s="17" t="s">
        <v>144</v>
      </c>
      <c r="AU194" s="17" t="s">
        <v>85</v>
      </c>
    </row>
    <row r="195" spans="2:65" s="1" customFormat="1" ht="10">
      <c r="B195" s="32"/>
      <c r="D195" s="144" t="s">
        <v>145</v>
      </c>
      <c r="F195" s="145" t="s">
        <v>2039</v>
      </c>
      <c r="I195" s="142"/>
      <c r="L195" s="32"/>
      <c r="M195" s="143"/>
      <c r="T195" s="53"/>
      <c r="AT195" s="17" t="s">
        <v>145</v>
      </c>
      <c r="AU195" s="17" t="s">
        <v>85</v>
      </c>
    </row>
    <row r="196" spans="2:65" s="1" customFormat="1" ht="21.75" customHeight="1">
      <c r="B196" s="32"/>
      <c r="C196" s="127" t="s">
        <v>255</v>
      </c>
      <c r="D196" s="127" t="s">
        <v>138</v>
      </c>
      <c r="E196" s="128" t="s">
        <v>2040</v>
      </c>
      <c r="F196" s="129" t="s">
        <v>2041</v>
      </c>
      <c r="G196" s="130" t="s">
        <v>237</v>
      </c>
      <c r="H196" s="131">
        <v>14</v>
      </c>
      <c r="I196" s="132"/>
      <c r="J196" s="133">
        <f>ROUND(I196*H196,2)</f>
        <v>0</v>
      </c>
      <c r="K196" s="129" t="s">
        <v>142</v>
      </c>
      <c r="L196" s="32"/>
      <c r="M196" s="134" t="s">
        <v>19</v>
      </c>
      <c r="N196" s="135" t="s">
        <v>47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197</v>
      </c>
      <c r="AT196" s="138" t="s">
        <v>138</v>
      </c>
      <c r="AU196" s="138" t="s">
        <v>85</v>
      </c>
      <c r="AY196" s="17" t="s">
        <v>135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83</v>
      </c>
      <c r="BK196" s="139">
        <f>ROUND(I196*H196,2)</f>
        <v>0</v>
      </c>
      <c r="BL196" s="17" t="s">
        <v>197</v>
      </c>
      <c r="BM196" s="138" t="s">
        <v>337</v>
      </c>
    </row>
    <row r="197" spans="2:65" s="1" customFormat="1" ht="10">
      <c r="B197" s="32"/>
      <c r="D197" s="140" t="s">
        <v>144</v>
      </c>
      <c r="F197" s="141" t="s">
        <v>2041</v>
      </c>
      <c r="I197" s="142"/>
      <c r="L197" s="32"/>
      <c r="M197" s="143"/>
      <c r="T197" s="53"/>
      <c r="AT197" s="17" t="s">
        <v>144</v>
      </c>
      <c r="AU197" s="17" t="s">
        <v>85</v>
      </c>
    </row>
    <row r="198" spans="2:65" s="1" customFormat="1" ht="10">
      <c r="B198" s="32"/>
      <c r="D198" s="144" t="s">
        <v>145</v>
      </c>
      <c r="F198" s="145" t="s">
        <v>2042</v>
      </c>
      <c r="I198" s="142"/>
      <c r="L198" s="32"/>
      <c r="M198" s="143"/>
      <c r="T198" s="53"/>
      <c r="AT198" s="17" t="s">
        <v>145</v>
      </c>
      <c r="AU198" s="17" t="s">
        <v>85</v>
      </c>
    </row>
    <row r="199" spans="2:65" s="1" customFormat="1" ht="24.15" customHeight="1">
      <c r="B199" s="32"/>
      <c r="C199" s="127" t="s">
        <v>14</v>
      </c>
      <c r="D199" s="127" t="s">
        <v>138</v>
      </c>
      <c r="E199" s="128" t="s">
        <v>2043</v>
      </c>
      <c r="F199" s="129" t="s">
        <v>2044</v>
      </c>
      <c r="G199" s="130" t="s">
        <v>266</v>
      </c>
      <c r="H199" s="131">
        <v>90</v>
      </c>
      <c r="I199" s="132"/>
      <c r="J199" s="133">
        <f>ROUND(I199*H199,2)</f>
        <v>0</v>
      </c>
      <c r="K199" s="129" t="s">
        <v>142</v>
      </c>
      <c r="L199" s="32"/>
      <c r="M199" s="134" t="s">
        <v>19</v>
      </c>
      <c r="N199" s="135" t="s">
        <v>47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197</v>
      </c>
      <c r="AT199" s="138" t="s">
        <v>138</v>
      </c>
      <c r="AU199" s="138" t="s">
        <v>85</v>
      </c>
      <c r="AY199" s="17" t="s">
        <v>135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83</v>
      </c>
      <c r="BK199" s="139">
        <f>ROUND(I199*H199,2)</f>
        <v>0</v>
      </c>
      <c r="BL199" s="17" t="s">
        <v>197</v>
      </c>
      <c r="BM199" s="138" t="s">
        <v>344</v>
      </c>
    </row>
    <row r="200" spans="2:65" s="1" customFormat="1" ht="10">
      <c r="B200" s="32"/>
      <c r="D200" s="140" t="s">
        <v>144</v>
      </c>
      <c r="F200" s="141" t="s">
        <v>2044</v>
      </c>
      <c r="I200" s="142"/>
      <c r="L200" s="32"/>
      <c r="M200" s="143"/>
      <c r="T200" s="53"/>
      <c r="AT200" s="17" t="s">
        <v>144</v>
      </c>
      <c r="AU200" s="17" t="s">
        <v>85</v>
      </c>
    </row>
    <row r="201" spans="2:65" s="1" customFormat="1" ht="10">
      <c r="B201" s="32"/>
      <c r="D201" s="144" t="s">
        <v>145</v>
      </c>
      <c r="F201" s="145" t="s">
        <v>2045</v>
      </c>
      <c r="I201" s="142"/>
      <c r="L201" s="32"/>
      <c r="M201" s="143"/>
      <c r="T201" s="53"/>
      <c r="AT201" s="17" t="s">
        <v>145</v>
      </c>
      <c r="AU201" s="17" t="s">
        <v>85</v>
      </c>
    </row>
    <row r="202" spans="2:65" s="13" customFormat="1" ht="10">
      <c r="B202" s="152"/>
      <c r="D202" s="140" t="s">
        <v>147</v>
      </c>
      <c r="E202" s="153" t="s">
        <v>19</v>
      </c>
      <c r="F202" s="154" t="s">
        <v>2046</v>
      </c>
      <c r="H202" s="155">
        <v>90</v>
      </c>
      <c r="I202" s="156"/>
      <c r="L202" s="152"/>
      <c r="M202" s="157"/>
      <c r="T202" s="158"/>
      <c r="AT202" s="153" t="s">
        <v>147</v>
      </c>
      <c r="AU202" s="153" t="s">
        <v>85</v>
      </c>
      <c r="AV202" s="13" t="s">
        <v>85</v>
      </c>
      <c r="AW202" s="13" t="s">
        <v>39</v>
      </c>
      <c r="AX202" s="13" t="s">
        <v>12</v>
      </c>
      <c r="AY202" s="153" t="s">
        <v>135</v>
      </c>
    </row>
    <row r="203" spans="2:65" s="14" customFormat="1" ht="10">
      <c r="B203" s="159"/>
      <c r="D203" s="140" t="s">
        <v>147</v>
      </c>
      <c r="E203" s="160" t="s">
        <v>19</v>
      </c>
      <c r="F203" s="161" t="s">
        <v>154</v>
      </c>
      <c r="H203" s="162">
        <v>90</v>
      </c>
      <c r="I203" s="163"/>
      <c r="L203" s="159"/>
      <c r="M203" s="164"/>
      <c r="T203" s="165"/>
      <c r="AT203" s="160" t="s">
        <v>147</v>
      </c>
      <c r="AU203" s="160" t="s">
        <v>85</v>
      </c>
      <c r="AV203" s="14" t="s">
        <v>143</v>
      </c>
      <c r="AW203" s="14" t="s">
        <v>39</v>
      </c>
      <c r="AX203" s="14" t="s">
        <v>83</v>
      </c>
      <c r="AY203" s="160" t="s">
        <v>135</v>
      </c>
    </row>
    <row r="204" spans="2:65" s="1" customFormat="1" ht="44.25" customHeight="1">
      <c r="B204" s="32"/>
      <c r="C204" s="127" t="s">
        <v>262</v>
      </c>
      <c r="D204" s="127" t="s">
        <v>138</v>
      </c>
      <c r="E204" s="128" t="s">
        <v>2047</v>
      </c>
      <c r="F204" s="129" t="s">
        <v>2048</v>
      </c>
      <c r="G204" s="130" t="s">
        <v>2002</v>
      </c>
      <c r="H204" s="187"/>
      <c r="I204" s="132"/>
      <c r="J204" s="133">
        <f>ROUND(I204*H204,2)</f>
        <v>0</v>
      </c>
      <c r="K204" s="129" t="s">
        <v>142</v>
      </c>
      <c r="L204" s="32"/>
      <c r="M204" s="134" t="s">
        <v>19</v>
      </c>
      <c r="N204" s="135" t="s">
        <v>47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197</v>
      </c>
      <c r="AT204" s="138" t="s">
        <v>138</v>
      </c>
      <c r="AU204" s="138" t="s">
        <v>85</v>
      </c>
      <c r="AY204" s="17" t="s">
        <v>135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83</v>
      </c>
      <c r="BK204" s="139">
        <f>ROUND(I204*H204,2)</f>
        <v>0</v>
      </c>
      <c r="BL204" s="17" t="s">
        <v>197</v>
      </c>
      <c r="BM204" s="138" t="s">
        <v>352</v>
      </c>
    </row>
    <row r="205" spans="2:65" s="1" customFormat="1" ht="27">
      <c r="B205" s="32"/>
      <c r="D205" s="140" t="s">
        <v>144</v>
      </c>
      <c r="F205" s="141" t="s">
        <v>2048</v>
      </c>
      <c r="I205" s="142"/>
      <c r="L205" s="32"/>
      <c r="M205" s="143"/>
      <c r="T205" s="53"/>
      <c r="AT205" s="17" t="s">
        <v>144</v>
      </c>
      <c r="AU205" s="17" t="s">
        <v>85</v>
      </c>
    </row>
    <row r="206" spans="2:65" s="1" customFormat="1" ht="10">
      <c r="B206" s="32"/>
      <c r="D206" s="144" t="s">
        <v>145</v>
      </c>
      <c r="F206" s="145" t="s">
        <v>2049</v>
      </c>
      <c r="I206" s="142"/>
      <c r="L206" s="32"/>
      <c r="M206" s="143"/>
      <c r="T206" s="53"/>
      <c r="AT206" s="17" t="s">
        <v>145</v>
      </c>
      <c r="AU206" s="17" t="s">
        <v>85</v>
      </c>
    </row>
    <row r="207" spans="2:65" s="11" customFormat="1" ht="22.75" customHeight="1">
      <c r="B207" s="115"/>
      <c r="D207" s="116" t="s">
        <v>75</v>
      </c>
      <c r="E207" s="125" t="s">
        <v>2050</v>
      </c>
      <c r="F207" s="125" t="s">
        <v>2051</v>
      </c>
      <c r="I207" s="118"/>
      <c r="J207" s="126">
        <f>BK207</f>
        <v>0</v>
      </c>
      <c r="L207" s="115"/>
      <c r="M207" s="120"/>
      <c r="P207" s="121">
        <f>SUM(P208:P260)</f>
        <v>0</v>
      </c>
      <c r="R207" s="121">
        <f>SUM(R208:R260)</f>
        <v>0</v>
      </c>
      <c r="T207" s="122">
        <f>SUM(T208:T260)</f>
        <v>0</v>
      </c>
      <c r="AR207" s="116" t="s">
        <v>85</v>
      </c>
      <c r="AT207" s="123" t="s">
        <v>75</v>
      </c>
      <c r="AU207" s="123" t="s">
        <v>83</v>
      </c>
      <c r="AY207" s="116" t="s">
        <v>135</v>
      </c>
      <c r="BK207" s="124">
        <f>SUM(BK208:BK260)</f>
        <v>0</v>
      </c>
    </row>
    <row r="208" spans="2:65" s="1" customFormat="1" ht="44.25" customHeight="1">
      <c r="B208" s="32"/>
      <c r="C208" s="127" t="s">
        <v>355</v>
      </c>
      <c r="D208" s="127" t="s">
        <v>138</v>
      </c>
      <c r="E208" s="128" t="s">
        <v>2052</v>
      </c>
      <c r="F208" s="129" t="s">
        <v>2053</v>
      </c>
      <c r="G208" s="130" t="s">
        <v>266</v>
      </c>
      <c r="H208" s="131">
        <v>10</v>
      </c>
      <c r="I208" s="132"/>
      <c r="J208" s="133">
        <f>ROUND(I208*H208,2)</f>
        <v>0</v>
      </c>
      <c r="K208" s="129" t="s">
        <v>142</v>
      </c>
      <c r="L208" s="32"/>
      <c r="M208" s="134" t="s">
        <v>19</v>
      </c>
      <c r="N208" s="135" t="s">
        <v>47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197</v>
      </c>
      <c r="AT208" s="138" t="s">
        <v>138</v>
      </c>
      <c r="AU208" s="138" t="s">
        <v>85</v>
      </c>
      <c r="AY208" s="17" t="s">
        <v>135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83</v>
      </c>
      <c r="BK208" s="139">
        <f>ROUND(I208*H208,2)</f>
        <v>0</v>
      </c>
      <c r="BL208" s="17" t="s">
        <v>197</v>
      </c>
      <c r="BM208" s="138" t="s">
        <v>358</v>
      </c>
    </row>
    <row r="209" spans="2:65" s="1" customFormat="1" ht="18">
      <c r="B209" s="32"/>
      <c r="D209" s="140" t="s">
        <v>144</v>
      </c>
      <c r="F209" s="141" t="s">
        <v>2054</v>
      </c>
      <c r="I209" s="142"/>
      <c r="L209" s="32"/>
      <c r="M209" s="143"/>
      <c r="T209" s="53"/>
      <c r="AT209" s="17" t="s">
        <v>144</v>
      </c>
      <c r="AU209" s="17" t="s">
        <v>85</v>
      </c>
    </row>
    <row r="210" spans="2:65" s="1" customFormat="1" ht="10">
      <c r="B210" s="32"/>
      <c r="D210" s="144" t="s">
        <v>145</v>
      </c>
      <c r="F210" s="145" t="s">
        <v>2055</v>
      </c>
      <c r="I210" s="142"/>
      <c r="L210" s="32"/>
      <c r="M210" s="143"/>
      <c r="T210" s="53"/>
      <c r="AT210" s="17" t="s">
        <v>145</v>
      </c>
      <c r="AU210" s="17" t="s">
        <v>85</v>
      </c>
    </row>
    <row r="211" spans="2:65" s="1" customFormat="1" ht="16.5" customHeight="1">
      <c r="B211" s="32"/>
      <c r="C211" s="127" t="s">
        <v>267</v>
      </c>
      <c r="D211" s="127" t="s">
        <v>138</v>
      </c>
      <c r="E211" s="128" t="s">
        <v>2056</v>
      </c>
      <c r="F211" s="129" t="s">
        <v>2057</v>
      </c>
      <c r="G211" s="130" t="s">
        <v>266</v>
      </c>
      <c r="H211" s="131">
        <v>29.8</v>
      </c>
      <c r="I211" s="132"/>
      <c r="J211" s="133">
        <f>ROUND(I211*H211,2)</f>
        <v>0</v>
      </c>
      <c r="K211" s="129" t="s">
        <v>142</v>
      </c>
      <c r="L211" s="32"/>
      <c r="M211" s="134" t="s">
        <v>19</v>
      </c>
      <c r="N211" s="135" t="s">
        <v>47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197</v>
      </c>
      <c r="AT211" s="138" t="s">
        <v>138</v>
      </c>
      <c r="AU211" s="138" t="s">
        <v>85</v>
      </c>
      <c r="AY211" s="17" t="s">
        <v>135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83</v>
      </c>
      <c r="BK211" s="139">
        <f>ROUND(I211*H211,2)</f>
        <v>0</v>
      </c>
      <c r="BL211" s="17" t="s">
        <v>197</v>
      </c>
      <c r="BM211" s="138" t="s">
        <v>364</v>
      </c>
    </row>
    <row r="212" spans="2:65" s="1" customFormat="1" ht="10">
      <c r="B212" s="32"/>
      <c r="D212" s="140" t="s">
        <v>144</v>
      </c>
      <c r="F212" s="141" t="s">
        <v>2058</v>
      </c>
      <c r="I212" s="142"/>
      <c r="L212" s="32"/>
      <c r="M212" s="143"/>
      <c r="T212" s="53"/>
      <c r="AT212" s="17" t="s">
        <v>144</v>
      </c>
      <c r="AU212" s="17" t="s">
        <v>85</v>
      </c>
    </row>
    <row r="213" spans="2:65" s="1" customFormat="1" ht="10">
      <c r="B213" s="32"/>
      <c r="D213" s="144" t="s">
        <v>145</v>
      </c>
      <c r="F213" s="145" t="s">
        <v>2059</v>
      </c>
      <c r="I213" s="142"/>
      <c r="L213" s="32"/>
      <c r="M213" s="143"/>
      <c r="T213" s="53"/>
      <c r="AT213" s="17" t="s">
        <v>145</v>
      </c>
      <c r="AU213" s="17" t="s">
        <v>85</v>
      </c>
    </row>
    <row r="214" spans="2:65" s="13" customFormat="1" ht="10">
      <c r="B214" s="152"/>
      <c r="D214" s="140" t="s">
        <v>147</v>
      </c>
      <c r="E214" s="153" t="s">
        <v>19</v>
      </c>
      <c r="F214" s="154" t="s">
        <v>2060</v>
      </c>
      <c r="H214" s="155">
        <v>29.8</v>
      </c>
      <c r="I214" s="156"/>
      <c r="L214" s="152"/>
      <c r="M214" s="157"/>
      <c r="T214" s="158"/>
      <c r="AT214" s="153" t="s">
        <v>147</v>
      </c>
      <c r="AU214" s="153" t="s">
        <v>85</v>
      </c>
      <c r="AV214" s="13" t="s">
        <v>85</v>
      </c>
      <c r="AW214" s="13" t="s">
        <v>39</v>
      </c>
      <c r="AX214" s="13" t="s">
        <v>12</v>
      </c>
      <c r="AY214" s="153" t="s">
        <v>135</v>
      </c>
    </row>
    <row r="215" spans="2:65" s="14" customFormat="1" ht="10">
      <c r="B215" s="159"/>
      <c r="D215" s="140" t="s">
        <v>147</v>
      </c>
      <c r="E215" s="160" t="s">
        <v>19</v>
      </c>
      <c r="F215" s="161" t="s">
        <v>154</v>
      </c>
      <c r="H215" s="162">
        <v>29.8</v>
      </c>
      <c r="I215" s="163"/>
      <c r="L215" s="159"/>
      <c r="M215" s="164"/>
      <c r="T215" s="165"/>
      <c r="AT215" s="160" t="s">
        <v>147</v>
      </c>
      <c r="AU215" s="160" t="s">
        <v>85</v>
      </c>
      <c r="AV215" s="14" t="s">
        <v>143</v>
      </c>
      <c r="AW215" s="14" t="s">
        <v>39</v>
      </c>
      <c r="AX215" s="14" t="s">
        <v>83</v>
      </c>
      <c r="AY215" s="160" t="s">
        <v>135</v>
      </c>
    </row>
    <row r="216" spans="2:65" s="1" customFormat="1" ht="24.15" customHeight="1">
      <c r="B216" s="32"/>
      <c r="C216" s="127" t="s">
        <v>370</v>
      </c>
      <c r="D216" s="127" t="s">
        <v>138</v>
      </c>
      <c r="E216" s="128" t="s">
        <v>2061</v>
      </c>
      <c r="F216" s="129" t="s">
        <v>2062</v>
      </c>
      <c r="G216" s="130" t="s">
        <v>237</v>
      </c>
      <c r="H216" s="131">
        <v>41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47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197</v>
      </c>
      <c r="AT216" s="138" t="s">
        <v>138</v>
      </c>
      <c r="AU216" s="138" t="s">
        <v>85</v>
      </c>
      <c r="AY216" s="17" t="s">
        <v>135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83</v>
      </c>
      <c r="BK216" s="139">
        <f>ROUND(I216*H216,2)</f>
        <v>0</v>
      </c>
      <c r="BL216" s="17" t="s">
        <v>197</v>
      </c>
      <c r="BM216" s="138" t="s">
        <v>373</v>
      </c>
    </row>
    <row r="217" spans="2:65" s="1" customFormat="1" ht="18">
      <c r="B217" s="32"/>
      <c r="D217" s="140" t="s">
        <v>144</v>
      </c>
      <c r="F217" s="141" t="s">
        <v>2062</v>
      </c>
      <c r="I217" s="142"/>
      <c r="L217" s="32"/>
      <c r="M217" s="143"/>
      <c r="T217" s="53"/>
      <c r="AT217" s="17" t="s">
        <v>144</v>
      </c>
      <c r="AU217" s="17" t="s">
        <v>85</v>
      </c>
    </row>
    <row r="218" spans="2:65" s="13" customFormat="1" ht="10">
      <c r="B218" s="152"/>
      <c r="D218" s="140" t="s">
        <v>147</v>
      </c>
      <c r="E218" s="153" t="s">
        <v>19</v>
      </c>
      <c r="F218" s="154" t="s">
        <v>2063</v>
      </c>
      <c r="H218" s="155">
        <v>41</v>
      </c>
      <c r="I218" s="156"/>
      <c r="L218" s="152"/>
      <c r="M218" s="157"/>
      <c r="T218" s="158"/>
      <c r="AT218" s="153" t="s">
        <v>147</v>
      </c>
      <c r="AU218" s="153" t="s">
        <v>85</v>
      </c>
      <c r="AV218" s="13" t="s">
        <v>85</v>
      </c>
      <c r="AW218" s="13" t="s">
        <v>39</v>
      </c>
      <c r="AX218" s="13" t="s">
        <v>12</v>
      </c>
      <c r="AY218" s="153" t="s">
        <v>135</v>
      </c>
    </row>
    <row r="219" spans="2:65" s="14" customFormat="1" ht="10">
      <c r="B219" s="159"/>
      <c r="D219" s="140" t="s">
        <v>147</v>
      </c>
      <c r="E219" s="160" t="s">
        <v>19</v>
      </c>
      <c r="F219" s="161" t="s">
        <v>154</v>
      </c>
      <c r="H219" s="162">
        <v>41</v>
      </c>
      <c r="I219" s="163"/>
      <c r="L219" s="159"/>
      <c r="M219" s="164"/>
      <c r="T219" s="165"/>
      <c r="AT219" s="160" t="s">
        <v>147</v>
      </c>
      <c r="AU219" s="160" t="s">
        <v>85</v>
      </c>
      <c r="AV219" s="14" t="s">
        <v>143</v>
      </c>
      <c r="AW219" s="14" t="s">
        <v>39</v>
      </c>
      <c r="AX219" s="14" t="s">
        <v>83</v>
      </c>
      <c r="AY219" s="160" t="s">
        <v>135</v>
      </c>
    </row>
    <row r="220" spans="2:65" s="1" customFormat="1" ht="33" customHeight="1">
      <c r="B220" s="32"/>
      <c r="C220" s="127" t="s">
        <v>274</v>
      </c>
      <c r="D220" s="127" t="s">
        <v>138</v>
      </c>
      <c r="E220" s="128" t="s">
        <v>2064</v>
      </c>
      <c r="F220" s="129" t="s">
        <v>2065</v>
      </c>
      <c r="G220" s="130" t="s">
        <v>266</v>
      </c>
      <c r="H220" s="131">
        <v>8</v>
      </c>
      <c r="I220" s="132"/>
      <c r="J220" s="133">
        <f>ROUND(I220*H220,2)</f>
        <v>0</v>
      </c>
      <c r="K220" s="129" t="s">
        <v>142</v>
      </c>
      <c r="L220" s="32"/>
      <c r="M220" s="134" t="s">
        <v>19</v>
      </c>
      <c r="N220" s="135" t="s">
        <v>47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197</v>
      </c>
      <c r="AT220" s="138" t="s">
        <v>138</v>
      </c>
      <c r="AU220" s="138" t="s">
        <v>85</v>
      </c>
      <c r="AY220" s="17" t="s">
        <v>135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83</v>
      </c>
      <c r="BK220" s="139">
        <f>ROUND(I220*H220,2)</f>
        <v>0</v>
      </c>
      <c r="BL220" s="17" t="s">
        <v>197</v>
      </c>
      <c r="BM220" s="138" t="s">
        <v>377</v>
      </c>
    </row>
    <row r="221" spans="2:65" s="1" customFormat="1" ht="18">
      <c r="B221" s="32"/>
      <c r="D221" s="140" t="s">
        <v>144</v>
      </c>
      <c r="F221" s="141" t="s">
        <v>2065</v>
      </c>
      <c r="I221" s="142"/>
      <c r="L221" s="32"/>
      <c r="M221" s="143"/>
      <c r="T221" s="53"/>
      <c r="AT221" s="17" t="s">
        <v>144</v>
      </c>
      <c r="AU221" s="17" t="s">
        <v>85</v>
      </c>
    </row>
    <row r="222" spans="2:65" s="1" customFormat="1" ht="10">
      <c r="B222" s="32"/>
      <c r="D222" s="144" t="s">
        <v>145</v>
      </c>
      <c r="F222" s="145" t="s">
        <v>2066</v>
      </c>
      <c r="I222" s="142"/>
      <c r="L222" s="32"/>
      <c r="M222" s="143"/>
      <c r="T222" s="53"/>
      <c r="AT222" s="17" t="s">
        <v>145</v>
      </c>
      <c r="AU222" s="17" t="s">
        <v>85</v>
      </c>
    </row>
    <row r="223" spans="2:65" s="1" customFormat="1" ht="33" customHeight="1">
      <c r="B223" s="32"/>
      <c r="C223" s="127" t="s">
        <v>381</v>
      </c>
      <c r="D223" s="127" t="s">
        <v>138</v>
      </c>
      <c r="E223" s="128" t="s">
        <v>2067</v>
      </c>
      <c r="F223" s="129" t="s">
        <v>2068</v>
      </c>
      <c r="G223" s="130" t="s">
        <v>266</v>
      </c>
      <c r="H223" s="131">
        <v>110</v>
      </c>
      <c r="I223" s="132"/>
      <c r="J223" s="133">
        <f>ROUND(I223*H223,2)</f>
        <v>0</v>
      </c>
      <c r="K223" s="129" t="s">
        <v>142</v>
      </c>
      <c r="L223" s="32"/>
      <c r="M223" s="134" t="s">
        <v>19</v>
      </c>
      <c r="N223" s="135" t="s">
        <v>47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197</v>
      </c>
      <c r="AT223" s="138" t="s">
        <v>138</v>
      </c>
      <c r="AU223" s="138" t="s">
        <v>85</v>
      </c>
      <c r="AY223" s="17" t="s">
        <v>135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83</v>
      </c>
      <c r="BK223" s="139">
        <f>ROUND(I223*H223,2)</f>
        <v>0</v>
      </c>
      <c r="BL223" s="17" t="s">
        <v>197</v>
      </c>
      <c r="BM223" s="138" t="s">
        <v>384</v>
      </c>
    </row>
    <row r="224" spans="2:65" s="1" customFormat="1" ht="18">
      <c r="B224" s="32"/>
      <c r="D224" s="140" t="s">
        <v>144</v>
      </c>
      <c r="F224" s="141" t="s">
        <v>2068</v>
      </c>
      <c r="I224" s="142"/>
      <c r="L224" s="32"/>
      <c r="M224" s="143"/>
      <c r="T224" s="53"/>
      <c r="AT224" s="17" t="s">
        <v>144</v>
      </c>
      <c r="AU224" s="17" t="s">
        <v>85</v>
      </c>
    </row>
    <row r="225" spans="2:65" s="1" customFormat="1" ht="10">
      <c r="B225" s="32"/>
      <c r="D225" s="144" t="s">
        <v>145</v>
      </c>
      <c r="F225" s="145" t="s">
        <v>2069</v>
      </c>
      <c r="I225" s="142"/>
      <c r="L225" s="32"/>
      <c r="M225" s="143"/>
      <c r="T225" s="53"/>
      <c r="AT225" s="17" t="s">
        <v>145</v>
      </c>
      <c r="AU225" s="17" t="s">
        <v>85</v>
      </c>
    </row>
    <row r="226" spans="2:65" s="1" customFormat="1" ht="55.5" customHeight="1">
      <c r="B226" s="32"/>
      <c r="C226" s="127" t="s">
        <v>281</v>
      </c>
      <c r="D226" s="127" t="s">
        <v>138</v>
      </c>
      <c r="E226" s="128" t="s">
        <v>2070</v>
      </c>
      <c r="F226" s="129" t="s">
        <v>2071</v>
      </c>
      <c r="G226" s="130" t="s">
        <v>266</v>
      </c>
      <c r="H226" s="131">
        <v>8</v>
      </c>
      <c r="I226" s="132"/>
      <c r="J226" s="133">
        <f>ROUND(I226*H226,2)</f>
        <v>0</v>
      </c>
      <c r="K226" s="129" t="s">
        <v>142</v>
      </c>
      <c r="L226" s="32"/>
      <c r="M226" s="134" t="s">
        <v>19</v>
      </c>
      <c r="N226" s="135" t="s">
        <v>47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197</v>
      </c>
      <c r="AT226" s="138" t="s">
        <v>138</v>
      </c>
      <c r="AU226" s="138" t="s">
        <v>85</v>
      </c>
      <c r="AY226" s="17" t="s">
        <v>135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83</v>
      </c>
      <c r="BK226" s="139">
        <f>ROUND(I226*H226,2)</f>
        <v>0</v>
      </c>
      <c r="BL226" s="17" t="s">
        <v>197</v>
      </c>
      <c r="BM226" s="138" t="s">
        <v>390</v>
      </c>
    </row>
    <row r="227" spans="2:65" s="1" customFormat="1" ht="27">
      <c r="B227" s="32"/>
      <c r="D227" s="140" t="s">
        <v>144</v>
      </c>
      <c r="F227" s="141" t="s">
        <v>2071</v>
      </c>
      <c r="I227" s="142"/>
      <c r="L227" s="32"/>
      <c r="M227" s="143"/>
      <c r="T227" s="53"/>
      <c r="AT227" s="17" t="s">
        <v>144</v>
      </c>
      <c r="AU227" s="17" t="s">
        <v>85</v>
      </c>
    </row>
    <row r="228" spans="2:65" s="1" customFormat="1" ht="10">
      <c r="B228" s="32"/>
      <c r="D228" s="144" t="s">
        <v>145</v>
      </c>
      <c r="F228" s="145" t="s">
        <v>2072</v>
      </c>
      <c r="I228" s="142"/>
      <c r="L228" s="32"/>
      <c r="M228" s="143"/>
      <c r="T228" s="53"/>
      <c r="AT228" s="17" t="s">
        <v>145</v>
      </c>
      <c r="AU228" s="17" t="s">
        <v>85</v>
      </c>
    </row>
    <row r="229" spans="2:65" s="1" customFormat="1" ht="55.5" customHeight="1">
      <c r="B229" s="32"/>
      <c r="C229" s="127" t="s">
        <v>391</v>
      </c>
      <c r="D229" s="127" t="s">
        <v>138</v>
      </c>
      <c r="E229" s="128" t="s">
        <v>2073</v>
      </c>
      <c r="F229" s="129" t="s">
        <v>2074</v>
      </c>
      <c r="G229" s="130" t="s">
        <v>266</v>
      </c>
      <c r="H229" s="131">
        <v>120</v>
      </c>
      <c r="I229" s="132"/>
      <c r="J229" s="133">
        <f>ROUND(I229*H229,2)</f>
        <v>0</v>
      </c>
      <c r="K229" s="129" t="s">
        <v>142</v>
      </c>
      <c r="L229" s="32"/>
      <c r="M229" s="134" t="s">
        <v>19</v>
      </c>
      <c r="N229" s="135" t="s">
        <v>47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197</v>
      </c>
      <c r="AT229" s="138" t="s">
        <v>138</v>
      </c>
      <c r="AU229" s="138" t="s">
        <v>85</v>
      </c>
      <c r="AY229" s="17" t="s">
        <v>135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83</v>
      </c>
      <c r="BK229" s="139">
        <f>ROUND(I229*H229,2)</f>
        <v>0</v>
      </c>
      <c r="BL229" s="17" t="s">
        <v>197</v>
      </c>
      <c r="BM229" s="138" t="s">
        <v>394</v>
      </c>
    </row>
    <row r="230" spans="2:65" s="1" customFormat="1" ht="27">
      <c r="B230" s="32"/>
      <c r="D230" s="140" t="s">
        <v>144</v>
      </c>
      <c r="F230" s="141" t="s">
        <v>2074</v>
      </c>
      <c r="I230" s="142"/>
      <c r="L230" s="32"/>
      <c r="M230" s="143"/>
      <c r="T230" s="53"/>
      <c r="AT230" s="17" t="s">
        <v>144</v>
      </c>
      <c r="AU230" s="17" t="s">
        <v>85</v>
      </c>
    </row>
    <row r="231" spans="2:65" s="1" customFormat="1" ht="10">
      <c r="B231" s="32"/>
      <c r="D231" s="144" t="s">
        <v>145</v>
      </c>
      <c r="F231" s="145" t="s">
        <v>2075</v>
      </c>
      <c r="I231" s="142"/>
      <c r="L231" s="32"/>
      <c r="M231" s="143"/>
      <c r="T231" s="53"/>
      <c r="AT231" s="17" t="s">
        <v>145</v>
      </c>
      <c r="AU231" s="17" t="s">
        <v>85</v>
      </c>
    </row>
    <row r="232" spans="2:65" s="13" customFormat="1" ht="10">
      <c r="B232" s="152"/>
      <c r="D232" s="140" t="s">
        <v>147</v>
      </c>
      <c r="E232" s="153" t="s">
        <v>19</v>
      </c>
      <c r="F232" s="154" t="s">
        <v>2076</v>
      </c>
      <c r="H232" s="155">
        <v>120</v>
      </c>
      <c r="I232" s="156"/>
      <c r="L232" s="152"/>
      <c r="M232" s="157"/>
      <c r="T232" s="158"/>
      <c r="AT232" s="153" t="s">
        <v>147</v>
      </c>
      <c r="AU232" s="153" t="s">
        <v>85</v>
      </c>
      <c r="AV232" s="13" t="s">
        <v>85</v>
      </c>
      <c r="AW232" s="13" t="s">
        <v>39</v>
      </c>
      <c r="AX232" s="13" t="s">
        <v>12</v>
      </c>
      <c r="AY232" s="153" t="s">
        <v>135</v>
      </c>
    </row>
    <row r="233" spans="2:65" s="14" customFormat="1" ht="10">
      <c r="B233" s="159"/>
      <c r="D233" s="140" t="s">
        <v>147</v>
      </c>
      <c r="E233" s="160" t="s">
        <v>19</v>
      </c>
      <c r="F233" s="161" t="s">
        <v>154</v>
      </c>
      <c r="H233" s="162">
        <v>120</v>
      </c>
      <c r="I233" s="163"/>
      <c r="L233" s="159"/>
      <c r="M233" s="164"/>
      <c r="T233" s="165"/>
      <c r="AT233" s="160" t="s">
        <v>147</v>
      </c>
      <c r="AU233" s="160" t="s">
        <v>85</v>
      </c>
      <c r="AV233" s="14" t="s">
        <v>143</v>
      </c>
      <c r="AW233" s="14" t="s">
        <v>39</v>
      </c>
      <c r="AX233" s="14" t="s">
        <v>83</v>
      </c>
      <c r="AY233" s="160" t="s">
        <v>135</v>
      </c>
    </row>
    <row r="234" spans="2:65" s="1" customFormat="1" ht="24.15" customHeight="1">
      <c r="B234" s="32"/>
      <c r="C234" s="127" t="s">
        <v>288</v>
      </c>
      <c r="D234" s="127" t="s">
        <v>138</v>
      </c>
      <c r="E234" s="128" t="s">
        <v>2077</v>
      </c>
      <c r="F234" s="129" t="s">
        <v>2078</v>
      </c>
      <c r="G234" s="130" t="s">
        <v>237</v>
      </c>
      <c r="H234" s="131">
        <v>34</v>
      </c>
      <c r="I234" s="132"/>
      <c r="J234" s="133">
        <f>ROUND(I234*H234,2)</f>
        <v>0</v>
      </c>
      <c r="K234" s="129" t="s">
        <v>142</v>
      </c>
      <c r="L234" s="32"/>
      <c r="M234" s="134" t="s">
        <v>19</v>
      </c>
      <c r="N234" s="13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197</v>
      </c>
      <c r="AT234" s="138" t="s">
        <v>138</v>
      </c>
      <c r="AU234" s="138" t="s">
        <v>85</v>
      </c>
      <c r="AY234" s="17" t="s">
        <v>135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83</v>
      </c>
      <c r="BK234" s="139">
        <f>ROUND(I234*H234,2)</f>
        <v>0</v>
      </c>
      <c r="BL234" s="17" t="s">
        <v>197</v>
      </c>
      <c r="BM234" s="138" t="s">
        <v>399</v>
      </c>
    </row>
    <row r="235" spans="2:65" s="1" customFormat="1" ht="10">
      <c r="B235" s="32"/>
      <c r="D235" s="140" t="s">
        <v>144</v>
      </c>
      <c r="F235" s="141" t="s">
        <v>2078</v>
      </c>
      <c r="I235" s="142"/>
      <c r="L235" s="32"/>
      <c r="M235" s="143"/>
      <c r="T235" s="53"/>
      <c r="AT235" s="17" t="s">
        <v>144</v>
      </c>
      <c r="AU235" s="17" t="s">
        <v>85</v>
      </c>
    </row>
    <row r="236" spans="2:65" s="1" customFormat="1" ht="10">
      <c r="B236" s="32"/>
      <c r="D236" s="144" t="s">
        <v>145</v>
      </c>
      <c r="F236" s="145" t="s">
        <v>2079</v>
      </c>
      <c r="I236" s="142"/>
      <c r="L236" s="32"/>
      <c r="M236" s="143"/>
      <c r="T236" s="53"/>
      <c r="AT236" s="17" t="s">
        <v>145</v>
      </c>
      <c r="AU236" s="17" t="s">
        <v>85</v>
      </c>
    </row>
    <row r="237" spans="2:65" s="1" customFormat="1" ht="16.5" customHeight="1">
      <c r="B237" s="32"/>
      <c r="C237" s="127" t="s">
        <v>429</v>
      </c>
      <c r="D237" s="127" t="s">
        <v>138</v>
      </c>
      <c r="E237" s="128" t="s">
        <v>2080</v>
      </c>
      <c r="F237" s="129" t="s">
        <v>2081</v>
      </c>
      <c r="G237" s="130" t="s">
        <v>237</v>
      </c>
      <c r="H237" s="131">
        <v>1</v>
      </c>
      <c r="I237" s="132"/>
      <c r="J237" s="133">
        <f>ROUND(I237*H237,2)</f>
        <v>0</v>
      </c>
      <c r="K237" s="129" t="s">
        <v>19</v>
      </c>
      <c r="L237" s="32"/>
      <c r="M237" s="134" t="s">
        <v>19</v>
      </c>
      <c r="N237" s="135" t="s">
        <v>47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197</v>
      </c>
      <c r="AT237" s="138" t="s">
        <v>138</v>
      </c>
      <c r="AU237" s="138" t="s">
        <v>85</v>
      </c>
      <c r="AY237" s="17" t="s">
        <v>135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83</v>
      </c>
      <c r="BK237" s="139">
        <f>ROUND(I237*H237,2)</f>
        <v>0</v>
      </c>
      <c r="BL237" s="17" t="s">
        <v>197</v>
      </c>
      <c r="BM237" s="138" t="s">
        <v>434</v>
      </c>
    </row>
    <row r="238" spans="2:65" s="1" customFormat="1" ht="10">
      <c r="B238" s="32"/>
      <c r="D238" s="140" t="s">
        <v>144</v>
      </c>
      <c r="F238" s="141" t="s">
        <v>2081</v>
      </c>
      <c r="I238" s="142"/>
      <c r="L238" s="32"/>
      <c r="M238" s="143"/>
      <c r="T238" s="53"/>
      <c r="AT238" s="17" t="s">
        <v>144</v>
      </c>
      <c r="AU238" s="17" t="s">
        <v>85</v>
      </c>
    </row>
    <row r="239" spans="2:65" s="1" customFormat="1" ht="24.15" customHeight="1">
      <c r="B239" s="32"/>
      <c r="C239" s="127" t="s">
        <v>293</v>
      </c>
      <c r="D239" s="127" t="s">
        <v>138</v>
      </c>
      <c r="E239" s="128" t="s">
        <v>2082</v>
      </c>
      <c r="F239" s="129" t="s">
        <v>2083</v>
      </c>
      <c r="G239" s="130" t="s">
        <v>237</v>
      </c>
      <c r="H239" s="131">
        <v>6</v>
      </c>
      <c r="I239" s="132"/>
      <c r="J239" s="133">
        <f>ROUND(I239*H239,2)</f>
        <v>0</v>
      </c>
      <c r="K239" s="129" t="s">
        <v>142</v>
      </c>
      <c r="L239" s="32"/>
      <c r="M239" s="134" t="s">
        <v>19</v>
      </c>
      <c r="N239" s="135" t="s">
        <v>47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197</v>
      </c>
      <c r="AT239" s="138" t="s">
        <v>138</v>
      </c>
      <c r="AU239" s="138" t="s">
        <v>85</v>
      </c>
      <c r="AY239" s="17" t="s">
        <v>135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83</v>
      </c>
      <c r="BK239" s="139">
        <f>ROUND(I239*H239,2)</f>
        <v>0</v>
      </c>
      <c r="BL239" s="17" t="s">
        <v>197</v>
      </c>
      <c r="BM239" s="138" t="s">
        <v>719</v>
      </c>
    </row>
    <row r="240" spans="2:65" s="1" customFormat="1" ht="18">
      <c r="B240" s="32"/>
      <c r="D240" s="140" t="s">
        <v>144</v>
      </c>
      <c r="F240" s="141" t="s">
        <v>2083</v>
      </c>
      <c r="I240" s="142"/>
      <c r="L240" s="32"/>
      <c r="M240" s="143"/>
      <c r="T240" s="53"/>
      <c r="AT240" s="17" t="s">
        <v>144</v>
      </c>
      <c r="AU240" s="17" t="s">
        <v>85</v>
      </c>
    </row>
    <row r="241" spans="2:65" s="1" customFormat="1" ht="10">
      <c r="B241" s="32"/>
      <c r="D241" s="144" t="s">
        <v>145</v>
      </c>
      <c r="F241" s="145" t="s">
        <v>2084</v>
      </c>
      <c r="I241" s="142"/>
      <c r="L241" s="32"/>
      <c r="M241" s="143"/>
      <c r="T241" s="53"/>
      <c r="AT241" s="17" t="s">
        <v>145</v>
      </c>
      <c r="AU241" s="17" t="s">
        <v>85</v>
      </c>
    </row>
    <row r="242" spans="2:65" s="1" customFormat="1" ht="24.15" customHeight="1">
      <c r="B242" s="32"/>
      <c r="C242" s="127" t="s">
        <v>727</v>
      </c>
      <c r="D242" s="127" t="s">
        <v>138</v>
      </c>
      <c r="E242" s="128" t="s">
        <v>2085</v>
      </c>
      <c r="F242" s="129" t="s">
        <v>2086</v>
      </c>
      <c r="G242" s="130" t="s">
        <v>237</v>
      </c>
      <c r="H242" s="131">
        <v>1</v>
      </c>
      <c r="I242" s="132"/>
      <c r="J242" s="133">
        <f>ROUND(I242*H242,2)</f>
        <v>0</v>
      </c>
      <c r="K242" s="129" t="s">
        <v>142</v>
      </c>
      <c r="L242" s="32"/>
      <c r="M242" s="134" t="s">
        <v>19</v>
      </c>
      <c r="N242" s="135" t="s">
        <v>47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197</v>
      </c>
      <c r="AT242" s="138" t="s">
        <v>138</v>
      </c>
      <c r="AU242" s="138" t="s">
        <v>85</v>
      </c>
      <c r="AY242" s="17" t="s">
        <v>135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83</v>
      </c>
      <c r="BK242" s="139">
        <f>ROUND(I242*H242,2)</f>
        <v>0</v>
      </c>
      <c r="BL242" s="17" t="s">
        <v>197</v>
      </c>
      <c r="BM242" s="138" t="s">
        <v>730</v>
      </c>
    </row>
    <row r="243" spans="2:65" s="1" customFormat="1" ht="18">
      <c r="B243" s="32"/>
      <c r="D243" s="140" t="s">
        <v>144</v>
      </c>
      <c r="F243" s="141" t="s">
        <v>2086</v>
      </c>
      <c r="I243" s="142"/>
      <c r="L243" s="32"/>
      <c r="M243" s="143"/>
      <c r="T243" s="53"/>
      <c r="AT243" s="17" t="s">
        <v>144</v>
      </c>
      <c r="AU243" s="17" t="s">
        <v>85</v>
      </c>
    </row>
    <row r="244" spans="2:65" s="1" customFormat="1" ht="10">
      <c r="B244" s="32"/>
      <c r="D244" s="144" t="s">
        <v>145</v>
      </c>
      <c r="F244" s="145" t="s">
        <v>2087</v>
      </c>
      <c r="I244" s="142"/>
      <c r="L244" s="32"/>
      <c r="M244" s="143"/>
      <c r="T244" s="53"/>
      <c r="AT244" s="17" t="s">
        <v>145</v>
      </c>
      <c r="AU244" s="17" t="s">
        <v>85</v>
      </c>
    </row>
    <row r="245" spans="2:65" s="1" customFormat="1" ht="33" customHeight="1">
      <c r="B245" s="32"/>
      <c r="C245" s="127" t="s">
        <v>298</v>
      </c>
      <c r="D245" s="127" t="s">
        <v>138</v>
      </c>
      <c r="E245" s="128" t="s">
        <v>2088</v>
      </c>
      <c r="F245" s="129" t="s">
        <v>2089</v>
      </c>
      <c r="G245" s="130" t="s">
        <v>832</v>
      </c>
      <c r="H245" s="131">
        <v>1</v>
      </c>
      <c r="I245" s="132"/>
      <c r="J245" s="133">
        <f>ROUND(I245*H245,2)</f>
        <v>0</v>
      </c>
      <c r="K245" s="129" t="s">
        <v>142</v>
      </c>
      <c r="L245" s="32"/>
      <c r="M245" s="134" t="s">
        <v>19</v>
      </c>
      <c r="N245" s="135" t="s">
        <v>47</v>
      </c>
      <c r="P245" s="136">
        <f>O245*H245</f>
        <v>0</v>
      </c>
      <c r="Q245" s="136">
        <v>0</v>
      </c>
      <c r="R245" s="136">
        <f>Q245*H245</f>
        <v>0</v>
      </c>
      <c r="S245" s="136">
        <v>0</v>
      </c>
      <c r="T245" s="137">
        <f>S245*H245</f>
        <v>0</v>
      </c>
      <c r="AR245" s="138" t="s">
        <v>197</v>
      </c>
      <c r="AT245" s="138" t="s">
        <v>138</v>
      </c>
      <c r="AU245" s="138" t="s">
        <v>85</v>
      </c>
      <c r="AY245" s="17" t="s">
        <v>135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83</v>
      </c>
      <c r="BK245" s="139">
        <f>ROUND(I245*H245,2)</f>
        <v>0</v>
      </c>
      <c r="BL245" s="17" t="s">
        <v>197</v>
      </c>
      <c r="BM245" s="138" t="s">
        <v>733</v>
      </c>
    </row>
    <row r="246" spans="2:65" s="1" customFormat="1" ht="18">
      <c r="B246" s="32"/>
      <c r="D246" s="140" t="s">
        <v>144</v>
      </c>
      <c r="F246" s="141" t="s">
        <v>2089</v>
      </c>
      <c r="I246" s="142"/>
      <c r="L246" s="32"/>
      <c r="M246" s="143"/>
      <c r="T246" s="53"/>
      <c r="AT246" s="17" t="s">
        <v>144</v>
      </c>
      <c r="AU246" s="17" t="s">
        <v>85</v>
      </c>
    </row>
    <row r="247" spans="2:65" s="1" customFormat="1" ht="10">
      <c r="B247" s="32"/>
      <c r="D247" s="144" t="s">
        <v>145</v>
      </c>
      <c r="F247" s="145" t="s">
        <v>2090</v>
      </c>
      <c r="I247" s="142"/>
      <c r="L247" s="32"/>
      <c r="M247" s="143"/>
      <c r="T247" s="53"/>
      <c r="AT247" s="17" t="s">
        <v>145</v>
      </c>
      <c r="AU247" s="17" t="s">
        <v>85</v>
      </c>
    </row>
    <row r="248" spans="2:65" s="1" customFormat="1" ht="33" customHeight="1">
      <c r="B248" s="32"/>
      <c r="C248" s="127" t="s">
        <v>734</v>
      </c>
      <c r="D248" s="127" t="s">
        <v>138</v>
      </c>
      <c r="E248" s="128" t="s">
        <v>2091</v>
      </c>
      <c r="F248" s="129" t="s">
        <v>2092</v>
      </c>
      <c r="G248" s="130" t="s">
        <v>266</v>
      </c>
      <c r="H248" s="131">
        <v>118</v>
      </c>
      <c r="I248" s="132"/>
      <c r="J248" s="133">
        <f>ROUND(I248*H248,2)</f>
        <v>0</v>
      </c>
      <c r="K248" s="129" t="s">
        <v>142</v>
      </c>
      <c r="L248" s="32"/>
      <c r="M248" s="134" t="s">
        <v>19</v>
      </c>
      <c r="N248" s="135" t="s">
        <v>47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197</v>
      </c>
      <c r="AT248" s="138" t="s">
        <v>138</v>
      </c>
      <c r="AU248" s="138" t="s">
        <v>85</v>
      </c>
      <c r="AY248" s="17" t="s">
        <v>135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83</v>
      </c>
      <c r="BK248" s="139">
        <f>ROUND(I248*H248,2)</f>
        <v>0</v>
      </c>
      <c r="BL248" s="17" t="s">
        <v>197</v>
      </c>
      <c r="BM248" s="138" t="s">
        <v>737</v>
      </c>
    </row>
    <row r="249" spans="2:65" s="1" customFormat="1" ht="18">
      <c r="B249" s="32"/>
      <c r="D249" s="140" t="s">
        <v>144</v>
      </c>
      <c r="F249" s="141" t="s">
        <v>2092</v>
      </c>
      <c r="I249" s="142"/>
      <c r="L249" s="32"/>
      <c r="M249" s="143"/>
      <c r="T249" s="53"/>
      <c r="AT249" s="17" t="s">
        <v>144</v>
      </c>
      <c r="AU249" s="17" t="s">
        <v>85</v>
      </c>
    </row>
    <row r="250" spans="2:65" s="1" customFormat="1" ht="10">
      <c r="B250" s="32"/>
      <c r="D250" s="144" t="s">
        <v>145</v>
      </c>
      <c r="F250" s="145" t="s">
        <v>2093</v>
      </c>
      <c r="I250" s="142"/>
      <c r="L250" s="32"/>
      <c r="M250" s="143"/>
      <c r="T250" s="53"/>
      <c r="AT250" s="17" t="s">
        <v>145</v>
      </c>
      <c r="AU250" s="17" t="s">
        <v>85</v>
      </c>
    </row>
    <row r="251" spans="2:65" s="13" customFormat="1" ht="10">
      <c r="B251" s="152"/>
      <c r="D251" s="140" t="s">
        <v>147</v>
      </c>
      <c r="E251" s="153" t="s">
        <v>19</v>
      </c>
      <c r="F251" s="154" t="s">
        <v>2094</v>
      </c>
      <c r="H251" s="155">
        <v>118</v>
      </c>
      <c r="I251" s="156"/>
      <c r="L251" s="152"/>
      <c r="M251" s="157"/>
      <c r="T251" s="158"/>
      <c r="AT251" s="153" t="s">
        <v>147</v>
      </c>
      <c r="AU251" s="153" t="s">
        <v>85</v>
      </c>
      <c r="AV251" s="13" t="s">
        <v>85</v>
      </c>
      <c r="AW251" s="13" t="s">
        <v>39</v>
      </c>
      <c r="AX251" s="13" t="s">
        <v>12</v>
      </c>
      <c r="AY251" s="153" t="s">
        <v>135</v>
      </c>
    </row>
    <row r="252" spans="2:65" s="14" customFormat="1" ht="10">
      <c r="B252" s="159"/>
      <c r="D252" s="140" t="s">
        <v>147</v>
      </c>
      <c r="E252" s="160" t="s">
        <v>19</v>
      </c>
      <c r="F252" s="161" t="s">
        <v>154</v>
      </c>
      <c r="H252" s="162">
        <v>118</v>
      </c>
      <c r="I252" s="163"/>
      <c r="L252" s="159"/>
      <c r="M252" s="164"/>
      <c r="T252" s="165"/>
      <c r="AT252" s="160" t="s">
        <v>147</v>
      </c>
      <c r="AU252" s="160" t="s">
        <v>85</v>
      </c>
      <c r="AV252" s="14" t="s">
        <v>143</v>
      </c>
      <c r="AW252" s="14" t="s">
        <v>39</v>
      </c>
      <c r="AX252" s="14" t="s">
        <v>83</v>
      </c>
      <c r="AY252" s="160" t="s">
        <v>135</v>
      </c>
    </row>
    <row r="253" spans="2:65" s="1" customFormat="1" ht="37.75" customHeight="1">
      <c r="B253" s="32"/>
      <c r="C253" s="127" t="s">
        <v>305</v>
      </c>
      <c r="D253" s="127" t="s">
        <v>138</v>
      </c>
      <c r="E253" s="128" t="s">
        <v>2095</v>
      </c>
      <c r="F253" s="129" t="s">
        <v>2096</v>
      </c>
      <c r="G253" s="130" t="s">
        <v>266</v>
      </c>
      <c r="H253" s="131">
        <v>118</v>
      </c>
      <c r="I253" s="132"/>
      <c r="J253" s="133">
        <f>ROUND(I253*H253,2)</f>
        <v>0</v>
      </c>
      <c r="K253" s="129" t="s">
        <v>142</v>
      </c>
      <c r="L253" s="32"/>
      <c r="M253" s="134" t="s">
        <v>19</v>
      </c>
      <c r="N253" s="135" t="s">
        <v>47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197</v>
      </c>
      <c r="AT253" s="138" t="s">
        <v>138</v>
      </c>
      <c r="AU253" s="138" t="s">
        <v>85</v>
      </c>
      <c r="AY253" s="17" t="s">
        <v>135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83</v>
      </c>
      <c r="BK253" s="139">
        <f>ROUND(I253*H253,2)</f>
        <v>0</v>
      </c>
      <c r="BL253" s="17" t="s">
        <v>197</v>
      </c>
      <c r="BM253" s="138" t="s">
        <v>740</v>
      </c>
    </row>
    <row r="254" spans="2:65" s="1" customFormat="1" ht="18">
      <c r="B254" s="32"/>
      <c r="D254" s="140" t="s">
        <v>144</v>
      </c>
      <c r="F254" s="141" t="s">
        <v>2096</v>
      </c>
      <c r="I254" s="142"/>
      <c r="L254" s="32"/>
      <c r="M254" s="143"/>
      <c r="T254" s="53"/>
      <c r="AT254" s="17" t="s">
        <v>144</v>
      </c>
      <c r="AU254" s="17" t="s">
        <v>85</v>
      </c>
    </row>
    <row r="255" spans="2:65" s="1" customFormat="1" ht="10">
      <c r="B255" s="32"/>
      <c r="D255" s="144" t="s">
        <v>145</v>
      </c>
      <c r="F255" s="145" t="s">
        <v>2097</v>
      </c>
      <c r="I255" s="142"/>
      <c r="L255" s="32"/>
      <c r="M255" s="143"/>
      <c r="T255" s="53"/>
      <c r="AT255" s="17" t="s">
        <v>145</v>
      </c>
      <c r="AU255" s="17" t="s">
        <v>85</v>
      </c>
    </row>
    <row r="256" spans="2:65" s="13" customFormat="1" ht="10">
      <c r="B256" s="152"/>
      <c r="D256" s="140" t="s">
        <v>147</v>
      </c>
      <c r="E256" s="153" t="s">
        <v>19</v>
      </c>
      <c r="F256" s="154" t="s">
        <v>2094</v>
      </c>
      <c r="H256" s="155">
        <v>118</v>
      </c>
      <c r="I256" s="156"/>
      <c r="L256" s="152"/>
      <c r="M256" s="157"/>
      <c r="T256" s="158"/>
      <c r="AT256" s="153" t="s">
        <v>147</v>
      </c>
      <c r="AU256" s="153" t="s">
        <v>85</v>
      </c>
      <c r="AV256" s="13" t="s">
        <v>85</v>
      </c>
      <c r="AW256" s="13" t="s">
        <v>39</v>
      </c>
      <c r="AX256" s="13" t="s">
        <v>12</v>
      </c>
      <c r="AY256" s="153" t="s">
        <v>135</v>
      </c>
    </row>
    <row r="257" spans="2:65" s="14" customFormat="1" ht="10">
      <c r="B257" s="159"/>
      <c r="D257" s="140" t="s">
        <v>147</v>
      </c>
      <c r="E257" s="160" t="s">
        <v>19</v>
      </c>
      <c r="F257" s="161" t="s">
        <v>154</v>
      </c>
      <c r="H257" s="162">
        <v>118</v>
      </c>
      <c r="I257" s="163"/>
      <c r="L257" s="159"/>
      <c r="M257" s="164"/>
      <c r="T257" s="165"/>
      <c r="AT257" s="160" t="s">
        <v>147</v>
      </c>
      <c r="AU257" s="160" t="s">
        <v>85</v>
      </c>
      <c r="AV257" s="14" t="s">
        <v>143</v>
      </c>
      <c r="AW257" s="14" t="s">
        <v>39</v>
      </c>
      <c r="AX257" s="14" t="s">
        <v>83</v>
      </c>
      <c r="AY257" s="160" t="s">
        <v>135</v>
      </c>
    </row>
    <row r="258" spans="2:65" s="1" customFormat="1" ht="44.25" customHeight="1">
      <c r="B258" s="32"/>
      <c r="C258" s="127" t="s">
        <v>741</v>
      </c>
      <c r="D258" s="127" t="s">
        <v>138</v>
      </c>
      <c r="E258" s="128" t="s">
        <v>2098</v>
      </c>
      <c r="F258" s="129" t="s">
        <v>2099</v>
      </c>
      <c r="G258" s="130" t="s">
        <v>2002</v>
      </c>
      <c r="H258" s="187"/>
      <c r="I258" s="132"/>
      <c r="J258" s="133">
        <f>ROUND(I258*H258,2)</f>
        <v>0</v>
      </c>
      <c r="K258" s="129" t="s">
        <v>142</v>
      </c>
      <c r="L258" s="32"/>
      <c r="M258" s="134" t="s">
        <v>19</v>
      </c>
      <c r="N258" s="135" t="s">
        <v>47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197</v>
      </c>
      <c r="AT258" s="138" t="s">
        <v>138</v>
      </c>
      <c r="AU258" s="138" t="s">
        <v>85</v>
      </c>
      <c r="AY258" s="17" t="s">
        <v>135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83</v>
      </c>
      <c r="BK258" s="139">
        <f>ROUND(I258*H258,2)</f>
        <v>0</v>
      </c>
      <c r="BL258" s="17" t="s">
        <v>197</v>
      </c>
      <c r="BM258" s="138" t="s">
        <v>744</v>
      </c>
    </row>
    <row r="259" spans="2:65" s="1" customFormat="1" ht="27">
      <c r="B259" s="32"/>
      <c r="D259" s="140" t="s">
        <v>144</v>
      </c>
      <c r="F259" s="141" t="s">
        <v>2099</v>
      </c>
      <c r="I259" s="142"/>
      <c r="L259" s="32"/>
      <c r="M259" s="143"/>
      <c r="T259" s="53"/>
      <c r="AT259" s="17" t="s">
        <v>144</v>
      </c>
      <c r="AU259" s="17" t="s">
        <v>85</v>
      </c>
    </row>
    <row r="260" spans="2:65" s="1" customFormat="1" ht="10">
      <c r="B260" s="32"/>
      <c r="D260" s="144" t="s">
        <v>145</v>
      </c>
      <c r="F260" s="145" t="s">
        <v>2100</v>
      </c>
      <c r="I260" s="142"/>
      <c r="L260" s="32"/>
      <c r="M260" s="143"/>
      <c r="T260" s="53"/>
      <c r="AT260" s="17" t="s">
        <v>145</v>
      </c>
      <c r="AU260" s="17" t="s">
        <v>85</v>
      </c>
    </row>
    <row r="261" spans="2:65" s="11" customFormat="1" ht="22.75" customHeight="1">
      <c r="B261" s="115"/>
      <c r="D261" s="116" t="s">
        <v>75</v>
      </c>
      <c r="E261" s="125" t="s">
        <v>2101</v>
      </c>
      <c r="F261" s="125" t="s">
        <v>2102</v>
      </c>
      <c r="I261" s="118"/>
      <c r="J261" s="126">
        <f>BK261</f>
        <v>0</v>
      </c>
      <c r="L261" s="115"/>
      <c r="M261" s="120"/>
      <c r="P261" s="121">
        <f>SUM(P262:P265)</f>
        <v>0</v>
      </c>
      <c r="R261" s="121">
        <f>SUM(R262:R265)</f>
        <v>0</v>
      </c>
      <c r="T261" s="122">
        <f>SUM(T262:T265)</f>
        <v>0</v>
      </c>
      <c r="AR261" s="116" t="s">
        <v>85</v>
      </c>
      <c r="AT261" s="123" t="s">
        <v>75</v>
      </c>
      <c r="AU261" s="123" t="s">
        <v>83</v>
      </c>
      <c r="AY261" s="116" t="s">
        <v>135</v>
      </c>
      <c r="BK261" s="124">
        <f>SUM(BK262:BK265)</f>
        <v>0</v>
      </c>
    </row>
    <row r="262" spans="2:65" s="1" customFormat="1" ht="16.5" customHeight="1">
      <c r="B262" s="32"/>
      <c r="C262" s="127" t="s">
        <v>313</v>
      </c>
      <c r="D262" s="127" t="s">
        <v>138</v>
      </c>
      <c r="E262" s="128" t="s">
        <v>2103</v>
      </c>
      <c r="F262" s="129" t="s">
        <v>2104</v>
      </c>
      <c r="G262" s="130" t="s">
        <v>266</v>
      </c>
      <c r="H262" s="131">
        <v>1.6</v>
      </c>
      <c r="I262" s="132"/>
      <c r="J262" s="133">
        <f>ROUND(I262*H262,2)</f>
        <v>0</v>
      </c>
      <c r="K262" s="129" t="s">
        <v>19</v>
      </c>
      <c r="L262" s="32"/>
      <c r="M262" s="134" t="s">
        <v>19</v>
      </c>
      <c r="N262" s="135" t="s">
        <v>47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197</v>
      </c>
      <c r="AT262" s="138" t="s">
        <v>138</v>
      </c>
      <c r="AU262" s="138" t="s">
        <v>85</v>
      </c>
      <c r="AY262" s="17" t="s">
        <v>135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83</v>
      </c>
      <c r="BK262" s="139">
        <f>ROUND(I262*H262,2)</f>
        <v>0</v>
      </c>
      <c r="BL262" s="17" t="s">
        <v>197</v>
      </c>
      <c r="BM262" s="138" t="s">
        <v>747</v>
      </c>
    </row>
    <row r="263" spans="2:65" s="1" customFormat="1" ht="10">
      <c r="B263" s="32"/>
      <c r="D263" s="140" t="s">
        <v>144</v>
      </c>
      <c r="F263" s="141" t="s">
        <v>2104</v>
      </c>
      <c r="I263" s="142"/>
      <c r="L263" s="32"/>
      <c r="M263" s="143"/>
      <c r="T263" s="53"/>
      <c r="AT263" s="17" t="s">
        <v>144</v>
      </c>
      <c r="AU263" s="17" t="s">
        <v>85</v>
      </c>
    </row>
    <row r="264" spans="2:65" s="1" customFormat="1" ht="16.5" customHeight="1">
      <c r="B264" s="32"/>
      <c r="C264" s="127" t="s">
        <v>751</v>
      </c>
      <c r="D264" s="127" t="s">
        <v>138</v>
      </c>
      <c r="E264" s="128" t="s">
        <v>2105</v>
      </c>
      <c r="F264" s="129" t="s">
        <v>2106</v>
      </c>
      <c r="G264" s="130" t="s">
        <v>237</v>
      </c>
      <c r="H264" s="131">
        <v>8</v>
      </c>
      <c r="I264" s="132"/>
      <c r="J264" s="133">
        <f>ROUND(I264*H264,2)</f>
        <v>0</v>
      </c>
      <c r="K264" s="129" t="s">
        <v>19</v>
      </c>
      <c r="L264" s="32"/>
      <c r="M264" s="134" t="s">
        <v>19</v>
      </c>
      <c r="N264" s="135" t="s">
        <v>47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197</v>
      </c>
      <c r="AT264" s="138" t="s">
        <v>138</v>
      </c>
      <c r="AU264" s="138" t="s">
        <v>85</v>
      </c>
      <c r="AY264" s="17" t="s">
        <v>135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83</v>
      </c>
      <c r="BK264" s="139">
        <f>ROUND(I264*H264,2)</f>
        <v>0</v>
      </c>
      <c r="BL264" s="17" t="s">
        <v>197</v>
      </c>
      <c r="BM264" s="138" t="s">
        <v>754</v>
      </c>
    </row>
    <row r="265" spans="2:65" s="1" customFormat="1" ht="10">
      <c r="B265" s="32"/>
      <c r="D265" s="140" t="s">
        <v>144</v>
      </c>
      <c r="F265" s="141" t="s">
        <v>2106</v>
      </c>
      <c r="I265" s="142"/>
      <c r="L265" s="32"/>
      <c r="M265" s="143"/>
      <c r="T265" s="53"/>
      <c r="AT265" s="17" t="s">
        <v>144</v>
      </c>
      <c r="AU265" s="17" t="s">
        <v>85</v>
      </c>
    </row>
    <row r="266" spans="2:65" s="11" customFormat="1" ht="22.75" customHeight="1">
      <c r="B266" s="115"/>
      <c r="D266" s="116" t="s">
        <v>75</v>
      </c>
      <c r="E266" s="125" t="s">
        <v>827</v>
      </c>
      <c r="F266" s="125" t="s">
        <v>828</v>
      </c>
      <c r="I266" s="118"/>
      <c r="J266" s="126">
        <f>BK266</f>
        <v>0</v>
      </c>
      <c r="L266" s="115"/>
      <c r="M266" s="120"/>
      <c r="P266" s="121">
        <f>SUM(P267:P305)</f>
        <v>0</v>
      </c>
      <c r="R266" s="121">
        <f>SUM(R267:R305)</f>
        <v>0</v>
      </c>
      <c r="T266" s="122">
        <f>SUM(T267:T305)</f>
        <v>0</v>
      </c>
      <c r="AR266" s="116" t="s">
        <v>85</v>
      </c>
      <c r="AT266" s="123" t="s">
        <v>75</v>
      </c>
      <c r="AU266" s="123" t="s">
        <v>83</v>
      </c>
      <c r="AY266" s="116" t="s">
        <v>135</v>
      </c>
      <c r="BK266" s="124">
        <f>SUM(BK267:BK305)</f>
        <v>0</v>
      </c>
    </row>
    <row r="267" spans="2:65" s="1" customFormat="1" ht="16.5" customHeight="1">
      <c r="B267" s="32"/>
      <c r="C267" s="127" t="s">
        <v>317</v>
      </c>
      <c r="D267" s="127" t="s">
        <v>138</v>
      </c>
      <c r="E267" s="128" t="s">
        <v>2107</v>
      </c>
      <c r="F267" s="129" t="s">
        <v>2108</v>
      </c>
      <c r="G267" s="130" t="s">
        <v>832</v>
      </c>
      <c r="H267" s="131">
        <v>3</v>
      </c>
      <c r="I267" s="132"/>
      <c r="J267" s="133">
        <f>ROUND(I267*H267,2)</f>
        <v>0</v>
      </c>
      <c r="K267" s="129" t="s">
        <v>142</v>
      </c>
      <c r="L267" s="32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197</v>
      </c>
      <c r="AT267" s="138" t="s">
        <v>138</v>
      </c>
      <c r="AU267" s="138" t="s">
        <v>85</v>
      </c>
      <c r="AY267" s="17" t="s">
        <v>135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83</v>
      </c>
      <c r="BK267" s="139">
        <f>ROUND(I267*H267,2)</f>
        <v>0</v>
      </c>
      <c r="BL267" s="17" t="s">
        <v>197</v>
      </c>
      <c r="BM267" s="138" t="s">
        <v>755</v>
      </c>
    </row>
    <row r="268" spans="2:65" s="1" customFormat="1" ht="10">
      <c r="B268" s="32"/>
      <c r="D268" s="140" t="s">
        <v>144</v>
      </c>
      <c r="F268" s="141" t="s">
        <v>2108</v>
      </c>
      <c r="I268" s="142"/>
      <c r="L268" s="32"/>
      <c r="M268" s="143"/>
      <c r="T268" s="53"/>
      <c r="AT268" s="17" t="s">
        <v>144</v>
      </c>
      <c r="AU268" s="17" t="s">
        <v>85</v>
      </c>
    </row>
    <row r="269" spans="2:65" s="1" customFormat="1" ht="10">
      <c r="B269" s="32"/>
      <c r="D269" s="144" t="s">
        <v>145</v>
      </c>
      <c r="F269" s="145" t="s">
        <v>2109</v>
      </c>
      <c r="I269" s="142"/>
      <c r="L269" s="32"/>
      <c r="M269" s="143"/>
      <c r="T269" s="53"/>
      <c r="AT269" s="17" t="s">
        <v>145</v>
      </c>
      <c r="AU269" s="17" t="s">
        <v>85</v>
      </c>
    </row>
    <row r="270" spans="2:65" s="1" customFormat="1" ht="33" customHeight="1">
      <c r="B270" s="32"/>
      <c r="C270" s="127" t="s">
        <v>757</v>
      </c>
      <c r="D270" s="127" t="s">
        <v>138</v>
      </c>
      <c r="E270" s="128" t="s">
        <v>2110</v>
      </c>
      <c r="F270" s="129" t="s">
        <v>2111</v>
      </c>
      <c r="G270" s="130" t="s">
        <v>832</v>
      </c>
      <c r="H270" s="131">
        <v>5</v>
      </c>
      <c r="I270" s="132"/>
      <c r="J270" s="133">
        <f>ROUND(I270*H270,2)</f>
        <v>0</v>
      </c>
      <c r="K270" s="129" t="s">
        <v>142</v>
      </c>
      <c r="L270" s="32"/>
      <c r="M270" s="134" t="s">
        <v>19</v>
      </c>
      <c r="N270" s="135" t="s">
        <v>47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197</v>
      </c>
      <c r="AT270" s="138" t="s">
        <v>138</v>
      </c>
      <c r="AU270" s="138" t="s">
        <v>85</v>
      </c>
      <c r="AY270" s="17" t="s">
        <v>135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83</v>
      </c>
      <c r="BK270" s="139">
        <f>ROUND(I270*H270,2)</f>
        <v>0</v>
      </c>
      <c r="BL270" s="17" t="s">
        <v>197</v>
      </c>
      <c r="BM270" s="138" t="s">
        <v>760</v>
      </c>
    </row>
    <row r="271" spans="2:65" s="1" customFormat="1" ht="18">
      <c r="B271" s="32"/>
      <c r="D271" s="140" t="s">
        <v>144</v>
      </c>
      <c r="F271" s="141" t="s">
        <v>2111</v>
      </c>
      <c r="I271" s="142"/>
      <c r="L271" s="32"/>
      <c r="M271" s="143"/>
      <c r="T271" s="53"/>
      <c r="AT271" s="17" t="s">
        <v>144</v>
      </c>
      <c r="AU271" s="17" t="s">
        <v>85</v>
      </c>
    </row>
    <row r="272" spans="2:65" s="1" customFormat="1" ht="10">
      <c r="B272" s="32"/>
      <c r="D272" s="144" t="s">
        <v>145</v>
      </c>
      <c r="F272" s="145" t="s">
        <v>2112</v>
      </c>
      <c r="I272" s="142"/>
      <c r="L272" s="32"/>
      <c r="M272" s="143"/>
      <c r="T272" s="53"/>
      <c r="AT272" s="17" t="s">
        <v>145</v>
      </c>
      <c r="AU272" s="17" t="s">
        <v>85</v>
      </c>
    </row>
    <row r="273" spans="2:65" s="1" customFormat="1" ht="24.15" customHeight="1">
      <c r="B273" s="32"/>
      <c r="C273" s="127" t="s">
        <v>153</v>
      </c>
      <c r="D273" s="127" t="s">
        <v>138</v>
      </c>
      <c r="E273" s="128" t="s">
        <v>2113</v>
      </c>
      <c r="F273" s="129" t="s">
        <v>2114</v>
      </c>
      <c r="G273" s="130" t="s">
        <v>832</v>
      </c>
      <c r="H273" s="131">
        <v>4</v>
      </c>
      <c r="I273" s="132"/>
      <c r="J273" s="133">
        <f>ROUND(I273*H273,2)</f>
        <v>0</v>
      </c>
      <c r="K273" s="129" t="s">
        <v>142</v>
      </c>
      <c r="L273" s="32"/>
      <c r="M273" s="134" t="s">
        <v>19</v>
      </c>
      <c r="N273" s="135" t="s">
        <v>47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197</v>
      </c>
      <c r="AT273" s="138" t="s">
        <v>138</v>
      </c>
      <c r="AU273" s="138" t="s">
        <v>85</v>
      </c>
      <c r="AY273" s="17" t="s">
        <v>135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83</v>
      </c>
      <c r="BK273" s="139">
        <f>ROUND(I273*H273,2)</f>
        <v>0</v>
      </c>
      <c r="BL273" s="17" t="s">
        <v>197</v>
      </c>
      <c r="BM273" s="138" t="s">
        <v>764</v>
      </c>
    </row>
    <row r="274" spans="2:65" s="1" customFormat="1" ht="10">
      <c r="B274" s="32"/>
      <c r="D274" s="140" t="s">
        <v>144</v>
      </c>
      <c r="F274" s="141" t="s">
        <v>2114</v>
      </c>
      <c r="I274" s="142"/>
      <c r="L274" s="32"/>
      <c r="M274" s="143"/>
      <c r="T274" s="53"/>
      <c r="AT274" s="17" t="s">
        <v>144</v>
      </c>
      <c r="AU274" s="17" t="s">
        <v>85</v>
      </c>
    </row>
    <row r="275" spans="2:65" s="1" customFormat="1" ht="10">
      <c r="B275" s="32"/>
      <c r="D275" s="144" t="s">
        <v>145</v>
      </c>
      <c r="F275" s="145" t="s">
        <v>2115</v>
      </c>
      <c r="I275" s="142"/>
      <c r="L275" s="32"/>
      <c r="M275" s="143"/>
      <c r="T275" s="53"/>
      <c r="AT275" s="17" t="s">
        <v>145</v>
      </c>
      <c r="AU275" s="17" t="s">
        <v>85</v>
      </c>
    </row>
    <row r="276" spans="2:65" s="1" customFormat="1" ht="21.75" customHeight="1">
      <c r="B276" s="32"/>
      <c r="C276" s="127" t="s">
        <v>767</v>
      </c>
      <c r="D276" s="127" t="s">
        <v>138</v>
      </c>
      <c r="E276" s="128" t="s">
        <v>2116</v>
      </c>
      <c r="F276" s="129" t="s">
        <v>2117</v>
      </c>
      <c r="G276" s="130" t="s">
        <v>832</v>
      </c>
      <c r="H276" s="131">
        <v>6</v>
      </c>
      <c r="I276" s="132"/>
      <c r="J276" s="133">
        <f>ROUND(I276*H276,2)</f>
        <v>0</v>
      </c>
      <c r="K276" s="129" t="s">
        <v>142</v>
      </c>
      <c r="L276" s="32"/>
      <c r="M276" s="134" t="s">
        <v>19</v>
      </c>
      <c r="N276" s="135" t="s">
        <v>47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197</v>
      </c>
      <c r="AT276" s="138" t="s">
        <v>138</v>
      </c>
      <c r="AU276" s="138" t="s">
        <v>85</v>
      </c>
      <c r="AY276" s="17" t="s">
        <v>135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83</v>
      </c>
      <c r="BK276" s="139">
        <f>ROUND(I276*H276,2)</f>
        <v>0</v>
      </c>
      <c r="BL276" s="17" t="s">
        <v>197</v>
      </c>
      <c r="BM276" s="138" t="s">
        <v>770</v>
      </c>
    </row>
    <row r="277" spans="2:65" s="1" customFormat="1" ht="10">
      <c r="B277" s="32"/>
      <c r="D277" s="140" t="s">
        <v>144</v>
      </c>
      <c r="F277" s="141" t="s">
        <v>2117</v>
      </c>
      <c r="I277" s="142"/>
      <c r="L277" s="32"/>
      <c r="M277" s="143"/>
      <c r="T277" s="53"/>
      <c r="AT277" s="17" t="s">
        <v>144</v>
      </c>
      <c r="AU277" s="17" t="s">
        <v>85</v>
      </c>
    </row>
    <row r="278" spans="2:65" s="1" customFormat="1" ht="10">
      <c r="B278" s="32"/>
      <c r="D278" s="144" t="s">
        <v>145</v>
      </c>
      <c r="F278" s="145" t="s">
        <v>2118</v>
      </c>
      <c r="I278" s="142"/>
      <c r="L278" s="32"/>
      <c r="M278" s="143"/>
      <c r="T278" s="53"/>
      <c r="AT278" s="17" t="s">
        <v>145</v>
      </c>
      <c r="AU278" s="17" t="s">
        <v>85</v>
      </c>
    </row>
    <row r="279" spans="2:65" s="1" customFormat="1" ht="37.75" customHeight="1">
      <c r="B279" s="32"/>
      <c r="C279" s="127" t="s">
        <v>326</v>
      </c>
      <c r="D279" s="127" t="s">
        <v>138</v>
      </c>
      <c r="E279" s="128" t="s">
        <v>2119</v>
      </c>
      <c r="F279" s="129" t="s">
        <v>2120</v>
      </c>
      <c r="G279" s="130" t="s">
        <v>832</v>
      </c>
      <c r="H279" s="131">
        <v>12</v>
      </c>
      <c r="I279" s="132"/>
      <c r="J279" s="133">
        <f>ROUND(I279*H279,2)</f>
        <v>0</v>
      </c>
      <c r="K279" s="129" t="s">
        <v>142</v>
      </c>
      <c r="L279" s="32"/>
      <c r="M279" s="134" t="s">
        <v>19</v>
      </c>
      <c r="N279" s="135" t="s">
        <v>47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197</v>
      </c>
      <c r="AT279" s="138" t="s">
        <v>138</v>
      </c>
      <c r="AU279" s="138" t="s">
        <v>85</v>
      </c>
      <c r="AY279" s="17" t="s">
        <v>135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83</v>
      </c>
      <c r="BK279" s="139">
        <f>ROUND(I279*H279,2)</f>
        <v>0</v>
      </c>
      <c r="BL279" s="17" t="s">
        <v>197</v>
      </c>
      <c r="BM279" s="138" t="s">
        <v>773</v>
      </c>
    </row>
    <row r="280" spans="2:65" s="1" customFormat="1" ht="18">
      <c r="B280" s="32"/>
      <c r="D280" s="140" t="s">
        <v>144</v>
      </c>
      <c r="F280" s="141" t="s">
        <v>2120</v>
      </c>
      <c r="I280" s="142"/>
      <c r="L280" s="32"/>
      <c r="M280" s="143"/>
      <c r="T280" s="53"/>
      <c r="AT280" s="17" t="s">
        <v>144</v>
      </c>
      <c r="AU280" s="17" t="s">
        <v>85</v>
      </c>
    </row>
    <row r="281" spans="2:65" s="1" customFormat="1" ht="10">
      <c r="B281" s="32"/>
      <c r="D281" s="144" t="s">
        <v>145</v>
      </c>
      <c r="F281" s="145" t="s">
        <v>2121</v>
      </c>
      <c r="I281" s="142"/>
      <c r="L281" s="32"/>
      <c r="M281" s="143"/>
      <c r="T281" s="53"/>
      <c r="AT281" s="17" t="s">
        <v>145</v>
      </c>
      <c r="AU281" s="17" t="s">
        <v>85</v>
      </c>
    </row>
    <row r="282" spans="2:65" s="1" customFormat="1" ht="24.15" customHeight="1">
      <c r="B282" s="32"/>
      <c r="C282" s="127" t="s">
        <v>776</v>
      </c>
      <c r="D282" s="127" t="s">
        <v>138</v>
      </c>
      <c r="E282" s="128" t="s">
        <v>2122</v>
      </c>
      <c r="F282" s="129" t="s">
        <v>2123</v>
      </c>
      <c r="G282" s="130" t="s">
        <v>832</v>
      </c>
      <c r="H282" s="131">
        <v>1</v>
      </c>
      <c r="I282" s="132"/>
      <c r="J282" s="133">
        <f>ROUND(I282*H282,2)</f>
        <v>0</v>
      </c>
      <c r="K282" s="129" t="s">
        <v>142</v>
      </c>
      <c r="L282" s="32"/>
      <c r="M282" s="134" t="s">
        <v>19</v>
      </c>
      <c r="N282" s="135" t="s">
        <v>47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197</v>
      </c>
      <c r="AT282" s="138" t="s">
        <v>138</v>
      </c>
      <c r="AU282" s="138" t="s">
        <v>85</v>
      </c>
      <c r="AY282" s="17" t="s">
        <v>135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83</v>
      </c>
      <c r="BK282" s="139">
        <f>ROUND(I282*H282,2)</f>
        <v>0</v>
      </c>
      <c r="BL282" s="17" t="s">
        <v>197</v>
      </c>
      <c r="BM282" s="138" t="s">
        <v>779</v>
      </c>
    </row>
    <row r="283" spans="2:65" s="1" customFormat="1" ht="18">
      <c r="B283" s="32"/>
      <c r="D283" s="140" t="s">
        <v>144</v>
      </c>
      <c r="F283" s="141" t="s">
        <v>2123</v>
      </c>
      <c r="I283" s="142"/>
      <c r="L283" s="32"/>
      <c r="M283" s="143"/>
      <c r="T283" s="53"/>
      <c r="AT283" s="17" t="s">
        <v>144</v>
      </c>
      <c r="AU283" s="17" t="s">
        <v>85</v>
      </c>
    </row>
    <row r="284" spans="2:65" s="1" customFormat="1" ht="10">
      <c r="B284" s="32"/>
      <c r="D284" s="144" t="s">
        <v>145</v>
      </c>
      <c r="F284" s="145" t="s">
        <v>2124</v>
      </c>
      <c r="I284" s="142"/>
      <c r="L284" s="32"/>
      <c r="M284" s="143"/>
      <c r="T284" s="53"/>
      <c r="AT284" s="17" t="s">
        <v>145</v>
      </c>
      <c r="AU284" s="17" t="s">
        <v>85</v>
      </c>
    </row>
    <row r="285" spans="2:65" s="1" customFormat="1" ht="33" customHeight="1">
      <c r="B285" s="32"/>
      <c r="C285" s="127" t="s">
        <v>332</v>
      </c>
      <c r="D285" s="127" t="s">
        <v>138</v>
      </c>
      <c r="E285" s="128" t="s">
        <v>2125</v>
      </c>
      <c r="F285" s="129" t="s">
        <v>2126</v>
      </c>
      <c r="G285" s="130" t="s">
        <v>832</v>
      </c>
      <c r="H285" s="131">
        <v>1</v>
      </c>
      <c r="I285" s="132"/>
      <c r="J285" s="133">
        <f>ROUND(I285*H285,2)</f>
        <v>0</v>
      </c>
      <c r="K285" s="129" t="s">
        <v>142</v>
      </c>
      <c r="L285" s="32"/>
      <c r="M285" s="134" t="s">
        <v>19</v>
      </c>
      <c r="N285" s="135" t="s">
        <v>47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197</v>
      </c>
      <c r="AT285" s="138" t="s">
        <v>138</v>
      </c>
      <c r="AU285" s="138" t="s">
        <v>85</v>
      </c>
      <c r="AY285" s="17" t="s">
        <v>135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83</v>
      </c>
      <c r="BK285" s="139">
        <f>ROUND(I285*H285,2)</f>
        <v>0</v>
      </c>
      <c r="BL285" s="17" t="s">
        <v>197</v>
      </c>
      <c r="BM285" s="138" t="s">
        <v>784</v>
      </c>
    </row>
    <row r="286" spans="2:65" s="1" customFormat="1" ht="18">
      <c r="B286" s="32"/>
      <c r="D286" s="140" t="s">
        <v>144</v>
      </c>
      <c r="F286" s="141" t="s">
        <v>2126</v>
      </c>
      <c r="I286" s="142"/>
      <c r="L286" s="32"/>
      <c r="M286" s="143"/>
      <c r="T286" s="53"/>
      <c r="AT286" s="17" t="s">
        <v>144</v>
      </c>
      <c r="AU286" s="17" t="s">
        <v>85</v>
      </c>
    </row>
    <row r="287" spans="2:65" s="1" customFormat="1" ht="10">
      <c r="B287" s="32"/>
      <c r="D287" s="144" t="s">
        <v>145</v>
      </c>
      <c r="F287" s="145" t="s">
        <v>2127</v>
      </c>
      <c r="I287" s="142"/>
      <c r="L287" s="32"/>
      <c r="M287" s="143"/>
      <c r="T287" s="53"/>
      <c r="AT287" s="17" t="s">
        <v>145</v>
      </c>
      <c r="AU287" s="17" t="s">
        <v>85</v>
      </c>
    </row>
    <row r="288" spans="2:65" s="1" customFormat="1" ht="24.15" customHeight="1">
      <c r="B288" s="32"/>
      <c r="C288" s="127" t="s">
        <v>785</v>
      </c>
      <c r="D288" s="127" t="s">
        <v>138</v>
      </c>
      <c r="E288" s="128" t="s">
        <v>2128</v>
      </c>
      <c r="F288" s="129" t="s">
        <v>2129</v>
      </c>
      <c r="G288" s="130" t="s">
        <v>832</v>
      </c>
      <c r="H288" s="131">
        <v>24</v>
      </c>
      <c r="I288" s="132"/>
      <c r="J288" s="133">
        <f>ROUND(I288*H288,2)</f>
        <v>0</v>
      </c>
      <c r="K288" s="129" t="s">
        <v>142</v>
      </c>
      <c r="L288" s="32"/>
      <c r="M288" s="134" t="s">
        <v>19</v>
      </c>
      <c r="N288" s="135" t="s">
        <v>47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197</v>
      </c>
      <c r="AT288" s="138" t="s">
        <v>138</v>
      </c>
      <c r="AU288" s="138" t="s">
        <v>85</v>
      </c>
      <c r="AY288" s="17" t="s">
        <v>135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83</v>
      </c>
      <c r="BK288" s="139">
        <f>ROUND(I288*H288,2)</f>
        <v>0</v>
      </c>
      <c r="BL288" s="17" t="s">
        <v>197</v>
      </c>
      <c r="BM288" s="138" t="s">
        <v>788</v>
      </c>
    </row>
    <row r="289" spans="2:65" s="1" customFormat="1" ht="10">
      <c r="B289" s="32"/>
      <c r="D289" s="140" t="s">
        <v>144</v>
      </c>
      <c r="F289" s="141" t="s">
        <v>2129</v>
      </c>
      <c r="I289" s="142"/>
      <c r="L289" s="32"/>
      <c r="M289" s="143"/>
      <c r="T289" s="53"/>
      <c r="AT289" s="17" t="s">
        <v>144</v>
      </c>
      <c r="AU289" s="17" t="s">
        <v>85</v>
      </c>
    </row>
    <row r="290" spans="2:65" s="1" customFormat="1" ht="10">
      <c r="B290" s="32"/>
      <c r="D290" s="144" t="s">
        <v>145</v>
      </c>
      <c r="F290" s="145" t="s">
        <v>2130</v>
      </c>
      <c r="I290" s="142"/>
      <c r="L290" s="32"/>
      <c r="M290" s="143"/>
      <c r="T290" s="53"/>
      <c r="AT290" s="17" t="s">
        <v>145</v>
      </c>
      <c r="AU290" s="17" t="s">
        <v>85</v>
      </c>
    </row>
    <row r="291" spans="2:65" s="1" customFormat="1" ht="16.5" customHeight="1">
      <c r="B291" s="32"/>
      <c r="C291" s="127" t="s">
        <v>337</v>
      </c>
      <c r="D291" s="127" t="s">
        <v>138</v>
      </c>
      <c r="E291" s="128" t="s">
        <v>2131</v>
      </c>
      <c r="F291" s="129" t="s">
        <v>2132</v>
      </c>
      <c r="G291" s="130" t="s">
        <v>832</v>
      </c>
      <c r="H291" s="131">
        <v>1</v>
      </c>
      <c r="I291" s="132"/>
      <c r="J291" s="133">
        <f>ROUND(I291*H291,2)</f>
        <v>0</v>
      </c>
      <c r="K291" s="129" t="s">
        <v>142</v>
      </c>
      <c r="L291" s="32"/>
      <c r="M291" s="134" t="s">
        <v>19</v>
      </c>
      <c r="N291" s="135" t="s">
        <v>47</v>
      </c>
      <c r="P291" s="136">
        <f>O291*H291</f>
        <v>0</v>
      </c>
      <c r="Q291" s="136">
        <v>0</v>
      </c>
      <c r="R291" s="136">
        <f>Q291*H291</f>
        <v>0</v>
      </c>
      <c r="S291" s="136">
        <v>0</v>
      </c>
      <c r="T291" s="137">
        <f>S291*H291</f>
        <v>0</v>
      </c>
      <c r="AR291" s="138" t="s">
        <v>197</v>
      </c>
      <c r="AT291" s="138" t="s">
        <v>138</v>
      </c>
      <c r="AU291" s="138" t="s">
        <v>85</v>
      </c>
      <c r="AY291" s="17" t="s">
        <v>135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83</v>
      </c>
      <c r="BK291" s="139">
        <f>ROUND(I291*H291,2)</f>
        <v>0</v>
      </c>
      <c r="BL291" s="17" t="s">
        <v>197</v>
      </c>
      <c r="BM291" s="138" t="s">
        <v>791</v>
      </c>
    </row>
    <row r="292" spans="2:65" s="1" customFormat="1" ht="10">
      <c r="B292" s="32"/>
      <c r="D292" s="140" t="s">
        <v>144</v>
      </c>
      <c r="F292" s="141" t="s">
        <v>2132</v>
      </c>
      <c r="I292" s="142"/>
      <c r="L292" s="32"/>
      <c r="M292" s="143"/>
      <c r="T292" s="53"/>
      <c r="AT292" s="17" t="s">
        <v>144</v>
      </c>
      <c r="AU292" s="17" t="s">
        <v>85</v>
      </c>
    </row>
    <row r="293" spans="2:65" s="1" customFormat="1" ht="10">
      <c r="B293" s="32"/>
      <c r="D293" s="144" t="s">
        <v>145</v>
      </c>
      <c r="F293" s="145" t="s">
        <v>2133</v>
      </c>
      <c r="I293" s="142"/>
      <c r="L293" s="32"/>
      <c r="M293" s="143"/>
      <c r="T293" s="53"/>
      <c r="AT293" s="17" t="s">
        <v>145</v>
      </c>
      <c r="AU293" s="17" t="s">
        <v>85</v>
      </c>
    </row>
    <row r="294" spans="2:65" s="1" customFormat="1" ht="16.5" customHeight="1">
      <c r="B294" s="32"/>
      <c r="C294" s="127" t="s">
        <v>792</v>
      </c>
      <c r="D294" s="127" t="s">
        <v>138</v>
      </c>
      <c r="E294" s="128" t="s">
        <v>2134</v>
      </c>
      <c r="F294" s="129" t="s">
        <v>2135</v>
      </c>
      <c r="G294" s="130" t="s">
        <v>832</v>
      </c>
      <c r="H294" s="131">
        <v>6</v>
      </c>
      <c r="I294" s="132"/>
      <c r="J294" s="133">
        <f>ROUND(I294*H294,2)</f>
        <v>0</v>
      </c>
      <c r="K294" s="129" t="s">
        <v>142</v>
      </c>
      <c r="L294" s="32"/>
      <c r="M294" s="134" t="s">
        <v>19</v>
      </c>
      <c r="N294" s="135" t="s">
        <v>47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197</v>
      </c>
      <c r="AT294" s="138" t="s">
        <v>138</v>
      </c>
      <c r="AU294" s="138" t="s">
        <v>85</v>
      </c>
      <c r="AY294" s="17" t="s">
        <v>135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83</v>
      </c>
      <c r="BK294" s="139">
        <f>ROUND(I294*H294,2)</f>
        <v>0</v>
      </c>
      <c r="BL294" s="17" t="s">
        <v>197</v>
      </c>
      <c r="BM294" s="138" t="s">
        <v>795</v>
      </c>
    </row>
    <row r="295" spans="2:65" s="1" customFormat="1" ht="10">
      <c r="B295" s="32"/>
      <c r="D295" s="140" t="s">
        <v>144</v>
      </c>
      <c r="F295" s="141" t="s">
        <v>2135</v>
      </c>
      <c r="I295" s="142"/>
      <c r="L295" s="32"/>
      <c r="M295" s="143"/>
      <c r="T295" s="53"/>
      <c r="AT295" s="17" t="s">
        <v>144</v>
      </c>
      <c r="AU295" s="17" t="s">
        <v>85</v>
      </c>
    </row>
    <row r="296" spans="2:65" s="1" customFormat="1" ht="10">
      <c r="B296" s="32"/>
      <c r="D296" s="144" t="s">
        <v>145</v>
      </c>
      <c r="F296" s="145" t="s">
        <v>2136</v>
      </c>
      <c r="I296" s="142"/>
      <c r="L296" s="32"/>
      <c r="M296" s="143"/>
      <c r="T296" s="53"/>
      <c r="AT296" s="17" t="s">
        <v>145</v>
      </c>
      <c r="AU296" s="17" t="s">
        <v>85</v>
      </c>
    </row>
    <row r="297" spans="2:65" s="1" customFormat="1" ht="21.75" customHeight="1">
      <c r="B297" s="32"/>
      <c r="C297" s="127" t="s">
        <v>344</v>
      </c>
      <c r="D297" s="127" t="s">
        <v>138</v>
      </c>
      <c r="E297" s="128" t="s">
        <v>2137</v>
      </c>
      <c r="F297" s="129" t="s">
        <v>2138</v>
      </c>
      <c r="G297" s="130" t="s">
        <v>832</v>
      </c>
      <c r="H297" s="131">
        <v>13</v>
      </c>
      <c r="I297" s="132"/>
      <c r="J297" s="133">
        <f>ROUND(I297*H297,2)</f>
        <v>0</v>
      </c>
      <c r="K297" s="129" t="s">
        <v>142</v>
      </c>
      <c r="L297" s="32"/>
      <c r="M297" s="134" t="s">
        <v>19</v>
      </c>
      <c r="N297" s="135" t="s">
        <v>47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197</v>
      </c>
      <c r="AT297" s="138" t="s">
        <v>138</v>
      </c>
      <c r="AU297" s="138" t="s">
        <v>85</v>
      </c>
      <c r="AY297" s="17" t="s">
        <v>135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83</v>
      </c>
      <c r="BK297" s="139">
        <f>ROUND(I297*H297,2)</f>
        <v>0</v>
      </c>
      <c r="BL297" s="17" t="s">
        <v>197</v>
      </c>
      <c r="BM297" s="138" t="s">
        <v>798</v>
      </c>
    </row>
    <row r="298" spans="2:65" s="1" customFormat="1" ht="10">
      <c r="B298" s="32"/>
      <c r="D298" s="140" t="s">
        <v>144</v>
      </c>
      <c r="F298" s="141" t="s">
        <v>2138</v>
      </c>
      <c r="I298" s="142"/>
      <c r="L298" s="32"/>
      <c r="M298" s="143"/>
      <c r="T298" s="53"/>
      <c r="AT298" s="17" t="s">
        <v>144</v>
      </c>
      <c r="AU298" s="17" t="s">
        <v>85</v>
      </c>
    </row>
    <row r="299" spans="2:65" s="1" customFormat="1" ht="10">
      <c r="B299" s="32"/>
      <c r="D299" s="144" t="s">
        <v>145</v>
      </c>
      <c r="F299" s="145" t="s">
        <v>2139</v>
      </c>
      <c r="I299" s="142"/>
      <c r="L299" s="32"/>
      <c r="M299" s="143"/>
      <c r="T299" s="53"/>
      <c r="AT299" s="17" t="s">
        <v>145</v>
      </c>
      <c r="AU299" s="17" t="s">
        <v>85</v>
      </c>
    </row>
    <row r="300" spans="2:65" s="1" customFormat="1" ht="24.15" customHeight="1">
      <c r="B300" s="32"/>
      <c r="C300" s="127" t="s">
        <v>799</v>
      </c>
      <c r="D300" s="127" t="s">
        <v>138</v>
      </c>
      <c r="E300" s="128" t="s">
        <v>2140</v>
      </c>
      <c r="F300" s="129" t="s">
        <v>2141</v>
      </c>
      <c r="G300" s="130" t="s">
        <v>832</v>
      </c>
      <c r="H300" s="131">
        <v>4</v>
      </c>
      <c r="I300" s="132"/>
      <c r="J300" s="133">
        <f>ROUND(I300*H300,2)</f>
        <v>0</v>
      </c>
      <c r="K300" s="129" t="s">
        <v>142</v>
      </c>
      <c r="L300" s="32"/>
      <c r="M300" s="134" t="s">
        <v>19</v>
      </c>
      <c r="N300" s="135" t="s">
        <v>47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197</v>
      </c>
      <c r="AT300" s="138" t="s">
        <v>138</v>
      </c>
      <c r="AU300" s="138" t="s">
        <v>85</v>
      </c>
      <c r="AY300" s="17" t="s">
        <v>135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83</v>
      </c>
      <c r="BK300" s="139">
        <f>ROUND(I300*H300,2)</f>
        <v>0</v>
      </c>
      <c r="BL300" s="17" t="s">
        <v>197</v>
      </c>
      <c r="BM300" s="138" t="s">
        <v>800</v>
      </c>
    </row>
    <row r="301" spans="2:65" s="1" customFormat="1" ht="18">
      <c r="B301" s="32"/>
      <c r="D301" s="140" t="s">
        <v>144</v>
      </c>
      <c r="F301" s="141" t="s">
        <v>2141</v>
      </c>
      <c r="I301" s="142"/>
      <c r="L301" s="32"/>
      <c r="M301" s="143"/>
      <c r="T301" s="53"/>
      <c r="AT301" s="17" t="s">
        <v>144</v>
      </c>
      <c r="AU301" s="17" t="s">
        <v>85</v>
      </c>
    </row>
    <row r="302" spans="2:65" s="1" customFormat="1" ht="10">
      <c r="B302" s="32"/>
      <c r="D302" s="144" t="s">
        <v>145</v>
      </c>
      <c r="F302" s="145" t="s">
        <v>2142</v>
      </c>
      <c r="I302" s="142"/>
      <c r="L302" s="32"/>
      <c r="M302" s="143"/>
      <c r="T302" s="53"/>
      <c r="AT302" s="17" t="s">
        <v>145</v>
      </c>
      <c r="AU302" s="17" t="s">
        <v>85</v>
      </c>
    </row>
    <row r="303" spans="2:65" s="1" customFormat="1" ht="44.25" customHeight="1">
      <c r="B303" s="32"/>
      <c r="C303" s="127" t="s">
        <v>352</v>
      </c>
      <c r="D303" s="127" t="s">
        <v>138</v>
      </c>
      <c r="E303" s="128" t="s">
        <v>2143</v>
      </c>
      <c r="F303" s="129" t="s">
        <v>2144</v>
      </c>
      <c r="G303" s="130" t="s">
        <v>2002</v>
      </c>
      <c r="H303" s="187"/>
      <c r="I303" s="132"/>
      <c r="J303" s="133">
        <f>ROUND(I303*H303,2)</f>
        <v>0</v>
      </c>
      <c r="K303" s="129" t="s">
        <v>142</v>
      </c>
      <c r="L303" s="32"/>
      <c r="M303" s="134" t="s">
        <v>19</v>
      </c>
      <c r="N303" s="135" t="s">
        <v>47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197</v>
      </c>
      <c r="AT303" s="138" t="s">
        <v>138</v>
      </c>
      <c r="AU303" s="138" t="s">
        <v>85</v>
      </c>
      <c r="AY303" s="17" t="s">
        <v>135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83</v>
      </c>
      <c r="BK303" s="139">
        <f>ROUND(I303*H303,2)</f>
        <v>0</v>
      </c>
      <c r="BL303" s="17" t="s">
        <v>197</v>
      </c>
      <c r="BM303" s="138" t="s">
        <v>803</v>
      </c>
    </row>
    <row r="304" spans="2:65" s="1" customFormat="1" ht="27">
      <c r="B304" s="32"/>
      <c r="D304" s="140" t="s">
        <v>144</v>
      </c>
      <c r="F304" s="141" t="s">
        <v>2144</v>
      </c>
      <c r="I304" s="142"/>
      <c r="L304" s="32"/>
      <c r="M304" s="143"/>
      <c r="T304" s="53"/>
      <c r="AT304" s="17" t="s">
        <v>144</v>
      </c>
      <c r="AU304" s="17" t="s">
        <v>85</v>
      </c>
    </row>
    <row r="305" spans="2:65" s="1" customFormat="1" ht="10">
      <c r="B305" s="32"/>
      <c r="D305" s="144" t="s">
        <v>145</v>
      </c>
      <c r="F305" s="145" t="s">
        <v>2145</v>
      </c>
      <c r="I305" s="142"/>
      <c r="L305" s="32"/>
      <c r="M305" s="143"/>
      <c r="T305" s="53"/>
      <c r="AT305" s="17" t="s">
        <v>145</v>
      </c>
      <c r="AU305" s="17" t="s">
        <v>85</v>
      </c>
    </row>
    <row r="306" spans="2:65" s="11" customFormat="1" ht="22.75" customHeight="1">
      <c r="B306" s="115"/>
      <c r="D306" s="116" t="s">
        <v>75</v>
      </c>
      <c r="E306" s="125" t="s">
        <v>2146</v>
      </c>
      <c r="F306" s="125" t="s">
        <v>2147</v>
      </c>
      <c r="I306" s="118"/>
      <c r="J306" s="126">
        <f>BK306</f>
        <v>0</v>
      </c>
      <c r="L306" s="115"/>
      <c r="M306" s="120"/>
      <c r="P306" s="121">
        <f>SUM(P307:P312)</f>
        <v>0</v>
      </c>
      <c r="R306" s="121">
        <f>SUM(R307:R312)</f>
        <v>0</v>
      </c>
      <c r="T306" s="122">
        <f>SUM(T307:T312)</f>
        <v>0</v>
      </c>
      <c r="AR306" s="116" t="s">
        <v>85</v>
      </c>
      <c r="AT306" s="123" t="s">
        <v>75</v>
      </c>
      <c r="AU306" s="123" t="s">
        <v>83</v>
      </c>
      <c r="AY306" s="116" t="s">
        <v>135</v>
      </c>
      <c r="BK306" s="124">
        <f>SUM(BK307:BK312)</f>
        <v>0</v>
      </c>
    </row>
    <row r="307" spans="2:65" s="1" customFormat="1" ht="37.75" customHeight="1">
      <c r="B307" s="32"/>
      <c r="C307" s="127" t="s">
        <v>807</v>
      </c>
      <c r="D307" s="127" t="s">
        <v>138</v>
      </c>
      <c r="E307" s="128" t="s">
        <v>2148</v>
      </c>
      <c r="F307" s="129" t="s">
        <v>2149</v>
      </c>
      <c r="G307" s="130" t="s">
        <v>832</v>
      </c>
      <c r="H307" s="131">
        <v>6</v>
      </c>
      <c r="I307" s="132"/>
      <c r="J307" s="133">
        <f>ROUND(I307*H307,2)</f>
        <v>0</v>
      </c>
      <c r="K307" s="129" t="s">
        <v>142</v>
      </c>
      <c r="L307" s="32"/>
      <c r="M307" s="134" t="s">
        <v>19</v>
      </c>
      <c r="N307" s="135" t="s">
        <v>47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197</v>
      </c>
      <c r="AT307" s="138" t="s">
        <v>138</v>
      </c>
      <c r="AU307" s="138" t="s">
        <v>85</v>
      </c>
      <c r="AY307" s="17" t="s">
        <v>135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83</v>
      </c>
      <c r="BK307" s="139">
        <f>ROUND(I307*H307,2)</f>
        <v>0</v>
      </c>
      <c r="BL307" s="17" t="s">
        <v>197</v>
      </c>
      <c r="BM307" s="138" t="s">
        <v>810</v>
      </c>
    </row>
    <row r="308" spans="2:65" s="1" customFormat="1" ht="27">
      <c r="B308" s="32"/>
      <c r="D308" s="140" t="s">
        <v>144</v>
      </c>
      <c r="F308" s="141" t="s">
        <v>2149</v>
      </c>
      <c r="I308" s="142"/>
      <c r="L308" s="32"/>
      <c r="M308" s="143"/>
      <c r="T308" s="53"/>
      <c r="AT308" s="17" t="s">
        <v>144</v>
      </c>
      <c r="AU308" s="17" t="s">
        <v>85</v>
      </c>
    </row>
    <row r="309" spans="2:65" s="1" customFormat="1" ht="10">
      <c r="B309" s="32"/>
      <c r="D309" s="144" t="s">
        <v>145</v>
      </c>
      <c r="F309" s="145" t="s">
        <v>2150</v>
      </c>
      <c r="I309" s="142"/>
      <c r="L309" s="32"/>
      <c r="M309" s="143"/>
      <c r="T309" s="53"/>
      <c r="AT309" s="17" t="s">
        <v>145</v>
      </c>
      <c r="AU309" s="17" t="s">
        <v>85</v>
      </c>
    </row>
    <row r="310" spans="2:65" s="1" customFormat="1" ht="44.25" customHeight="1">
      <c r="B310" s="32"/>
      <c r="C310" s="127" t="s">
        <v>358</v>
      </c>
      <c r="D310" s="127" t="s">
        <v>138</v>
      </c>
      <c r="E310" s="128" t="s">
        <v>2151</v>
      </c>
      <c r="F310" s="129" t="s">
        <v>2152</v>
      </c>
      <c r="G310" s="130" t="s">
        <v>2002</v>
      </c>
      <c r="H310" s="187"/>
      <c r="I310" s="132"/>
      <c r="J310" s="133">
        <f>ROUND(I310*H310,2)</f>
        <v>0</v>
      </c>
      <c r="K310" s="129" t="s">
        <v>142</v>
      </c>
      <c r="L310" s="32"/>
      <c r="M310" s="134" t="s">
        <v>19</v>
      </c>
      <c r="N310" s="135" t="s">
        <v>47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197</v>
      </c>
      <c r="AT310" s="138" t="s">
        <v>138</v>
      </c>
      <c r="AU310" s="138" t="s">
        <v>85</v>
      </c>
      <c r="AY310" s="17" t="s">
        <v>135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83</v>
      </c>
      <c r="BK310" s="139">
        <f>ROUND(I310*H310,2)</f>
        <v>0</v>
      </c>
      <c r="BL310" s="17" t="s">
        <v>197</v>
      </c>
      <c r="BM310" s="138" t="s">
        <v>814</v>
      </c>
    </row>
    <row r="311" spans="2:65" s="1" customFormat="1" ht="27">
      <c r="B311" s="32"/>
      <c r="D311" s="140" t="s">
        <v>144</v>
      </c>
      <c r="F311" s="141" t="s">
        <v>2152</v>
      </c>
      <c r="I311" s="142"/>
      <c r="L311" s="32"/>
      <c r="M311" s="143"/>
      <c r="T311" s="53"/>
      <c r="AT311" s="17" t="s">
        <v>144</v>
      </c>
      <c r="AU311" s="17" t="s">
        <v>85</v>
      </c>
    </row>
    <row r="312" spans="2:65" s="1" customFormat="1" ht="10">
      <c r="B312" s="32"/>
      <c r="D312" s="144" t="s">
        <v>145</v>
      </c>
      <c r="F312" s="145" t="s">
        <v>2153</v>
      </c>
      <c r="I312" s="142"/>
      <c r="L312" s="32"/>
      <c r="M312" s="143"/>
      <c r="T312" s="53"/>
      <c r="AT312" s="17" t="s">
        <v>145</v>
      </c>
      <c r="AU312" s="17" t="s">
        <v>85</v>
      </c>
    </row>
    <row r="313" spans="2:65" s="11" customFormat="1" ht="22.75" customHeight="1">
      <c r="B313" s="115"/>
      <c r="D313" s="116" t="s">
        <v>75</v>
      </c>
      <c r="E313" s="125" t="s">
        <v>2154</v>
      </c>
      <c r="F313" s="125" t="s">
        <v>2155</v>
      </c>
      <c r="I313" s="118"/>
      <c r="J313" s="126">
        <f>BK313</f>
        <v>0</v>
      </c>
      <c r="L313" s="115"/>
      <c r="M313" s="120"/>
      <c r="P313" s="121">
        <f>SUM(P314:P322)</f>
        <v>0</v>
      </c>
      <c r="R313" s="121">
        <f>SUM(R314:R322)</f>
        <v>0</v>
      </c>
      <c r="T313" s="122">
        <f>SUM(T314:T322)</f>
        <v>0</v>
      </c>
      <c r="AR313" s="116" t="s">
        <v>85</v>
      </c>
      <c r="AT313" s="123" t="s">
        <v>75</v>
      </c>
      <c r="AU313" s="123" t="s">
        <v>83</v>
      </c>
      <c r="AY313" s="116" t="s">
        <v>135</v>
      </c>
      <c r="BK313" s="124">
        <f>SUM(BK314:BK322)</f>
        <v>0</v>
      </c>
    </row>
    <row r="314" spans="2:65" s="1" customFormat="1" ht="37.75" customHeight="1">
      <c r="B314" s="32"/>
      <c r="C314" s="127" t="s">
        <v>817</v>
      </c>
      <c r="D314" s="127" t="s">
        <v>138</v>
      </c>
      <c r="E314" s="128" t="s">
        <v>2156</v>
      </c>
      <c r="F314" s="129" t="s">
        <v>2157</v>
      </c>
      <c r="G314" s="130" t="s">
        <v>237</v>
      </c>
      <c r="H314" s="131">
        <v>4</v>
      </c>
      <c r="I314" s="132"/>
      <c r="J314" s="133">
        <f>ROUND(I314*H314,2)</f>
        <v>0</v>
      </c>
      <c r="K314" s="129" t="s">
        <v>142</v>
      </c>
      <c r="L314" s="32"/>
      <c r="M314" s="134" t="s">
        <v>19</v>
      </c>
      <c r="N314" s="135" t="s">
        <v>47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197</v>
      </c>
      <c r="AT314" s="138" t="s">
        <v>138</v>
      </c>
      <c r="AU314" s="138" t="s">
        <v>85</v>
      </c>
      <c r="AY314" s="17" t="s">
        <v>135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83</v>
      </c>
      <c r="BK314" s="139">
        <f>ROUND(I314*H314,2)</f>
        <v>0</v>
      </c>
      <c r="BL314" s="17" t="s">
        <v>197</v>
      </c>
      <c r="BM314" s="138" t="s">
        <v>820</v>
      </c>
    </row>
    <row r="315" spans="2:65" s="1" customFormat="1" ht="18">
      <c r="B315" s="32"/>
      <c r="D315" s="140" t="s">
        <v>144</v>
      </c>
      <c r="F315" s="141" t="s">
        <v>2157</v>
      </c>
      <c r="I315" s="142"/>
      <c r="L315" s="32"/>
      <c r="M315" s="143"/>
      <c r="T315" s="53"/>
      <c r="AT315" s="17" t="s">
        <v>144</v>
      </c>
      <c r="AU315" s="17" t="s">
        <v>85</v>
      </c>
    </row>
    <row r="316" spans="2:65" s="1" customFormat="1" ht="10">
      <c r="B316" s="32"/>
      <c r="D316" s="144" t="s">
        <v>145</v>
      </c>
      <c r="F316" s="145" t="s">
        <v>2158</v>
      </c>
      <c r="I316" s="142"/>
      <c r="L316" s="32"/>
      <c r="M316" s="143"/>
      <c r="T316" s="53"/>
      <c r="AT316" s="17" t="s">
        <v>145</v>
      </c>
      <c r="AU316" s="17" t="s">
        <v>85</v>
      </c>
    </row>
    <row r="317" spans="2:65" s="1" customFormat="1" ht="37.75" customHeight="1">
      <c r="B317" s="32"/>
      <c r="C317" s="127" t="s">
        <v>364</v>
      </c>
      <c r="D317" s="127" t="s">
        <v>138</v>
      </c>
      <c r="E317" s="128" t="s">
        <v>2159</v>
      </c>
      <c r="F317" s="129" t="s">
        <v>2160</v>
      </c>
      <c r="G317" s="130" t="s">
        <v>237</v>
      </c>
      <c r="H317" s="131">
        <v>6</v>
      </c>
      <c r="I317" s="132"/>
      <c r="J317" s="133">
        <f>ROUND(I317*H317,2)</f>
        <v>0</v>
      </c>
      <c r="K317" s="129" t="s">
        <v>142</v>
      </c>
      <c r="L317" s="32"/>
      <c r="M317" s="134" t="s">
        <v>19</v>
      </c>
      <c r="N317" s="135" t="s">
        <v>47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197</v>
      </c>
      <c r="AT317" s="138" t="s">
        <v>138</v>
      </c>
      <c r="AU317" s="138" t="s">
        <v>85</v>
      </c>
      <c r="AY317" s="17" t="s">
        <v>135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83</v>
      </c>
      <c r="BK317" s="139">
        <f>ROUND(I317*H317,2)</f>
        <v>0</v>
      </c>
      <c r="BL317" s="17" t="s">
        <v>197</v>
      </c>
      <c r="BM317" s="138" t="s">
        <v>825</v>
      </c>
    </row>
    <row r="318" spans="2:65" s="1" customFormat="1" ht="18">
      <c r="B318" s="32"/>
      <c r="D318" s="140" t="s">
        <v>144</v>
      </c>
      <c r="F318" s="141" t="s">
        <v>2160</v>
      </c>
      <c r="I318" s="142"/>
      <c r="L318" s="32"/>
      <c r="M318" s="143"/>
      <c r="T318" s="53"/>
      <c r="AT318" s="17" t="s">
        <v>144</v>
      </c>
      <c r="AU318" s="17" t="s">
        <v>85</v>
      </c>
    </row>
    <row r="319" spans="2:65" s="1" customFormat="1" ht="10">
      <c r="B319" s="32"/>
      <c r="D319" s="144" t="s">
        <v>145</v>
      </c>
      <c r="F319" s="145" t="s">
        <v>2161</v>
      </c>
      <c r="I319" s="142"/>
      <c r="L319" s="32"/>
      <c r="M319" s="143"/>
      <c r="T319" s="53"/>
      <c r="AT319" s="17" t="s">
        <v>145</v>
      </c>
      <c r="AU319" s="17" t="s">
        <v>85</v>
      </c>
    </row>
    <row r="320" spans="2:65" s="1" customFormat="1" ht="49" customHeight="1">
      <c r="B320" s="32"/>
      <c r="C320" s="127" t="s">
        <v>829</v>
      </c>
      <c r="D320" s="127" t="s">
        <v>138</v>
      </c>
      <c r="E320" s="128" t="s">
        <v>2162</v>
      </c>
      <c r="F320" s="129" t="s">
        <v>2163</v>
      </c>
      <c r="G320" s="130" t="s">
        <v>2002</v>
      </c>
      <c r="H320" s="187"/>
      <c r="I320" s="132"/>
      <c r="J320" s="133">
        <f>ROUND(I320*H320,2)</f>
        <v>0</v>
      </c>
      <c r="K320" s="129" t="s">
        <v>142</v>
      </c>
      <c r="L320" s="32"/>
      <c r="M320" s="134" t="s">
        <v>19</v>
      </c>
      <c r="N320" s="135" t="s">
        <v>47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197</v>
      </c>
      <c r="AT320" s="138" t="s">
        <v>138</v>
      </c>
      <c r="AU320" s="138" t="s">
        <v>85</v>
      </c>
      <c r="AY320" s="17" t="s">
        <v>135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83</v>
      </c>
      <c r="BK320" s="139">
        <f>ROUND(I320*H320,2)</f>
        <v>0</v>
      </c>
      <c r="BL320" s="17" t="s">
        <v>197</v>
      </c>
      <c r="BM320" s="138" t="s">
        <v>833</v>
      </c>
    </row>
    <row r="321" spans="2:65" s="1" customFormat="1" ht="27">
      <c r="B321" s="32"/>
      <c r="D321" s="140" t="s">
        <v>144</v>
      </c>
      <c r="F321" s="141" t="s">
        <v>2163</v>
      </c>
      <c r="I321" s="142"/>
      <c r="L321" s="32"/>
      <c r="M321" s="143"/>
      <c r="T321" s="53"/>
      <c r="AT321" s="17" t="s">
        <v>144</v>
      </c>
      <c r="AU321" s="17" t="s">
        <v>85</v>
      </c>
    </row>
    <row r="322" spans="2:65" s="1" customFormat="1" ht="10">
      <c r="B322" s="32"/>
      <c r="D322" s="144" t="s">
        <v>145</v>
      </c>
      <c r="F322" s="145" t="s">
        <v>2164</v>
      </c>
      <c r="I322" s="142"/>
      <c r="L322" s="32"/>
      <c r="M322" s="143"/>
      <c r="T322" s="53"/>
      <c r="AT322" s="17" t="s">
        <v>145</v>
      </c>
      <c r="AU322" s="17" t="s">
        <v>85</v>
      </c>
    </row>
    <row r="323" spans="2:65" s="11" customFormat="1" ht="22.75" customHeight="1">
      <c r="B323" s="115"/>
      <c r="D323" s="116" t="s">
        <v>75</v>
      </c>
      <c r="E323" s="125" t="s">
        <v>2165</v>
      </c>
      <c r="F323" s="125" t="s">
        <v>2166</v>
      </c>
      <c r="I323" s="118"/>
      <c r="J323" s="126">
        <f>BK323</f>
        <v>0</v>
      </c>
      <c r="L323" s="115"/>
      <c r="M323" s="120"/>
      <c r="P323" s="121">
        <f>SUM(P324:P328)</f>
        <v>0</v>
      </c>
      <c r="R323" s="121">
        <f>SUM(R324:R328)</f>
        <v>0</v>
      </c>
      <c r="T323" s="122">
        <f>SUM(T324:T328)</f>
        <v>0</v>
      </c>
      <c r="AR323" s="116" t="s">
        <v>85</v>
      </c>
      <c r="AT323" s="123" t="s">
        <v>75</v>
      </c>
      <c r="AU323" s="123" t="s">
        <v>83</v>
      </c>
      <c r="AY323" s="116" t="s">
        <v>135</v>
      </c>
      <c r="BK323" s="124">
        <f>SUM(BK324:BK328)</f>
        <v>0</v>
      </c>
    </row>
    <row r="324" spans="2:65" s="1" customFormat="1" ht="16.5" customHeight="1">
      <c r="B324" s="32"/>
      <c r="C324" s="127" t="s">
        <v>373</v>
      </c>
      <c r="D324" s="127" t="s">
        <v>138</v>
      </c>
      <c r="E324" s="128" t="s">
        <v>2167</v>
      </c>
      <c r="F324" s="129" t="s">
        <v>2168</v>
      </c>
      <c r="G324" s="130" t="s">
        <v>1668</v>
      </c>
      <c r="H324" s="131">
        <v>3</v>
      </c>
      <c r="I324" s="132"/>
      <c r="J324" s="133">
        <f>ROUND(I324*H324,2)</f>
        <v>0</v>
      </c>
      <c r="K324" s="129" t="s">
        <v>19</v>
      </c>
      <c r="L324" s="32"/>
      <c r="M324" s="134" t="s">
        <v>19</v>
      </c>
      <c r="N324" s="135" t="s">
        <v>47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197</v>
      </c>
      <c r="AT324" s="138" t="s">
        <v>138</v>
      </c>
      <c r="AU324" s="138" t="s">
        <v>85</v>
      </c>
      <c r="AY324" s="17" t="s">
        <v>135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83</v>
      </c>
      <c r="BK324" s="139">
        <f>ROUND(I324*H324,2)</f>
        <v>0</v>
      </c>
      <c r="BL324" s="17" t="s">
        <v>197</v>
      </c>
      <c r="BM324" s="138" t="s">
        <v>838</v>
      </c>
    </row>
    <row r="325" spans="2:65" s="1" customFormat="1" ht="10">
      <c r="B325" s="32"/>
      <c r="D325" s="140" t="s">
        <v>144</v>
      </c>
      <c r="F325" s="141" t="s">
        <v>2168</v>
      </c>
      <c r="I325" s="142"/>
      <c r="L325" s="32"/>
      <c r="M325" s="143"/>
      <c r="T325" s="53"/>
      <c r="AT325" s="17" t="s">
        <v>144</v>
      </c>
      <c r="AU325" s="17" t="s">
        <v>85</v>
      </c>
    </row>
    <row r="326" spans="2:65" s="1" customFormat="1" ht="44.25" customHeight="1">
      <c r="B326" s="32"/>
      <c r="C326" s="127" t="s">
        <v>841</v>
      </c>
      <c r="D326" s="127" t="s">
        <v>138</v>
      </c>
      <c r="E326" s="128" t="s">
        <v>2169</v>
      </c>
      <c r="F326" s="129" t="s">
        <v>2170</v>
      </c>
      <c r="G326" s="130" t="s">
        <v>2002</v>
      </c>
      <c r="H326" s="187"/>
      <c r="I326" s="132"/>
      <c r="J326" s="133">
        <f>ROUND(I326*H326,2)</f>
        <v>0</v>
      </c>
      <c r="K326" s="129" t="s">
        <v>142</v>
      </c>
      <c r="L326" s="32"/>
      <c r="M326" s="134" t="s">
        <v>19</v>
      </c>
      <c r="N326" s="135" t="s">
        <v>47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197</v>
      </c>
      <c r="AT326" s="138" t="s">
        <v>138</v>
      </c>
      <c r="AU326" s="138" t="s">
        <v>85</v>
      </c>
      <c r="AY326" s="17" t="s">
        <v>135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83</v>
      </c>
      <c r="BK326" s="139">
        <f>ROUND(I326*H326,2)</f>
        <v>0</v>
      </c>
      <c r="BL326" s="17" t="s">
        <v>197</v>
      </c>
      <c r="BM326" s="138" t="s">
        <v>844</v>
      </c>
    </row>
    <row r="327" spans="2:65" s="1" customFormat="1" ht="27">
      <c r="B327" s="32"/>
      <c r="D327" s="140" t="s">
        <v>144</v>
      </c>
      <c r="F327" s="141" t="s">
        <v>2170</v>
      </c>
      <c r="I327" s="142"/>
      <c r="L327" s="32"/>
      <c r="M327" s="143"/>
      <c r="T327" s="53"/>
      <c r="AT327" s="17" t="s">
        <v>144</v>
      </c>
      <c r="AU327" s="17" t="s">
        <v>85</v>
      </c>
    </row>
    <row r="328" spans="2:65" s="1" customFormat="1" ht="10">
      <c r="B328" s="32"/>
      <c r="D328" s="144" t="s">
        <v>145</v>
      </c>
      <c r="F328" s="145" t="s">
        <v>2171</v>
      </c>
      <c r="I328" s="142"/>
      <c r="L328" s="32"/>
      <c r="M328" s="143"/>
      <c r="T328" s="53"/>
      <c r="AT328" s="17" t="s">
        <v>145</v>
      </c>
      <c r="AU328" s="17" t="s">
        <v>85</v>
      </c>
    </row>
    <row r="329" spans="2:65" s="11" customFormat="1" ht="22.75" customHeight="1">
      <c r="B329" s="115"/>
      <c r="D329" s="116" t="s">
        <v>75</v>
      </c>
      <c r="E329" s="125" t="s">
        <v>2172</v>
      </c>
      <c r="F329" s="125" t="s">
        <v>2173</v>
      </c>
      <c r="I329" s="118"/>
      <c r="J329" s="126">
        <f>BK329</f>
        <v>0</v>
      </c>
      <c r="L329" s="115"/>
      <c r="M329" s="120"/>
      <c r="P329" s="121">
        <f>SUM(P330:P371)</f>
        <v>0</v>
      </c>
      <c r="R329" s="121">
        <f>SUM(R330:R371)</f>
        <v>0</v>
      </c>
      <c r="T329" s="122">
        <f>SUM(T330:T371)</f>
        <v>0</v>
      </c>
      <c r="AR329" s="116" t="s">
        <v>85</v>
      </c>
      <c r="AT329" s="123" t="s">
        <v>75</v>
      </c>
      <c r="AU329" s="123" t="s">
        <v>83</v>
      </c>
      <c r="AY329" s="116" t="s">
        <v>135</v>
      </c>
      <c r="BK329" s="124">
        <f>SUM(BK330:BK371)</f>
        <v>0</v>
      </c>
    </row>
    <row r="330" spans="2:65" s="1" customFormat="1" ht="24.15" customHeight="1">
      <c r="B330" s="32"/>
      <c r="C330" s="127" t="s">
        <v>377</v>
      </c>
      <c r="D330" s="127" t="s">
        <v>138</v>
      </c>
      <c r="E330" s="128" t="s">
        <v>2174</v>
      </c>
      <c r="F330" s="129" t="s">
        <v>2175</v>
      </c>
      <c r="G330" s="130" t="s">
        <v>266</v>
      </c>
      <c r="H330" s="131">
        <v>44</v>
      </c>
      <c r="I330" s="132"/>
      <c r="J330" s="133">
        <f>ROUND(I330*H330,2)</f>
        <v>0</v>
      </c>
      <c r="K330" s="129" t="s">
        <v>142</v>
      </c>
      <c r="L330" s="32"/>
      <c r="M330" s="134" t="s">
        <v>19</v>
      </c>
      <c r="N330" s="135" t="s">
        <v>47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197</v>
      </c>
      <c r="AT330" s="138" t="s">
        <v>138</v>
      </c>
      <c r="AU330" s="138" t="s">
        <v>85</v>
      </c>
      <c r="AY330" s="17" t="s">
        <v>135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83</v>
      </c>
      <c r="BK330" s="139">
        <f>ROUND(I330*H330,2)</f>
        <v>0</v>
      </c>
      <c r="BL330" s="17" t="s">
        <v>197</v>
      </c>
      <c r="BM330" s="138" t="s">
        <v>847</v>
      </c>
    </row>
    <row r="331" spans="2:65" s="1" customFormat="1" ht="10">
      <c r="B331" s="32"/>
      <c r="D331" s="140" t="s">
        <v>144</v>
      </c>
      <c r="F331" s="141" t="s">
        <v>2175</v>
      </c>
      <c r="I331" s="142"/>
      <c r="L331" s="32"/>
      <c r="M331" s="143"/>
      <c r="T331" s="53"/>
      <c r="AT331" s="17" t="s">
        <v>144</v>
      </c>
      <c r="AU331" s="17" t="s">
        <v>85</v>
      </c>
    </row>
    <row r="332" spans="2:65" s="1" customFormat="1" ht="10">
      <c r="B332" s="32"/>
      <c r="D332" s="144" t="s">
        <v>145</v>
      </c>
      <c r="F332" s="145" t="s">
        <v>2176</v>
      </c>
      <c r="I332" s="142"/>
      <c r="L332" s="32"/>
      <c r="M332" s="143"/>
      <c r="T332" s="53"/>
      <c r="AT332" s="17" t="s">
        <v>145</v>
      </c>
      <c r="AU332" s="17" t="s">
        <v>85</v>
      </c>
    </row>
    <row r="333" spans="2:65" s="1" customFormat="1" ht="21.75" customHeight="1">
      <c r="B333" s="32"/>
      <c r="C333" s="127" t="s">
        <v>848</v>
      </c>
      <c r="D333" s="127" t="s">
        <v>138</v>
      </c>
      <c r="E333" s="128" t="s">
        <v>2177</v>
      </c>
      <c r="F333" s="129" t="s">
        <v>2178</v>
      </c>
      <c r="G333" s="130" t="s">
        <v>266</v>
      </c>
      <c r="H333" s="131">
        <v>40</v>
      </c>
      <c r="I333" s="132"/>
      <c r="J333" s="133">
        <f>ROUND(I333*H333,2)</f>
        <v>0</v>
      </c>
      <c r="K333" s="129" t="s">
        <v>142</v>
      </c>
      <c r="L333" s="32"/>
      <c r="M333" s="134" t="s">
        <v>19</v>
      </c>
      <c r="N333" s="135" t="s">
        <v>47</v>
      </c>
      <c r="P333" s="136">
        <f>O333*H333</f>
        <v>0</v>
      </c>
      <c r="Q333" s="136">
        <v>0</v>
      </c>
      <c r="R333" s="136">
        <f>Q333*H333</f>
        <v>0</v>
      </c>
      <c r="S333" s="136">
        <v>0</v>
      </c>
      <c r="T333" s="137">
        <f>S333*H333</f>
        <v>0</v>
      </c>
      <c r="AR333" s="138" t="s">
        <v>197</v>
      </c>
      <c r="AT333" s="138" t="s">
        <v>138</v>
      </c>
      <c r="AU333" s="138" t="s">
        <v>85</v>
      </c>
      <c r="AY333" s="17" t="s">
        <v>135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83</v>
      </c>
      <c r="BK333" s="139">
        <f>ROUND(I333*H333,2)</f>
        <v>0</v>
      </c>
      <c r="BL333" s="17" t="s">
        <v>197</v>
      </c>
      <c r="BM333" s="138" t="s">
        <v>851</v>
      </c>
    </row>
    <row r="334" spans="2:65" s="1" customFormat="1" ht="10">
      <c r="B334" s="32"/>
      <c r="D334" s="140" t="s">
        <v>144</v>
      </c>
      <c r="F334" s="141" t="s">
        <v>2179</v>
      </c>
      <c r="I334" s="142"/>
      <c r="L334" s="32"/>
      <c r="M334" s="143"/>
      <c r="T334" s="53"/>
      <c r="AT334" s="17" t="s">
        <v>144</v>
      </c>
      <c r="AU334" s="17" t="s">
        <v>85</v>
      </c>
    </row>
    <row r="335" spans="2:65" s="1" customFormat="1" ht="10">
      <c r="B335" s="32"/>
      <c r="D335" s="144" t="s">
        <v>145</v>
      </c>
      <c r="F335" s="145" t="s">
        <v>2180</v>
      </c>
      <c r="I335" s="142"/>
      <c r="L335" s="32"/>
      <c r="M335" s="143"/>
      <c r="T335" s="53"/>
      <c r="AT335" s="17" t="s">
        <v>145</v>
      </c>
      <c r="AU335" s="17" t="s">
        <v>85</v>
      </c>
    </row>
    <row r="336" spans="2:65" s="1" customFormat="1" ht="33" customHeight="1">
      <c r="B336" s="32"/>
      <c r="C336" s="127" t="s">
        <v>384</v>
      </c>
      <c r="D336" s="127" t="s">
        <v>138</v>
      </c>
      <c r="E336" s="128" t="s">
        <v>2181</v>
      </c>
      <c r="F336" s="129" t="s">
        <v>2182</v>
      </c>
      <c r="G336" s="130" t="s">
        <v>266</v>
      </c>
      <c r="H336" s="131">
        <v>150</v>
      </c>
      <c r="I336" s="132"/>
      <c r="J336" s="133">
        <f>ROUND(I336*H336,2)</f>
        <v>0</v>
      </c>
      <c r="K336" s="129" t="s">
        <v>142</v>
      </c>
      <c r="L336" s="32"/>
      <c r="M336" s="134" t="s">
        <v>19</v>
      </c>
      <c r="N336" s="135" t="s">
        <v>47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197</v>
      </c>
      <c r="AT336" s="138" t="s">
        <v>138</v>
      </c>
      <c r="AU336" s="138" t="s">
        <v>85</v>
      </c>
      <c r="AY336" s="17" t="s">
        <v>135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83</v>
      </c>
      <c r="BK336" s="139">
        <f>ROUND(I336*H336,2)</f>
        <v>0</v>
      </c>
      <c r="BL336" s="17" t="s">
        <v>197</v>
      </c>
      <c r="BM336" s="138" t="s">
        <v>854</v>
      </c>
    </row>
    <row r="337" spans="2:65" s="1" customFormat="1" ht="18">
      <c r="B337" s="32"/>
      <c r="D337" s="140" t="s">
        <v>144</v>
      </c>
      <c r="F337" s="141" t="s">
        <v>2183</v>
      </c>
      <c r="I337" s="142"/>
      <c r="L337" s="32"/>
      <c r="M337" s="143"/>
      <c r="T337" s="53"/>
      <c r="AT337" s="17" t="s">
        <v>144</v>
      </c>
      <c r="AU337" s="17" t="s">
        <v>85</v>
      </c>
    </row>
    <row r="338" spans="2:65" s="1" customFormat="1" ht="10">
      <c r="B338" s="32"/>
      <c r="D338" s="144" t="s">
        <v>145</v>
      </c>
      <c r="F338" s="145" t="s">
        <v>2184</v>
      </c>
      <c r="I338" s="142"/>
      <c r="L338" s="32"/>
      <c r="M338" s="143"/>
      <c r="T338" s="53"/>
      <c r="AT338" s="17" t="s">
        <v>145</v>
      </c>
      <c r="AU338" s="17" t="s">
        <v>85</v>
      </c>
    </row>
    <row r="339" spans="2:65" s="1" customFormat="1" ht="33" customHeight="1">
      <c r="B339" s="32"/>
      <c r="C339" s="127" t="s">
        <v>855</v>
      </c>
      <c r="D339" s="127" t="s">
        <v>138</v>
      </c>
      <c r="E339" s="128" t="s">
        <v>2185</v>
      </c>
      <c r="F339" s="129" t="s">
        <v>2186</v>
      </c>
      <c r="G339" s="130" t="s">
        <v>266</v>
      </c>
      <c r="H339" s="131">
        <v>45</v>
      </c>
      <c r="I339" s="132"/>
      <c r="J339" s="133">
        <f>ROUND(I339*H339,2)</f>
        <v>0</v>
      </c>
      <c r="K339" s="129" t="s">
        <v>142</v>
      </c>
      <c r="L339" s="32"/>
      <c r="M339" s="134" t="s">
        <v>19</v>
      </c>
      <c r="N339" s="135" t="s">
        <v>47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197</v>
      </c>
      <c r="AT339" s="138" t="s">
        <v>138</v>
      </c>
      <c r="AU339" s="138" t="s">
        <v>85</v>
      </c>
      <c r="AY339" s="17" t="s">
        <v>135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83</v>
      </c>
      <c r="BK339" s="139">
        <f>ROUND(I339*H339,2)</f>
        <v>0</v>
      </c>
      <c r="BL339" s="17" t="s">
        <v>197</v>
      </c>
      <c r="BM339" s="138" t="s">
        <v>858</v>
      </c>
    </row>
    <row r="340" spans="2:65" s="1" customFormat="1" ht="18">
      <c r="B340" s="32"/>
      <c r="D340" s="140" t="s">
        <v>144</v>
      </c>
      <c r="F340" s="141" t="s">
        <v>2187</v>
      </c>
      <c r="I340" s="142"/>
      <c r="L340" s="32"/>
      <c r="M340" s="143"/>
      <c r="T340" s="53"/>
      <c r="AT340" s="17" t="s">
        <v>144</v>
      </c>
      <c r="AU340" s="17" t="s">
        <v>85</v>
      </c>
    </row>
    <row r="341" spans="2:65" s="1" customFormat="1" ht="10">
      <c r="B341" s="32"/>
      <c r="D341" s="144" t="s">
        <v>145</v>
      </c>
      <c r="F341" s="145" t="s">
        <v>2188</v>
      </c>
      <c r="I341" s="142"/>
      <c r="L341" s="32"/>
      <c r="M341" s="143"/>
      <c r="T341" s="53"/>
      <c r="AT341" s="17" t="s">
        <v>145</v>
      </c>
      <c r="AU341" s="17" t="s">
        <v>85</v>
      </c>
    </row>
    <row r="342" spans="2:65" s="1" customFormat="1" ht="33" customHeight="1">
      <c r="B342" s="32"/>
      <c r="C342" s="127" t="s">
        <v>390</v>
      </c>
      <c r="D342" s="127" t="s">
        <v>138</v>
      </c>
      <c r="E342" s="128" t="s">
        <v>2189</v>
      </c>
      <c r="F342" s="129" t="s">
        <v>2190</v>
      </c>
      <c r="G342" s="130" t="s">
        <v>266</v>
      </c>
      <c r="H342" s="131">
        <v>45</v>
      </c>
      <c r="I342" s="132"/>
      <c r="J342" s="133">
        <f>ROUND(I342*H342,2)</f>
        <v>0</v>
      </c>
      <c r="K342" s="129" t="s">
        <v>142</v>
      </c>
      <c r="L342" s="32"/>
      <c r="M342" s="134" t="s">
        <v>19</v>
      </c>
      <c r="N342" s="135" t="s">
        <v>47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197</v>
      </c>
      <c r="AT342" s="138" t="s">
        <v>138</v>
      </c>
      <c r="AU342" s="138" t="s">
        <v>85</v>
      </c>
      <c r="AY342" s="17" t="s">
        <v>135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83</v>
      </c>
      <c r="BK342" s="139">
        <f>ROUND(I342*H342,2)</f>
        <v>0</v>
      </c>
      <c r="BL342" s="17" t="s">
        <v>197</v>
      </c>
      <c r="BM342" s="138" t="s">
        <v>861</v>
      </c>
    </row>
    <row r="343" spans="2:65" s="1" customFormat="1" ht="18">
      <c r="B343" s="32"/>
      <c r="D343" s="140" t="s">
        <v>144</v>
      </c>
      <c r="F343" s="141" t="s">
        <v>2191</v>
      </c>
      <c r="I343" s="142"/>
      <c r="L343" s="32"/>
      <c r="M343" s="143"/>
      <c r="T343" s="53"/>
      <c r="AT343" s="17" t="s">
        <v>144</v>
      </c>
      <c r="AU343" s="17" t="s">
        <v>85</v>
      </c>
    </row>
    <row r="344" spans="2:65" s="1" customFormat="1" ht="10">
      <c r="B344" s="32"/>
      <c r="D344" s="144" t="s">
        <v>145</v>
      </c>
      <c r="F344" s="145" t="s">
        <v>2192</v>
      </c>
      <c r="I344" s="142"/>
      <c r="L344" s="32"/>
      <c r="M344" s="143"/>
      <c r="T344" s="53"/>
      <c r="AT344" s="17" t="s">
        <v>145</v>
      </c>
      <c r="AU344" s="17" t="s">
        <v>85</v>
      </c>
    </row>
    <row r="345" spans="2:65" s="1" customFormat="1" ht="24.15" customHeight="1">
      <c r="B345" s="32"/>
      <c r="C345" s="127" t="s">
        <v>863</v>
      </c>
      <c r="D345" s="127" t="s">
        <v>138</v>
      </c>
      <c r="E345" s="128" t="s">
        <v>2193</v>
      </c>
      <c r="F345" s="129" t="s">
        <v>2194</v>
      </c>
      <c r="G345" s="130" t="s">
        <v>266</v>
      </c>
      <c r="H345" s="131">
        <v>240</v>
      </c>
      <c r="I345" s="132"/>
      <c r="J345" s="133">
        <f>ROUND(I345*H345,2)</f>
        <v>0</v>
      </c>
      <c r="K345" s="129" t="s">
        <v>142</v>
      </c>
      <c r="L345" s="32"/>
      <c r="M345" s="134" t="s">
        <v>19</v>
      </c>
      <c r="N345" s="135" t="s">
        <v>47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197</v>
      </c>
      <c r="AT345" s="138" t="s">
        <v>138</v>
      </c>
      <c r="AU345" s="138" t="s">
        <v>85</v>
      </c>
      <c r="AY345" s="17" t="s">
        <v>135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83</v>
      </c>
      <c r="BK345" s="139">
        <f>ROUND(I345*H345,2)</f>
        <v>0</v>
      </c>
      <c r="BL345" s="17" t="s">
        <v>197</v>
      </c>
      <c r="BM345" s="138" t="s">
        <v>866</v>
      </c>
    </row>
    <row r="346" spans="2:65" s="1" customFormat="1" ht="10">
      <c r="B346" s="32"/>
      <c r="D346" s="140" t="s">
        <v>144</v>
      </c>
      <c r="F346" s="141" t="s">
        <v>2195</v>
      </c>
      <c r="I346" s="142"/>
      <c r="L346" s="32"/>
      <c r="M346" s="143"/>
      <c r="T346" s="53"/>
      <c r="AT346" s="17" t="s">
        <v>144</v>
      </c>
      <c r="AU346" s="17" t="s">
        <v>85</v>
      </c>
    </row>
    <row r="347" spans="2:65" s="1" customFormat="1" ht="10">
      <c r="B347" s="32"/>
      <c r="D347" s="144" t="s">
        <v>145</v>
      </c>
      <c r="F347" s="145" t="s">
        <v>2196</v>
      </c>
      <c r="I347" s="142"/>
      <c r="L347" s="32"/>
      <c r="M347" s="143"/>
      <c r="T347" s="53"/>
      <c r="AT347" s="17" t="s">
        <v>145</v>
      </c>
      <c r="AU347" s="17" t="s">
        <v>85</v>
      </c>
    </row>
    <row r="348" spans="2:65" s="13" customFormat="1" ht="10">
      <c r="B348" s="152"/>
      <c r="D348" s="140" t="s">
        <v>147</v>
      </c>
      <c r="E348" s="153" t="s">
        <v>19</v>
      </c>
      <c r="F348" s="154" t="s">
        <v>2197</v>
      </c>
      <c r="H348" s="155">
        <v>240</v>
      </c>
      <c r="I348" s="156"/>
      <c r="L348" s="152"/>
      <c r="M348" s="157"/>
      <c r="T348" s="158"/>
      <c r="AT348" s="153" t="s">
        <v>147</v>
      </c>
      <c r="AU348" s="153" t="s">
        <v>85</v>
      </c>
      <c r="AV348" s="13" t="s">
        <v>85</v>
      </c>
      <c r="AW348" s="13" t="s">
        <v>39</v>
      </c>
      <c r="AX348" s="13" t="s">
        <v>12</v>
      </c>
      <c r="AY348" s="153" t="s">
        <v>135</v>
      </c>
    </row>
    <row r="349" spans="2:65" s="14" customFormat="1" ht="10">
      <c r="B349" s="159"/>
      <c r="D349" s="140" t="s">
        <v>147</v>
      </c>
      <c r="E349" s="160" t="s">
        <v>19</v>
      </c>
      <c r="F349" s="161" t="s">
        <v>154</v>
      </c>
      <c r="H349" s="162">
        <v>240</v>
      </c>
      <c r="I349" s="163"/>
      <c r="L349" s="159"/>
      <c r="M349" s="164"/>
      <c r="T349" s="165"/>
      <c r="AT349" s="160" t="s">
        <v>147</v>
      </c>
      <c r="AU349" s="160" t="s">
        <v>85</v>
      </c>
      <c r="AV349" s="14" t="s">
        <v>143</v>
      </c>
      <c r="AW349" s="14" t="s">
        <v>39</v>
      </c>
      <c r="AX349" s="14" t="s">
        <v>83</v>
      </c>
      <c r="AY349" s="160" t="s">
        <v>135</v>
      </c>
    </row>
    <row r="350" spans="2:65" s="1" customFormat="1" ht="24.15" customHeight="1">
      <c r="B350" s="32"/>
      <c r="C350" s="127" t="s">
        <v>394</v>
      </c>
      <c r="D350" s="127" t="s">
        <v>138</v>
      </c>
      <c r="E350" s="128" t="s">
        <v>2198</v>
      </c>
      <c r="F350" s="129" t="s">
        <v>2199</v>
      </c>
      <c r="G350" s="130" t="s">
        <v>237</v>
      </c>
      <c r="H350" s="131">
        <v>14</v>
      </c>
      <c r="I350" s="132"/>
      <c r="J350" s="133">
        <f>ROUND(I350*H350,2)</f>
        <v>0</v>
      </c>
      <c r="K350" s="129" t="s">
        <v>142</v>
      </c>
      <c r="L350" s="32"/>
      <c r="M350" s="134" t="s">
        <v>19</v>
      </c>
      <c r="N350" s="135" t="s">
        <v>47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197</v>
      </c>
      <c r="AT350" s="138" t="s">
        <v>138</v>
      </c>
      <c r="AU350" s="138" t="s">
        <v>85</v>
      </c>
      <c r="AY350" s="17" t="s">
        <v>135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83</v>
      </c>
      <c r="BK350" s="139">
        <f>ROUND(I350*H350,2)</f>
        <v>0</v>
      </c>
      <c r="BL350" s="17" t="s">
        <v>197</v>
      </c>
      <c r="BM350" s="138" t="s">
        <v>870</v>
      </c>
    </row>
    <row r="351" spans="2:65" s="1" customFormat="1" ht="10">
      <c r="B351" s="32"/>
      <c r="D351" s="140" t="s">
        <v>144</v>
      </c>
      <c r="F351" s="141" t="s">
        <v>2200</v>
      </c>
      <c r="I351" s="142"/>
      <c r="L351" s="32"/>
      <c r="M351" s="143"/>
      <c r="T351" s="53"/>
      <c r="AT351" s="17" t="s">
        <v>144</v>
      </c>
      <c r="AU351" s="17" t="s">
        <v>85</v>
      </c>
    </row>
    <row r="352" spans="2:65" s="1" customFormat="1" ht="10">
      <c r="B352" s="32"/>
      <c r="D352" s="144" t="s">
        <v>145</v>
      </c>
      <c r="F352" s="145" t="s">
        <v>2201</v>
      </c>
      <c r="I352" s="142"/>
      <c r="L352" s="32"/>
      <c r="M352" s="143"/>
      <c r="T352" s="53"/>
      <c r="AT352" s="17" t="s">
        <v>145</v>
      </c>
      <c r="AU352" s="17" t="s">
        <v>85</v>
      </c>
    </row>
    <row r="353" spans="2:65" s="13" customFormat="1" ht="10">
      <c r="B353" s="152"/>
      <c r="D353" s="140" t="s">
        <v>147</v>
      </c>
      <c r="E353" s="153" t="s">
        <v>19</v>
      </c>
      <c r="F353" s="154" t="s">
        <v>2202</v>
      </c>
      <c r="H353" s="155">
        <v>14</v>
      </c>
      <c r="I353" s="156"/>
      <c r="L353" s="152"/>
      <c r="M353" s="157"/>
      <c r="T353" s="158"/>
      <c r="AT353" s="153" t="s">
        <v>147</v>
      </c>
      <c r="AU353" s="153" t="s">
        <v>85</v>
      </c>
      <c r="AV353" s="13" t="s">
        <v>85</v>
      </c>
      <c r="AW353" s="13" t="s">
        <v>39</v>
      </c>
      <c r="AX353" s="13" t="s">
        <v>12</v>
      </c>
      <c r="AY353" s="153" t="s">
        <v>135</v>
      </c>
    </row>
    <row r="354" spans="2:65" s="14" customFormat="1" ht="10">
      <c r="B354" s="159"/>
      <c r="D354" s="140" t="s">
        <v>147</v>
      </c>
      <c r="E354" s="160" t="s">
        <v>19</v>
      </c>
      <c r="F354" s="161" t="s">
        <v>154</v>
      </c>
      <c r="H354" s="162">
        <v>14</v>
      </c>
      <c r="I354" s="163"/>
      <c r="L354" s="159"/>
      <c r="M354" s="164"/>
      <c r="T354" s="165"/>
      <c r="AT354" s="160" t="s">
        <v>147</v>
      </c>
      <c r="AU354" s="160" t="s">
        <v>85</v>
      </c>
      <c r="AV354" s="14" t="s">
        <v>143</v>
      </c>
      <c r="AW354" s="14" t="s">
        <v>39</v>
      </c>
      <c r="AX354" s="14" t="s">
        <v>83</v>
      </c>
      <c r="AY354" s="160" t="s">
        <v>135</v>
      </c>
    </row>
    <row r="355" spans="2:65" s="1" customFormat="1" ht="33" customHeight="1">
      <c r="B355" s="32"/>
      <c r="C355" s="127" t="s">
        <v>892</v>
      </c>
      <c r="D355" s="127" t="s">
        <v>138</v>
      </c>
      <c r="E355" s="128" t="s">
        <v>2203</v>
      </c>
      <c r="F355" s="129" t="s">
        <v>2204</v>
      </c>
      <c r="G355" s="130" t="s">
        <v>237</v>
      </c>
      <c r="H355" s="131">
        <v>2</v>
      </c>
      <c r="I355" s="132"/>
      <c r="J355" s="133">
        <f>ROUND(I355*H355,2)</f>
        <v>0</v>
      </c>
      <c r="K355" s="129" t="s">
        <v>142</v>
      </c>
      <c r="L355" s="32"/>
      <c r="M355" s="134" t="s">
        <v>19</v>
      </c>
      <c r="N355" s="135" t="s">
        <v>47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197</v>
      </c>
      <c r="AT355" s="138" t="s">
        <v>138</v>
      </c>
      <c r="AU355" s="138" t="s">
        <v>85</v>
      </c>
      <c r="AY355" s="17" t="s">
        <v>135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83</v>
      </c>
      <c r="BK355" s="139">
        <f>ROUND(I355*H355,2)</f>
        <v>0</v>
      </c>
      <c r="BL355" s="17" t="s">
        <v>197</v>
      </c>
      <c r="BM355" s="138" t="s">
        <v>895</v>
      </c>
    </row>
    <row r="356" spans="2:65" s="1" customFormat="1" ht="18">
      <c r="B356" s="32"/>
      <c r="D356" s="140" t="s">
        <v>144</v>
      </c>
      <c r="F356" s="141" t="s">
        <v>2205</v>
      </c>
      <c r="I356" s="142"/>
      <c r="L356" s="32"/>
      <c r="M356" s="143"/>
      <c r="T356" s="53"/>
      <c r="AT356" s="17" t="s">
        <v>144</v>
      </c>
      <c r="AU356" s="17" t="s">
        <v>85</v>
      </c>
    </row>
    <row r="357" spans="2:65" s="1" customFormat="1" ht="10">
      <c r="B357" s="32"/>
      <c r="D357" s="144" t="s">
        <v>145</v>
      </c>
      <c r="F357" s="145" t="s">
        <v>2206</v>
      </c>
      <c r="I357" s="142"/>
      <c r="L357" s="32"/>
      <c r="M357" s="143"/>
      <c r="T357" s="53"/>
      <c r="AT357" s="17" t="s">
        <v>145</v>
      </c>
      <c r="AU357" s="17" t="s">
        <v>85</v>
      </c>
    </row>
    <row r="358" spans="2:65" s="1" customFormat="1" ht="33" customHeight="1">
      <c r="B358" s="32"/>
      <c r="C358" s="127" t="s">
        <v>399</v>
      </c>
      <c r="D358" s="127" t="s">
        <v>138</v>
      </c>
      <c r="E358" s="128" t="s">
        <v>2207</v>
      </c>
      <c r="F358" s="129" t="s">
        <v>2208</v>
      </c>
      <c r="G358" s="130" t="s">
        <v>237</v>
      </c>
      <c r="H358" s="131">
        <v>4</v>
      </c>
      <c r="I358" s="132"/>
      <c r="J358" s="133">
        <f>ROUND(I358*H358,2)</f>
        <v>0</v>
      </c>
      <c r="K358" s="129" t="s">
        <v>142</v>
      </c>
      <c r="L358" s="32"/>
      <c r="M358" s="134" t="s">
        <v>19</v>
      </c>
      <c r="N358" s="135" t="s">
        <v>47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197</v>
      </c>
      <c r="AT358" s="138" t="s">
        <v>138</v>
      </c>
      <c r="AU358" s="138" t="s">
        <v>85</v>
      </c>
      <c r="AY358" s="17" t="s">
        <v>135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83</v>
      </c>
      <c r="BK358" s="139">
        <f>ROUND(I358*H358,2)</f>
        <v>0</v>
      </c>
      <c r="BL358" s="17" t="s">
        <v>197</v>
      </c>
      <c r="BM358" s="138" t="s">
        <v>907</v>
      </c>
    </row>
    <row r="359" spans="2:65" s="1" customFormat="1" ht="18">
      <c r="B359" s="32"/>
      <c r="D359" s="140" t="s">
        <v>144</v>
      </c>
      <c r="F359" s="141" t="s">
        <v>2209</v>
      </c>
      <c r="I359" s="142"/>
      <c r="L359" s="32"/>
      <c r="M359" s="143"/>
      <c r="T359" s="53"/>
      <c r="AT359" s="17" t="s">
        <v>144</v>
      </c>
      <c r="AU359" s="17" t="s">
        <v>85</v>
      </c>
    </row>
    <row r="360" spans="2:65" s="1" customFormat="1" ht="10">
      <c r="B360" s="32"/>
      <c r="D360" s="144" t="s">
        <v>145</v>
      </c>
      <c r="F360" s="145" t="s">
        <v>2210</v>
      </c>
      <c r="I360" s="142"/>
      <c r="L360" s="32"/>
      <c r="M360" s="143"/>
      <c r="T360" s="53"/>
      <c r="AT360" s="17" t="s">
        <v>145</v>
      </c>
      <c r="AU360" s="17" t="s">
        <v>85</v>
      </c>
    </row>
    <row r="361" spans="2:65" s="1" customFormat="1" ht="33" customHeight="1">
      <c r="B361" s="32"/>
      <c r="C361" s="127" t="s">
        <v>909</v>
      </c>
      <c r="D361" s="127" t="s">
        <v>138</v>
      </c>
      <c r="E361" s="128" t="s">
        <v>2211</v>
      </c>
      <c r="F361" s="129" t="s">
        <v>2212</v>
      </c>
      <c r="G361" s="130" t="s">
        <v>237</v>
      </c>
      <c r="H361" s="131">
        <v>8</v>
      </c>
      <c r="I361" s="132"/>
      <c r="J361" s="133">
        <f>ROUND(I361*H361,2)</f>
        <v>0</v>
      </c>
      <c r="K361" s="129" t="s">
        <v>142</v>
      </c>
      <c r="L361" s="32"/>
      <c r="M361" s="134" t="s">
        <v>19</v>
      </c>
      <c r="N361" s="135" t="s">
        <v>47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197</v>
      </c>
      <c r="AT361" s="138" t="s">
        <v>138</v>
      </c>
      <c r="AU361" s="138" t="s">
        <v>85</v>
      </c>
      <c r="AY361" s="17" t="s">
        <v>135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83</v>
      </c>
      <c r="BK361" s="139">
        <f>ROUND(I361*H361,2)</f>
        <v>0</v>
      </c>
      <c r="BL361" s="17" t="s">
        <v>197</v>
      </c>
      <c r="BM361" s="138" t="s">
        <v>912</v>
      </c>
    </row>
    <row r="362" spans="2:65" s="1" customFormat="1" ht="18">
      <c r="B362" s="32"/>
      <c r="D362" s="140" t="s">
        <v>144</v>
      </c>
      <c r="F362" s="141" t="s">
        <v>2213</v>
      </c>
      <c r="I362" s="142"/>
      <c r="L362" s="32"/>
      <c r="M362" s="143"/>
      <c r="T362" s="53"/>
      <c r="AT362" s="17" t="s">
        <v>144</v>
      </c>
      <c r="AU362" s="17" t="s">
        <v>85</v>
      </c>
    </row>
    <row r="363" spans="2:65" s="1" customFormat="1" ht="10">
      <c r="B363" s="32"/>
      <c r="D363" s="144" t="s">
        <v>145</v>
      </c>
      <c r="F363" s="145" t="s">
        <v>2214</v>
      </c>
      <c r="I363" s="142"/>
      <c r="L363" s="32"/>
      <c r="M363" s="143"/>
      <c r="T363" s="53"/>
      <c r="AT363" s="17" t="s">
        <v>145</v>
      </c>
      <c r="AU363" s="17" t="s">
        <v>85</v>
      </c>
    </row>
    <row r="364" spans="2:65" s="1" customFormat="1" ht="55.5" customHeight="1">
      <c r="B364" s="32"/>
      <c r="C364" s="127" t="s">
        <v>434</v>
      </c>
      <c r="D364" s="127" t="s">
        <v>138</v>
      </c>
      <c r="E364" s="128" t="s">
        <v>2215</v>
      </c>
      <c r="F364" s="129" t="s">
        <v>2216</v>
      </c>
      <c r="G364" s="130" t="s">
        <v>266</v>
      </c>
      <c r="H364" s="131">
        <v>220</v>
      </c>
      <c r="I364" s="132"/>
      <c r="J364" s="133">
        <f>ROUND(I364*H364,2)</f>
        <v>0</v>
      </c>
      <c r="K364" s="129" t="s">
        <v>142</v>
      </c>
      <c r="L364" s="32"/>
      <c r="M364" s="134" t="s">
        <v>19</v>
      </c>
      <c r="N364" s="135" t="s">
        <v>47</v>
      </c>
      <c r="P364" s="136">
        <f>O364*H364</f>
        <v>0</v>
      </c>
      <c r="Q364" s="136">
        <v>0</v>
      </c>
      <c r="R364" s="136">
        <f>Q364*H364</f>
        <v>0</v>
      </c>
      <c r="S364" s="136">
        <v>0</v>
      </c>
      <c r="T364" s="137">
        <f>S364*H364</f>
        <v>0</v>
      </c>
      <c r="AR364" s="138" t="s">
        <v>197</v>
      </c>
      <c r="AT364" s="138" t="s">
        <v>138</v>
      </c>
      <c r="AU364" s="138" t="s">
        <v>85</v>
      </c>
      <c r="AY364" s="17" t="s">
        <v>135</v>
      </c>
      <c r="BE364" s="139">
        <f>IF(N364="základní",J364,0)</f>
        <v>0</v>
      </c>
      <c r="BF364" s="139">
        <f>IF(N364="snížená",J364,0)</f>
        <v>0</v>
      </c>
      <c r="BG364" s="139">
        <f>IF(N364="zákl. přenesená",J364,0)</f>
        <v>0</v>
      </c>
      <c r="BH364" s="139">
        <f>IF(N364="sníž. přenesená",J364,0)</f>
        <v>0</v>
      </c>
      <c r="BI364" s="139">
        <f>IF(N364="nulová",J364,0)</f>
        <v>0</v>
      </c>
      <c r="BJ364" s="17" t="s">
        <v>83</v>
      </c>
      <c r="BK364" s="139">
        <f>ROUND(I364*H364,2)</f>
        <v>0</v>
      </c>
      <c r="BL364" s="17" t="s">
        <v>197</v>
      </c>
      <c r="BM364" s="138" t="s">
        <v>917</v>
      </c>
    </row>
    <row r="365" spans="2:65" s="1" customFormat="1" ht="27">
      <c r="B365" s="32"/>
      <c r="D365" s="140" t="s">
        <v>144</v>
      </c>
      <c r="F365" s="141" t="s">
        <v>2216</v>
      </c>
      <c r="I365" s="142"/>
      <c r="L365" s="32"/>
      <c r="M365" s="143"/>
      <c r="T365" s="53"/>
      <c r="AT365" s="17" t="s">
        <v>144</v>
      </c>
      <c r="AU365" s="17" t="s">
        <v>85</v>
      </c>
    </row>
    <row r="366" spans="2:65" s="1" customFormat="1" ht="10">
      <c r="B366" s="32"/>
      <c r="D366" s="144" t="s">
        <v>145</v>
      </c>
      <c r="F366" s="145" t="s">
        <v>2217</v>
      </c>
      <c r="I366" s="142"/>
      <c r="L366" s="32"/>
      <c r="M366" s="143"/>
      <c r="T366" s="53"/>
      <c r="AT366" s="17" t="s">
        <v>145</v>
      </c>
      <c r="AU366" s="17" t="s">
        <v>85</v>
      </c>
    </row>
    <row r="367" spans="2:65" s="13" customFormat="1" ht="10">
      <c r="B367" s="152"/>
      <c r="D367" s="140" t="s">
        <v>147</v>
      </c>
      <c r="E367" s="153" t="s">
        <v>19</v>
      </c>
      <c r="F367" s="154" t="s">
        <v>2218</v>
      </c>
      <c r="H367" s="155">
        <v>220</v>
      </c>
      <c r="I367" s="156"/>
      <c r="L367" s="152"/>
      <c r="M367" s="157"/>
      <c r="T367" s="158"/>
      <c r="AT367" s="153" t="s">
        <v>147</v>
      </c>
      <c r="AU367" s="153" t="s">
        <v>85</v>
      </c>
      <c r="AV367" s="13" t="s">
        <v>85</v>
      </c>
      <c r="AW367" s="13" t="s">
        <v>39</v>
      </c>
      <c r="AX367" s="13" t="s">
        <v>12</v>
      </c>
      <c r="AY367" s="153" t="s">
        <v>135</v>
      </c>
    </row>
    <row r="368" spans="2:65" s="14" customFormat="1" ht="10">
      <c r="B368" s="159"/>
      <c r="D368" s="140" t="s">
        <v>147</v>
      </c>
      <c r="E368" s="160" t="s">
        <v>19</v>
      </c>
      <c r="F368" s="161" t="s">
        <v>154</v>
      </c>
      <c r="H368" s="162">
        <v>220</v>
      </c>
      <c r="I368" s="163"/>
      <c r="L368" s="159"/>
      <c r="M368" s="164"/>
      <c r="T368" s="165"/>
      <c r="AT368" s="160" t="s">
        <v>147</v>
      </c>
      <c r="AU368" s="160" t="s">
        <v>85</v>
      </c>
      <c r="AV368" s="14" t="s">
        <v>143</v>
      </c>
      <c r="AW368" s="14" t="s">
        <v>39</v>
      </c>
      <c r="AX368" s="14" t="s">
        <v>83</v>
      </c>
      <c r="AY368" s="160" t="s">
        <v>135</v>
      </c>
    </row>
    <row r="369" spans="2:65" s="1" customFormat="1" ht="44.25" customHeight="1">
      <c r="B369" s="32"/>
      <c r="C369" s="127" t="s">
        <v>919</v>
      </c>
      <c r="D369" s="127" t="s">
        <v>138</v>
      </c>
      <c r="E369" s="128" t="s">
        <v>2219</v>
      </c>
      <c r="F369" s="129" t="s">
        <v>2220</v>
      </c>
      <c r="G369" s="130" t="s">
        <v>2002</v>
      </c>
      <c r="H369" s="187"/>
      <c r="I369" s="132"/>
      <c r="J369" s="133">
        <f>ROUND(I369*H369,2)</f>
        <v>0</v>
      </c>
      <c r="K369" s="129" t="s">
        <v>142</v>
      </c>
      <c r="L369" s="32"/>
      <c r="M369" s="134" t="s">
        <v>19</v>
      </c>
      <c r="N369" s="135" t="s">
        <v>47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7">
        <f>S369*H369</f>
        <v>0</v>
      </c>
      <c r="AR369" s="138" t="s">
        <v>197</v>
      </c>
      <c r="AT369" s="138" t="s">
        <v>138</v>
      </c>
      <c r="AU369" s="138" t="s">
        <v>85</v>
      </c>
      <c r="AY369" s="17" t="s">
        <v>135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83</v>
      </c>
      <c r="BK369" s="139">
        <f>ROUND(I369*H369,2)</f>
        <v>0</v>
      </c>
      <c r="BL369" s="17" t="s">
        <v>197</v>
      </c>
      <c r="BM369" s="138" t="s">
        <v>922</v>
      </c>
    </row>
    <row r="370" spans="2:65" s="1" customFormat="1" ht="27">
      <c r="B370" s="32"/>
      <c r="D370" s="140" t="s">
        <v>144</v>
      </c>
      <c r="F370" s="141" t="s">
        <v>2220</v>
      </c>
      <c r="I370" s="142"/>
      <c r="L370" s="32"/>
      <c r="M370" s="143"/>
      <c r="T370" s="53"/>
      <c r="AT370" s="17" t="s">
        <v>144</v>
      </c>
      <c r="AU370" s="17" t="s">
        <v>85</v>
      </c>
    </row>
    <row r="371" spans="2:65" s="1" customFormat="1" ht="10">
      <c r="B371" s="32"/>
      <c r="D371" s="144" t="s">
        <v>145</v>
      </c>
      <c r="F371" s="145" t="s">
        <v>2221</v>
      </c>
      <c r="I371" s="142"/>
      <c r="L371" s="32"/>
      <c r="M371" s="143"/>
      <c r="T371" s="53"/>
      <c r="AT371" s="17" t="s">
        <v>145</v>
      </c>
      <c r="AU371" s="17" t="s">
        <v>85</v>
      </c>
    </row>
    <row r="372" spans="2:65" s="11" customFormat="1" ht="22.75" customHeight="1">
      <c r="B372" s="115"/>
      <c r="D372" s="116" t="s">
        <v>75</v>
      </c>
      <c r="E372" s="125" t="s">
        <v>2222</v>
      </c>
      <c r="F372" s="125" t="s">
        <v>2223</v>
      </c>
      <c r="I372" s="118"/>
      <c r="J372" s="126">
        <f>BK372</f>
        <v>0</v>
      </c>
      <c r="L372" s="115"/>
      <c r="M372" s="120"/>
      <c r="P372" s="121">
        <f>SUM(P373:P381)</f>
        <v>0</v>
      </c>
      <c r="R372" s="121">
        <f>SUM(R373:R381)</f>
        <v>0</v>
      </c>
      <c r="T372" s="122">
        <f>SUM(T373:T381)</f>
        <v>0</v>
      </c>
      <c r="AR372" s="116" t="s">
        <v>85</v>
      </c>
      <c r="AT372" s="123" t="s">
        <v>75</v>
      </c>
      <c r="AU372" s="123" t="s">
        <v>83</v>
      </c>
      <c r="AY372" s="116" t="s">
        <v>135</v>
      </c>
      <c r="BK372" s="124">
        <f>SUM(BK373:BK381)</f>
        <v>0</v>
      </c>
    </row>
    <row r="373" spans="2:65" s="1" customFormat="1" ht="37.75" customHeight="1">
      <c r="B373" s="32"/>
      <c r="C373" s="127" t="s">
        <v>719</v>
      </c>
      <c r="D373" s="127" t="s">
        <v>138</v>
      </c>
      <c r="E373" s="128" t="s">
        <v>2224</v>
      </c>
      <c r="F373" s="129" t="s">
        <v>2225</v>
      </c>
      <c r="G373" s="130" t="s">
        <v>237</v>
      </c>
      <c r="H373" s="131">
        <v>23</v>
      </c>
      <c r="I373" s="132"/>
      <c r="J373" s="133">
        <f>ROUND(I373*H373,2)</f>
        <v>0</v>
      </c>
      <c r="K373" s="129" t="s">
        <v>142</v>
      </c>
      <c r="L373" s="32"/>
      <c r="M373" s="134" t="s">
        <v>19</v>
      </c>
      <c r="N373" s="135" t="s">
        <v>47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197</v>
      </c>
      <c r="AT373" s="138" t="s">
        <v>138</v>
      </c>
      <c r="AU373" s="138" t="s">
        <v>85</v>
      </c>
      <c r="AY373" s="17" t="s">
        <v>135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83</v>
      </c>
      <c r="BK373" s="139">
        <f>ROUND(I373*H373,2)</f>
        <v>0</v>
      </c>
      <c r="BL373" s="17" t="s">
        <v>197</v>
      </c>
      <c r="BM373" s="138" t="s">
        <v>933</v>
      </c>
    </row>
    <row r="374" spans="2:65" s="1" customFormat="1" ht="18">
      <c r="B374" s="32"/>
      <c r="D374" s="140" t="s">
        <v>144</v>
      </c>
      <c r="F374" s="141" t="s">
        <v>2225</v>
      </c>
      <c r="I374" s="142"/>
      <c r="L374" s="32"/>
      <c r="M374" s="143"/>
      <c r="T374" s="53"/>
      <c r="AT374" s="17" t="s">
        <v>144</v>
      </c>
      <c r="AU374" s="17" t="s">
        <v>85</v>
      </c>
    </row>
    <row r="375" spans="2:65" s="1" customFormat="1" ht="10">
      <c r="B375" s="32"/>
      <c r="D375" s="144" t="s">
        <v>145</v>
      </c>
      <c r="F375" s="145" t="s">
        <v>2226</v>
      </c>
      <c r="I375" s="142"/>
      <c r="L375" s="32"/>
      <c r="M375" s="143"/>
      <c r="T375" s="53"/>
      <c r="AT375" s="17" t="s">
        <v>145</v>
      </c>
      <c r="AU375" s="17" t="s">
        <v>85</v>
      </c>
    </row>
    <row r="376" spans="2:65" s="1" customFormat="1" ht="33" customHeight="1">
      <c r="B376" s="32"/>
      <c r="C376" s="127" t="s">
        <v>940</v>
      </c>
      <c r="D376" s="127" t="s">
        <v>138</v>
      </c>
      <c r="E376" s="128" t="s">
        <v>2227</v>
      </c>
      <c r="F376" s="129" t="s">
        <v>2228</v>
      </c>
      <c r="G376" s="130" t="s">
        <v>237</v>
      </c>
      <c r="H376" s="131">
        <v>23</v>
      </c>
      <c r="I376" s="132"/>
      <c r="J376" s="133">
        <f>ROUND(I376*H376,2)</f>
        <v>0</v>
      </c>
      <c r="K376" s="129" t="s">
        <v>142</v>
      </c>
      <c r="L376" s="32"/>
      <c r="M376" s="134" t="s">
        <v>19</v>
      </c>
      <c r="N376" s="135" t="s">
        <v>47</v>
      </c>
      <c r="P376" s="136">
        <f>O376*H376</f>
        <v>0</v>
      </c>
      <c r="Q376" s="136">
        <v>0</v>
      </c>
      <c r="R376" s="136">
        <f>Q376*H376</f>
        <v>0</v>
      </c>
      <c r="S376" s="136">
        <v>0</v>
      </c>
      <c r="T376" s="137">
        <f>S376*H376</f>
        <v>0</v>
      </c>
      <c r="AR376" s="138" t="s">
        <v>197</v>
      </c>
      <c r="AT376" s="138" t="s">
        <v>138</v>
      </c>
      <c r="AU376" s="138" t="s">
        <v>85</v>
      </c>
      <c r="AY376" s="17" t="s">
        <v>135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83</v>
      </c>
      <c r="BK376" s="139">
        <f>ROUND(I376*H376,2)</f>
        <v>0</v>
      </c>
      <c r="BL376" s="17" t="s">
        <v>197</v>
      </c>
      <c r="BM376" s="138" t="s">
        <v>943</v>
      </c>
    </row>
    <row r="377" spans="2:65" s="1" customFormat="1" ht="18">
      <c r="B377" s="32"/>
      <c r="D377" s="140" t="s">
        <v>144</v>
      </c>
      <c r="F377" s="141" t="s">
        <v>2228</v>
      </c>
      <c r="I377" s="142"/>
      <c r="L377" s="32"/>
      <c r="M377" s="143"/>
      <c r="T377" s="53"/>
      <c r="AT377" s="17" t="s">
        <v>144</v>
      </c>
      <c r="AU377" s="17" t="s">
        <v>85</v>
      </c>
    </row>
    <row r="378" spans="2:65" s="1" customFormat="1" ht="10">
      <c r="B378" s="32"/>
      <c r="D378" s="144" t="s">
        <v>145</v>
      </c>
      <c r="F378" s="145" t="s">
        <v>2229</v>
      </c>
      <c r="I378" s="142"/>
      <c r="L378" s="32"/>
      <c r="M378" s="143"/>
      <c r="T378" s="53"/>
      <c r="AT378" s="17" t="s">
        <v>145</v>
      </c>
      <c r="AU378" s="17" t="s">
        <v>85</v>
      </c>
    </row>
    <row r="379" spans="2:65" s="1" customFormat="1" ht="44.25" customHeight="1">
      <c r="B379" s="32"/>
      <c r="C379" s="127" t="s">
        <v>730</v>
      </c>
      <c r="D379" s="127" t="s">
        <v>138</v>
      </c>
      <c r="E379" s="128" t="s">
        <v>2230</v>
      </c>
      <c r="F379" s="129" t="s">
        <v>2231</v>
      </c>
      <c r="G379" s="130" t="s">
        <v>2002</v>
      </c>
      <c r="H379" s="187"/>
      <c r="I379" s="132"/>
      <c r="J379" s="133">
        <f>ROUND(I379*H379,2)</f>
        <v>0</v>
      </c>
      <c r="K379" s="129" t="s">
        <v>142</v>
      </c>
      <c r="L379" s="32"/>
      <c r="M379" s="134" t="s">
        <v>19</v>
      </c>
      <c r="N379" s="135" t="s">
        <v>47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197</v>
      </c>
      <c r="AT379" s="138" t="s">
        <v>138</v>
      </c>
      <c r="AU379" s="138" t="s">
        <v>85</v>
      </c>
      <c r="AY379" s="17" t="s">
        <v>135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83</v>
      </c>
      <c r="BK379" s="139">
        <f>ROUND(I379*H379,2)</f>
        <v>0</v>
      </c>
      <c r="BL379" s="17" t="s">
        <v>197</v>
      </c>
      <c r="BM379" s="138" t="s">
        <v>948</v>
      </c>
    </row>
    <row r="380" spans="2:65" s="1" customFormat="1" ht="27">
      <c r="B380" s="32"/>
      <c r="D380" s="140" t="s">
        <v>144</v>
      </c>
      <c r="F380" s="141" t="s">
        <v>2231</v>
      </c>
      <c r="I380" s="142"/>
      <c r="L380" s="32"/>
      <c r="M380" s="143"/>
      <c r="T380" s="53"/>
      <c r="AT380" s="17" t="s">
        <v>144</v>
      </c>
      <c r="AU380" s="17" t="s">
        <v>85</v>
      </c>
    </row>
    <row r="381" spans="2:65" s="1" customFormat="1" ht="10">
      <c r="B381" s="32"/>
      <c r="D381" s="144" t="s">
        <v>145</v>
      </c>
      <c r="F381" s="145" t="s">
        <v>2232</v>
      </c>
      <c r="I381" s="142"/>
      <c r="L381" s="32"/>
      <c r="M381" s="143"/>
      <c r="T381" s="53"/>
      <c r="AT381" s="17" t="s">
        <v>145</v>
      </c>
      <c r="AU381" s="17" t="s">
        <v>85</v>
      </c>
    </row>
    <row r="382" spans="2:65" s="11" customFormat="1" ht="22.75" customHeight="1">
      <c r="B382" s="115"/>
      <c r="D382" s="116" t="s">
        <v>75</v>
      </c>
      <c r="E382" s="125" t="s">
        <v>2233</v>
      </c>
      <c r="F382" s="125" t="s">
        <v>2234</v>
      </c>
      <c r="I382" s="118"/>
      <c r="J382" s="126">
        <f>BK382</f>
        <v>0</v>
      </c>
      <c r="L382" s="115"/>
      <c r="M382" s="120"/>
      <c r="P382" s="121">
        <f>SUM(P383:P423)</f>
        <v>0</v>
      </c>
      <c r="R382" s="121">
        <f>SUM(R383:R423)</f>
        <v>0</v>
      </c>
      <c r="T382" s="122">
        <f>SUM(T383:T423)</f>
        <v>0</v>
      </c>
      <c r="AR382" s="116" t="s">
        <v>85</v>
      </c>
      <c r="AT382" s="123" t="s">
        <v>75</v>
      </c>
      <c r="AU382" s="123" t="s">
        <v>83</v>
      </c>
      <c r="AY382" s="116" t="s">
        <v>135</v>
      </c>
      <c r="BK382" s="124">
        <f>SUM(BK383:BK423)</f>
        <v>0</v>
      </c>
    </row>
    <row r="383" spans="2:65" s="1" customFormat="1" ht="16.5" customHeight="1">
      <c r="B383" s="32"/>
      <c r="C383" s="127" t="s">
        <v>954</v>
      </c>
      <c r="D383" s="127" t="s">
        <v>138</v>
      </c>
      <c r="E383" s="128" t="s">
        <v>2235</v>
      </c>
      <c r="F383" s="129" t="s">
        <v>2236</v>
      </c>
      <c r="G383" s="130" t="s">
        <v>141</v>
      </c>
      <c r="H383" s="131">
        <v>13.78</v>
      </c>
      <c r="I383" s="132"/>
      <c r="J383" s="133">
        <f>ROUND(I383*H383,2)</f>
        <v>0</v>
      </c>
      <c r="K383" s="129" t="s">
        <v>142</v>
      </c>
      <c r="L383" s="32"/>
      <c r="M383" s="134" t="s">
        <v>19</v>
      </c>
      <c r="N383" s="135" t="s">
        <v>47</v>
      </c>
      <c r="P383" s="136">
        <f>O383*H383</f>
        <v>0</v>
      </c>
      <c r="Q383" s="136">
        <v>0</v>
      </c>
      <c r="R383" s="136">
        <f>Q383*H383</f>
        <v>0</v>
      </c>
      <c r="S383" s="136">
        <v>0</v>
      </c>
      <c r="T383" s="137">
        <f>S383*H383</f>
        <v>0</v>
      </c>
      <c r="AR383" s="138" t="s">
        <v>197</v>
      </c>
      <c r="AT383" s="138" t="s">
        <v>138</v>
      </c>
      <c r="AU383" s="138" t="s">
        <v>85</v>
      </c>
      <c r="AY383" s="17" t="s">
        <v>135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83</v>
      </c>
      <c r="BK383" s="139">
        <f>ROUND(I383*H383,2)</f>
        <v>0</v>
      </c>
      <c r="BL383" s="17" t="s">
        <v>197</v>
      </c>
      <c r="BM383" s="138" t="s">
        <v>957</v>
      </c>
    </row>
    <row r="384" spans="2:65" s="1" customFormat="1" ht="10">
      <c r="B384" s="32"/>
      <c r="D384" s="140" t="s">
        <v>144</v>
      </c>
      <c r="F384" s="141" t="s">
        <v>2236</v>
      </c>
      <c r="I384" s="142"/>
      <c r="L384" s="32"/>
      <c r="M384" s="143"/>
      <c r="T384" s="53"/>
      <c r="AT384" s="17" t="s">
        <v>144</v>
      </c>
      <c r="AU384" s="17" t="s">
        <v>85</v>
      </c>
    </row>
    <row r="385" spans="2:65" s="1" customFormat="1" ht="10">
      <c r="B385" s="32"/>
      <c r="D385" s="144" t="s">
        <v>145</v>
      </c>
      <c r="F385" s="145" t="s">
        <v>2237</v>
      </c>
      <c r="I385" s="142"/>
      <c r="L385" s="32"/>
      <c r="M385" s="143"/>
      <c r="T385" s="53"/>
      <c r="AT385" s="17" t="s">
        <v>145</v>
      </c>
      <c r="AU385" s="17" t="s">
        <v>85</v>
      </c>
    </row>
    <row r="386" spans="2:65" s="13" customFormat="1" ht="10">
      <c r="B386" s="152"/>
      <c r="D386" s="140" t="s">
        <v>147</v>
      </c>
      <c r="E386" s="153" t="s">
        <v>19</v>
      </c>
      <c r="F386" s="154" t="s">
        <v>2238</v>
      </c>
      <c r="H386" s="155">
        <v>13.78</v>
      </c>
      <c r="I386" s="156"/>
      <c r="L386" s="152"/>
      <c r="M386" s="157"/>
      <c r="T386" s="158"/>
      <c r="AT386" s="153" t="s">
        <v>147</v>
      </c>
      <c r="AU386" s="153" t="s">
        <v>85</v>
      </c>
      <c r="AV386" s="13" t="s">
        <v>85</v>
      </c>
      <c r="AW386" s="13" t="s">
        <v>39</v>
      </c>
      <c r="AX386" s="13" t="s">
        <v>12</v>
      </c>
      <c r="AY386" s="153" t="s">
        <v>135</v>
      </c>
    </row>
    <row r="387" spans="2:65" s="14" customFormat="1" ht="10">
      <c r="B387" s="159"/>
      <c r="D387" s="140" t="s">
        <v>147</v>
      </c>
      <c r="E387" s="160" t="s">
        <v>19</v>
      </c>
      <c r="F387" s="161" t="s">
        <v>154</v>
      </c>
      <c r="H387" s="162">
        <v>13.78</v>
      </c>
      <c r="I387" s="163"/>
      <c r="L387" s="159"/>
      <c r="M387" s="164"/>
      <c r="T387" s="165"/>
      <c r="AT387" s="160" t="s">
        <v>147</v>
      </c>
      <c r="AU387" s="160" t="s">
        <v>85</v>
      </c>
      <c r="AV387" s="14" t="s">
        <v>143</v>
      </c>
      <c r="AW387" s="14" t="s">
        <v>39</v>
      </c>
      <c r="AX387" s="14" t="s">
        <v>83</v>
      </c>
      <c r="AY387" s="160" t="s">
        <v>135</v>
      </c>
    </row>
    <row r="388" spans="2:65" s="1" customFormat="1" ht="24.15" customHeight="1">
      <c r="B388" s="32"/>
      <c r="C388" s="127" t="s">
        <v>733</v>
      </c>
      <c r="D388" s="127" t="s">
        <v>138</v>
      </c>
      <c r="E388" s="128" t="s">
        <v>2239</v>
      </c>
      <c r="F388" s="129" t="s">
        <v>2240</v>
      </c>
      <c r="G388" s="130" t="s">
        <v>237</v>
      </c>
      <c r="H388" s="131">
        <v>8</v>
      </c>
      <c r="I388" s="132"/>
      <c r="J388" s="133">
        <f>ROUND(I388*H388,2)</f>
        <v>0</v>
      </c>
      <c r="K388" s="129" t="s">
        <v>142</v>
      </c>
      <c r="L388" s="32"/>
      <c r="M388" s="134" t="s">
        <v>19</v>
      </c>
      <c r="N388" s="135" t="s">
        <v>47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197</v>
      </c>
      <c r="AT388" s="138" t="s">
        <v>138</v>
      </c>
      <c r="AU388" s="138" t="s">
        <v>85</v>
      </c>
      <c r="AY388" s="17" t="s">
        <v>135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83</v>
      </c>
      <c r="BK388" s="139">
        <f>ROUND(I388*H388,2)</f>
        <v>0</v>
      </c>
      <c r="BL388" s="17" t="s">
        <v>197</v>
      </c>
      <c r="BM388" s="138" t="s">
        <v>962</v>
      </c>
    </row>
    <row r="389" spans="2:65" s="1" customFormat="1" ht="18">
      <c r="B389" s="32"/>
      <c r="D389" s="140" t="s">
        <v>144</v>
      </c>
      <c r="F389" s="141" t="s">
        <v>2240</v>
      </c>
      <c r="I389" s="142"/>
      <c r="L389" s="32"/>
      <c r="M389" s="143"/>
      <c r="T389" s="53"/>
      <c r="AT389" s="17" t="s">
        <v>144</v>
      </c>
      <c r="AU389" s="17" t="s">
        <v>85</v>
      </c>
    </row>
    <row r="390" spans="2:65" s="1" customFormat="1" ht="10">
      <c r="B390" s="32"/>
      <c r="D390" s="144" t="s">
        <v>145</v>
      </c>
      <c r="F390" s="145" t="s">
        <v>2241</v>
      </c>
      <c r="I390" s="142"/>
      <c r="L390" s="32"/>
      <c r="M390" s="143"/>
      <c r="T390" s="53"/>
      <c r="AT390" s="17" t="s">
        <v>145</v>
      </c>
      <c r="AU390" s="17" t="s">
        <v>85</v>
      </c>
    </row>
    <row r="391" spans="2:65" s="1" customFormat="1" ht="49" customHeight="1">
      <c r="B391" s="32"/>
      <c r="C391" s="127" t="s">
        <v>966</v>
      </c>
      <c r="D391" s="127" t="s">
        <v>138</v>
      </c>
      <c r="E391" s="128" t="s">
        <v>2242</v>
      </c>
      <c r="F391" s="129" t="s">
        <v>2243</v>
      </c>
      <c r="G391" s="130" t="s">
        <v>237</v>
      </c>
      <c r="H391" s="131">
        <v>2</v>
      </c>
      <c r="I391" s="132"/>
      <c r="J391" s="133">
        <f>ROUND(I391*H391,2)</f>
        <v>0</v>
      </c>
      <c r="K391" s="129" t="s">
        <v>142</v>
      </c>
      <c r="L391" s="32"/>
      <c r="M391" s="134" t="s">
        <v>19</v>
      </c>
      <c r="N391" s="135" t="s">
        <v>47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197</v>
      </c>
      <c r="AT391" s="138" t="s">
        <v>138</v>
      </c>
      <c r="AU391" s="138" t="s">
        <v>85</v>
      </c>
      <c r="AY391" s="17" t="s">
        <v>135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83</v>
      </c>
      <c r="BK391" s="139">
        <f>ROUND(I391*H391,2)</f>
        <v>0</v>
      </c>
      <c r="BL391" s="17" t="s">
        <v>197</v>
      </c>
      <c r="BM391" s="138" t="s">
        <v>969</v>
      </c>
    </row>
    <row r="392" spans="2:65" s="1" customFormat="1" ht="27">
      <c r="B392" s="32"/>
      <c r="D392" s="140" t="s">
        <v>144</v>
      </c>
      <c r="F392" s="141" t="s">
        <v>2243</v>
      </c>
      <c r="I392" s="142"/>
      <c r="L392" s="32"/>
      <c r="M392" s="143"/>
      <c r="T392" s="53"/>
      <c r="AT392" s="17" t="s">
        <v>144</v>
      </c>
      <c r="AU392" s="17" t="s">
        <v>85</v>
      </c>
    </row>
    <row r="393" spans="2:65" s="1" customFormat="1" ht="10">
      <c r="B393" s="32"/>
      <c r="D393" s="144" t="s">
        <v>145</v>
      </c>
      <c r="F393" s="145" t="s">
        <v>2244</v>
      </c>
      <c r="I393" s="142"/>
      <c r="L393" s="32"/>
      <c r="M393" s="143"/>
      <c r="T393" s="53"/>
      <c r="AT393" s="17" t="s">
        <v>145</v>
      </c>
      <c r="AU393" s="17" t="s">
        <v>85</v>
      </c>
    </row>
    <row r="394" spans="2:65" s="1" customFormat="1" ht="49" customHeight="1">
      <c r="B394" s="32"/>
      <c r="C394" s="127" t="s">
        <v>737</v>
      </c>
      <c r="D394" s="127" t="s">
        <v>138</v>
      </c>
      <c r="E394" s="128" t="s">
        <v>2245</v>
      </c>
      <c r="F394" s="129" t="s">
        <v>2246</v>
      </c>
      <c r="G394" s="130" t="s">
        <v>237</v>
      </c>
      <c r="H394" s="131">
        <v>3</v>
      </c>
      <c r="I394" s="132"/>
      <c r="J394" s="133">
        <f>ROUND(I394*H394,2)</f>
        <v>0</v>
      </c>
      <c r="K394" s="129" t="s">
        <v>142</v>
      </c>
      <c r="L394" s="32"/>
      <c r="M394" s="134" t="s">
        <v>19</v>
      </c>
      <c r="N394" s="135" t="s">
        <v>47</v>
      </c>
      <c r="P394" s="136">
        <f>O394*H394</f>
        <v>0</v>
      </c>
      <c r="Q394" s="136">
        <v>0</v>
      </c>
      <c r="R394" s="136">
        <f>Q394*H394</f>
        <v>0</v>
      </c>
      <c r="S394" s="136">
        <v>0</v>
      </c>
      <c r="T394" s="137">
        <f>S394*H394</f>
        <v>0</v>
      </c>
      <c r="AR394" s="138" t="s">
        <v>197</v>
      </c>
      <c r="AT394" s="138" t="s">
        <v>138</v>
      </c>
      <c r="AU394" s="138" t="s">
        <v>85</v>
      </c>
      <c r="AY394" s="17" t="s">
        <v>135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83</v>
      </c>
      <c r="BK394" s="139">
        <f>ROUND(I394*H394,2)</f>
        <v>0</v>
      </c>
      <c r="BL394" s="17" t="s">
        <v>197</v>
      </c>
      <c r="BM394" s="138" t="s">
        <v>977</v>
      </c>
    </row>
    <row r="395" spans="2:65" s="1" customFormat="1" ht="27">
      <c r="B395" s="32"/>
      <c r="D395" s="140" t="s">
        <v>144</v>
      </c>
      <c r="F395" s="141" t="s">
        <v>2246</v>
      </c>
      <c r="I395" s="142"/>
      <c r="L395" s="32"/>
      <c r="M395" s="143"/>
      <c r="T395" s="53"/>
      <c r="AT395" s="17" t="s">
        <v>144</v>
      </c>
      <c r="AU395" s="17" t="s">
        <v>85</v>
      </c>
    </row>
    <row r="396" spans="2:65" s="1" customFormat="1" ht="10">
      <c r="B396" s="32"/>
      <c r="D396" s="144" t="s">
        <v>145</v>
      </c>
      <c r="F396" s="145" t="s">
        <v>2247</v>
      </c>
      <c r="I396" s="142"/>
      <c r="L396" s="32"/>
      <c r="M396" s="143"/>
      <c r="T396" s="53"/>
      <c r="AT396" s="17" t="s">
        <v>145</v>
      </c>
      <c r="AU396" s="17" t="s">
        <v>85</v>
      </c>
    </row>
    <row r="397" spans="2:65" s="1" customFormat="1" ht="49" customHeight="1">
      <c r="B397" s="32"/>
      <c r="C397" s="127" t="s">
        <v>978</v>
      </c>
      <c r="D397" s="127" t="s">
        <v>138</v>
      </c>
      <c r="E397" s="128" t="s">
        <v>2248</v>
      </c>
      <c r="F397" s="129" t="s">
        <v>2249</v>
      </c>
      <c r="G397" s="130" t="s">
        <v>237</v>
      </c>
      <c r="H397" s="131">
        <v>1</v>
      </c>
      <c r="I397" s="132"/>
      <c r="J397" s="133">
        <f>ROUND(I397*H397,2)</f>
        <v>0</v>
      </c>
      <c r="K397" s="129" t="s">
        <v>142</v>
      </c>
      <c r="L397" s="32"/>
      <c r="M397" s="134" t="s">
        <v>19</v>
      </c>
      <c r="N397" s="135" t="s">
        <v>47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197</v>
      </c>
      <c r="AT397" s="138" t="s">
        <v>138</v>
      </c>
      <c r="AU397" s="138" t="s">
        <v>85</v>
      </c>
      <c r="AY397" s="17" t="s">
        <v>135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83</v>
      </c>
      <c r="BK397" s="139">
        <f>ROUND(I397*H397,2)</f>
        <v>0</v>
      </c>
      <c r="BL397" s="17" t="s">
        <v>197</v>
      </c>
      <c r="BM397" s="138" t="s">
        <v>981</v>
      </c>
    </row>
    <row r="398" spans="2:65" s="1" customFormat="1" ht="27">
      <c r="B398" s="32"/>
      <c r="D398" s="140" t="s">
        <v>144</v>
      </c>
      <c r="F398" s="141" t="s">
        <v>2249</v>
      </c>
      <c r="I398" s="142"/>
      <c r="L398" s="32"/>
      <c r="M398" s="143"/>
      <c r="T398" s="53"/>
      <c r="AT398" s="17" t="s">
        <v>144</v>
      </c>
      <c r="AU398" s="17" t="s">
        <v>85</v>
      </c>
    </row>
    <row r="399" spans="2:65" s="1" customFormat="1" ht="10">
      <c r="B399" s="32"/>
      <c r="D399" s="144" t="s">
        <v>145</v>
      </c>
      <c r="F399" s="145" t="s">
        <v>2250</v>
      </c>
      <c r="I399" s="142"/>
      <c r="L399" s="32"/>
      <c r="M399" s="143"/>
      <c r="T399" s="53"/>
      <c r="AT399" s="17" t="s">
        <v>145</v>
      </c>
      <c r="AU399" s="17" t="s">
        <v>85</v>
      </c>
    </row>
    <row r="400" spans="2:65" s="1" customFormat="1" ht="49" customHeight="1">
      <c r="B400" s="32"/>
      <c r="C400" s="127" t="s">
        <v>740</v>
      </c>
      <c r="D400" s="127" t="s">
        <v>138</v>
      </c>
      <c r="E400" s="128" t="s">
        <v>2251</v>
      </c>
      <c r="F400" s="129" t="s">
        <v>2252</v>
      </c>
      <c r="G400" s="130" t="s">
        <v>237</v>
      </c>
      <c r="H400" s="131">
        <v>3</v>
      </c>
      <c r="I400" s="132"/>
      <c r="J400" s="133">
        <f>ROUND(I400*H400,2)</f>
        <v>0</v>
      </c>
      <c r="K400" s="129" t="s">
        <v>142</v>
      </c>
      <c r="L400" s="32"/>
      <c r="M400" s="134" t="s">
        <v>19</v>
      </c>
      <c r="N400" s="135" t="s">
        <v>47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197</v>
      </c>
      <c r="AT400" s="138" t="s">
        <v>138</v>
      </c>
      <c r="AU400" s="138" t="s">
        <v>85</v>
      </c>
      <c r="AY400" s="17" t="s">
        <v>135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83</v>
      </c>
      <c r="BK400" s="139">
        <f>ROUND(I400*H400,2)</f>
        <v>0</v>
      </c>
      <c r="BL400" s="17" t="s">
        <v>197</v>
      </c>
      <c r="BM400" s="138" t="s">
        <v>984</v>
      </c>
    </row>
    <row r="401" spans="2:65" s="1" customFormat="1" ht="27">
      <c r="B401" s="32"/>
      <c r="D401" s="140" t="s">
        <v>144</v>
      </c>
      <c r="F401" s="141" t="s">
        <v>2252</v>
      </c>
      <c r="I401" s="142"/>
      <c r="L401" s="32"/>
      <c r="M401" s="143"/>
      <c r="T401" s="53"/>
      <c r="AT401" s="17" t="s">
        <v>144</v>
      </c>
      <c r="AU401" s="17" t="s">
        <v>85</v>
      </c>
    </row>
    <row r="402" spans="2:65" s="1" customFormat="1" ht="10">
      <c r="B402" s="32"/>
      <c r="D402" s="144" t="s">
        <v>145</v>
      </c>
      <c r="F402" s="145" t="s">
        <v>2253</v>
      </c>
      <c r="I402" s="142"/>
      <c r="L402" s="32"/>
      <c r="M402" s="143"/>
      <c r="T402" s="53"/>
      <c r="AT402" s="17" t="s">
        <v>145</v>
      </c>
      <c r="AU402" s="17" t="s">
        <v>85</v>
      </c>
    </row>
    <row r="403" spans="2:65" s="1" customFormat="1" ht="49" customHeight="1">
      <c r="B403" s="32"/>
      <c r="C403" s="127" t="s">
        <v>985</v>
      </c>
      <c r="D403" s="127" t="s">
        <v>138</v>
      </c>
      <c r="E403" s="128" t="s">
        <v>2254</v>
      </c>
      <c r="F403" s="129" t="s">
        <v>2255</v>
      </c>
      <c r="G403" s="130" t="s">
        <v>237</v>
      </c>
      <c r="H403" s="131">
        <v>2</v>
      </c>
      <c r="I403" s="132"/>
      <c r="J403" s="133">
        <f>ROUND(I403*H403,2)</f>
        <v>0</v>
      </c>
      <c r="K403" s="129" t="s">
        <v>142</v>
      </c>
      <c r="L403" s="32"/>
      <c r="M403" s="134" t="s">
        <v>19</v>
      </c>
      <c r="N403" s="135" t="s">
        <v>47</v>
      </c>
      <c r="P403" s="136">
        <f>O403*H403</f>
        <v>0</v>
      </c>
      <c r="Q403" s="136">
        <v>0</v>
      </c>
      <c r="R403" s="136">
        <f>Q403*H403</f>
        <v>0</v>
      </c>
      <c r="S403" s="136">
        <v>0</v>
      </c>
      <c r="T403" s="137">
        <f>S403*H403</f>
        <v>0</v>
      </c>
      <c r="AR403" s="138" t="s">
        <v>197</v>
      </c>
      <c r="AT403" s="138" t="s">
        <v>138</v>
      </c>
      <c r="AU403" s="138" t="s">
        <v>85</v>
      </c>
      <c r="AY403" s="17" t="s">
        <v>135</v>
      </c>
      <c r="BE403" s="139">
        <f>IF(N403="základní",J403,0)</f>
        <v>0</v>
      </c>
      <c r="BF403" s="139">
        <f>IF(N403="snížená",J403,0)</f>
        <v>0</v>
      </c>
      <c r="BG403" s="139">
        <f>IF(N403="zákl. přenesená",J403,0)</f>
        <v>0</v>
      </c>
      <c r="BH403" s="139">
        <f>IF(N403="sníž. přenesená",J403,0)</f>
        <v>0</v>
      </c>
      <c r="BI403" s="139">
        <f>IF(N403="nulová",J403,0)</f>
        <v>0</v>
      </c>
      <c r="BJ403" s="17" t="s">
        <v>83</v>
      </c>
      <c r="BK403" s="139">
        <f>ROUND(I403*H403,2)</f>
        <v>0</v>
      </c>
      <c r="BL403" s="17" t="s">
        <v>197</v>
      </c>
      <c r="BM403" s="138" t="s">
        <v>988</v>
      </c>
    </row>
    <row r="404" spans="2:65" s="1" customFormat="1" ht="27">
      <c r="B404" s="32"/>
      <c r="D404" s="140" t="s">
        <v>144</v>
      </c>
      <c r="F404" s="141" t="s">
        <v>2255</v>
      </c>
      <c r="I404" s="142"/>
      <c r="L404" s="32"/>
      <c r="M404" s="143"/>
      <c r="T404" s="53"/>
      <c r="AT404" s="17" t="s">
        <v>144</v>
      </c>
      <c r="AU404" s="17" t="s">
        <v>85</v>
      </c>
    </row>
    <row r="405" spans="2:65" s="1" customFormat="1" ht="10">
      <c r="B405" s="32"/>
      <c r="D405" s="144" t="s">
        <v>145</v>
      </c>
      <c r="F405" s="145" t="s">
        <v>2256</v>
      </c>
      <c r="I405" s="142"/>
      <c r="L405" s="32"/>
      <c r="M405" s="143"/>
      <c r="T405" s="53"/>
      <c r="AT405" s="17" t="s">
        <v>145</v>
      </c>
      <c r="AU405" s="17" t="s">
        <v>85</v>
      </c>
    </row>
    <row r="406" spans="2:65" s="1" customFormat="1" ht="49" customHeight="1">
      <c r="B406" s="32"/>
      <c r="C406" s="127" t="s">
        <v>744</v>
      </c>
      <c r="D406" s="127" t="s">
        <v>138</v>
      </c>
      <c r="E406" s="128" t="s">
        <v>2257</v>
      </c>
      <c r="F406" s="129" t="s">
        <v>2258</v>
      </c>
      <c r="G406" s="130" t="s">
        <v>237</v>
      </c>
      <c r="H406" s="131">
        <v>4</v>
      </c>
      <c r="I406" s="132"/>
      <c r="J406" s="133">
        <f>ROUND(I406*H406,2)</f>
        <v>0</v>
      </c>
      <c r="K406" s="129" t="s">
        <v>142</v>
      </c>
      <c r="L406" s="32"/>
      <c r="M406" s="134" t="s">
        <v>19</v>
      </c>
      <c r="N406" s="135" t="s">
        <v>47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197</v>
      </c>
      <c r="AT406" s="138" t="s">
        <v>138</v>
      </c>
      <c r="AU406" s="138" t="s">
        <v>85</v>
      </c>
      <c r="AY406" s="17" t="s">
        <v>135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83</v>
      </c>
      <c r="BK406" s="139">
        <f>ROUND(I406*H406,2)</f>
        <v>0</v>
      </c>
      <c r="BL406" s="17" t="s">
        <v>197</v>
      </c>
      <c r="BM406" s="138" t="s">
        <v>993</v>
      </c>
    </row>
    <row r="407" spans="2:65" s="1" customFormat="1" ht="27">
      <c r="B407" s="32"/>
      <c r="D407" s="140" t="s">
        <v>144</v>
      </c>
      <c r="F407" s="141" t="s">
        <v>2258</v>
      </c>
      <c r="I407" s="142"/>
      <c r="L407" s="32"/>
      <c r="M407" s="143"/>
      <c r="T407" s="53"/>
      <c r="AT407" s="17" t="s">
        <v>144</v>
      </c>
      <c r="AU407" s="17" t="s">
        <v>85</v>
      </c>
    </row>
    <row r="408" spans="2:65" s="1" customFormat="1" ht="10">
      <c r="B408" s="32"/>
      <c r="D408" s="144" t="s">
        <v>145</v>
      </c>
      <c r="F408" s="145" t="s">
        <v>2259</v>
      </c>
      <c r="I408" s="142"/>
      <c r="L408" s="32"/>
      <c r="M408" s="143"/>
      <c r="T408" s="53"/>
      <c r="AT408" s="17" t="s">
        <v>145</v>
      </c>
      <c r="AU408" s="17" t="s">
        <v>85</v>
      </c>
    </row>
    <row r="409" spans="2:65" s="1" customFormat="1" ht="49" customHeight="1">
      <c r="B409" s="32"/>
      <c r="C409" s="127" t="s">
        <v>994</v>
      </c>
      <c r="D409" s="127" t="s">
        <v>138</v>
      </c>
      <c r="E409" s="128" t="s">
        <v>2260</v>
      </c>
      <c r="F409" s="129" t="s">
        <v>2261</v>
      </c>
      <c r="G409" s="130" t="s">
        <v>237</v>
      </c>
      <c r="H409" s="131">
        <v>1</v>
      </c>
      <c r="I409" s="132"/>
      <c r="J409" s="133">
        <f>ROUND(I409*H409,2)</f>
        <v>0</v>
      </c>
      <c r="K409" s="129" t="s">
        <v>142</v>
      </c>
      <c r="L409" s="32"/>
      <c r="M409" s="134" t="s">
        <v>19</v>
      </c>
      <c r="N409" s="135" t="s">
        <v>47</v>
      </c>
      <c r="P409" s="136">
        <f>O409*H409</f>
        <v>0</v>
      </c>
      <c r="Q409" s="136">
        <v>0</v>
      </c>
      <c r="R409" s="136">
        <f>Q409*H409</f>
        <v>0</v>
      </c>
      <c r="S409" s="136">
        <v>0</v>
      </c>
      <c r="T409" s="137">
        <f>S409*H409</f>
        <v>0</v>
      </c>
      <c r="AR409" s="138" t="s">
        <v>197</v>
      </c>
      <c r="AT409" s="138" t="s">
        <v>138</v>
      </c>
      <c r="AU409" s="138" t="s">
        <v>85</v>
      </c>
      <c r="AY409" s="17" t="s">
        <v>135</v>
      </c>
      <c r="BE409" s="139">
        <f>IF(N409="základní",J409,0)</f>
        <v>0</v>
      </c>
      <c r="BF409" s="139">
        <f>IF(N409="snížená",J409,0)</f>
        <v>0</v>
      </c>
      <c r="BG409" s="139">
        <f>IF(N409="zákl. přenesená",J409,0)</f>
        <v>0</v>
      </c>
      <c r="BH409" s="139">
        <f>IF(N409="sníž. přenesená",J409,0)</f>
        <v>0</v>
      </c>
      <c r="BI409" s="139">
        <f>IF(N409="nulová",J409,0)</f>
        <v>0</v>
      </c>
      <c r="BJ409" s="17" t="s">
        <v>83</v>
      </c>
      <c r="BK409" s="139">
        <f>ROUND(I409*H409,2)</f>
        <v>0</v>
      </c>
      <c r="BL409" s="17" t="s">
        <v>197</v>
      </c>
      <c r="BM409" s="138" t="s">
        <v>997</v>
      </c>
    </row>
    <row r="410" spans="2:65" s="1" customFormat="1" ht="27">
      <c r="B410" s="32"/>
      <c r="D410" s="140" t="s">
        <v>144</v>
      </c>
      <c r="F410" s="141" t="s">
        <v>2261</v>
      </c>
      <c r="I410" s="142"/>
      <c r="L410" s="32"/>
      <c r="M410" s="143"/>
      <c r="T410" s="53"/>
      <c r="AT410" s="17" t="s">
        <v>144</v>
      </c>
      <c r="AU410" s="17" t="s">
        <v>85</v>
      </c>
    </row>
    <row r="411" spans="2:65" s="1" customFormat="1" ht="10">
      <c r="B411" s="32"/>
      <c r="D411" s="144" t="s">
        <v>145</v>
      </c>
      <c r="F411" s="145" t="s">
        <v>2262</v>
      </c>
      <c r="I411" s="142"/>
      <c r="L411" s="32"/>
      <c r="M411" s="143"/>
      <c r="T411" s="53"/>
      <c r="AT411" s="17" t="s">
        <v>145</v>
      </c>
      <c r="AU411" s="17" t="s">
        <v>85</v>
      </c>
    </row>
    <row r="412" spans="2:65" s="1" customFormat="1" ht="49" customHeight="1">
      <c r="B412" s="32"/>
      <c r="C412" s="127" t="s">
        <v>747</v>
      </c>
      <c r="D412" s="127" t="s">
        <v>138</v>
      </c>
      <c r="E412" s="128" t="s">
        <v>2263</v>
      </c>
      <c r="F412" s="129" t="s">
        <v>2264</v>
      </c>
      <c r="G412" s="130" t="s">
        <v>237</v>
      </c>
      <c r="H412" s="131">
        <v>1</v>
      </c>
      <c r="I412" s="132"/>
      <c r="J412" s="133">
        <f>ROUND(I412*H412,2)</f>
        <v>0</v>
      </c>
      <c r="K412" s="129" t="s">
        <v>142</v>
      </c>
      <c r="L412" s="32"/>
      <c r="M412" s="134" t="s">
        <v>19</v>
      </c>
      <c r="N412" s="135" t="s">
        <v>47</v>
      </c>
      <c r="P412" s="136">
        <f>O412*H412</f>
        <v>0</v>
      </c>
      <c r="Q412" s="136">
        <v>0</v>
      </c>
      <c r="R412" s="136">
        <f>Q412*H412</f>
        <v>0</v>
      </c>
      <c r="S412" s="136">
        <v>0</v>
      </c>
      <c r="T412" s="137">
        <f>S412*H412</f>
        <v>0</v>
      </c>
      <c r="AR412" s="138" t="s">
        <v>197</v>
      </c>
      <c r="AT412" s="138" t="s">
        <v>138</v>
      </c>
      <c r="AU412" s="138" t="s">
        <v>85</v>
      </c>
      <c r="AY412" s="17" t="s">
        <v>135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83</v>
      </c>
      <c r="BK412" s="139">
        <f>ROUND(I412*H412,2)</f>
        <v>0</v>
      </c>
      <c r="BL412" s="17" t="s">
        <v>197</v>
      </c>
      <c r="BM412" s="138" t="s">
        <v>1003</v>
      </c>
    </row>
    <row r="413" spans="2:65" s="1" customFormat="1" ht="27">
      <c r="B413" s="32"/>
      <c r="D413" s="140" t="s">
        <v>144</v>
      </c>
      <c r="F413" s="141" t="s">
        <v>2264</v>
      </c>
      <c r="I413" s="142"/>
      <c r="L413" s="32"/>
      <c r="M413" s="143"/>
      <c r="T413" s="53"/>
      <c r="AT413" s="17" t="s">
        <v>144</v>
      </c>
      <c r="AU413" s="17" t="s">
        <v>85</v>
      </c>
    </row>
    <row r="414" spans="2:65" s="1" customFormat="1" ht="10">
      <c r="B414" s="32"/>
      <c r="D414" s="144" t="s">
        <v>145</v>
      </c>
      <c r="F414" s="145" t="s">
        <v>2265</v>
      </c>
      <c r="I414" s="142"/>
      <c r="L414" s="32"/>
      <c r="M414" s="143"/>
      <c r="T414" s="53"/>
      <c r="AT414" s="17" t="s">
        <v>145</v>
      </c>
      <c r="AU414" s="17" t="s">
        <v>85</v>
      </c>
    </row>
    <row r="415" spans="2:65" s="1" customFormat="1" ht="49" customHeight="1">
      <c r="B415" s="32"/>
      <c r="C415" s="127" t="s">
        <v>1005</v>
      </c>
      <c r="D415" s="127" t="s">
        <v>138</v>
      </c>
      <c r="E415" s="128" t="s">
        <v>2266</v>
      </c>
      <c r="F415" s="129" t="s">
        <v>2267</v>
      </c>
      <c r="G415" s="130" t="s">
        <v>237</v>
      </c>
      <c r="H415" s="131">
        <v>1</v>
      </c>
      <c r="I415" s="132"/>
      <c r="J415" s="133">
        <f>ROUND(I415*H415,2)</f>
        <v>0</v>
      </c>
      <c r="K415" s="129" t="s">
        <v>142</v>
      </c>
      <c r="L415" s="32"/>
      <c r="M415" s="134" t="s">
        <v>19</v>
      </c>
      <c r="N415" s="135" t="s">
        <v>47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197</v>
      </c>
      <c r="AT415" s="138" t="s">
        <v>138</v>
      </c>
      <c r="AU415" s="138" t="s">
        <v>85</v>
      </c>
      <c r="AY415" s="17" t="s">
        <v>135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83</v>
      </c>
      <c r="BK415" s="139">
        <f>ROUND(I415*H415,2)</f>
        <v>0</v>
      </c>
      <c r="BL415" s="17" t="s">
        <v>197</v>
      </c>
      <c r="BM415" s="138" t="s">
        <v>1008</v>
      </c>
    </row>
    <row r="416" spans="2:65" s="1" customFormat="1" ht="27">
      <c r="B416" s="32"/>
      <c r="D416" s="140" t="s">
        <v>144</v>
      </c>
      <c r="F416" s="141" t="s">
        <v>2267</v>
      </c>
      <c r="I416" s="142"/>
      <c r="L416" s="32"/>
      <c r="M416" s="143"/>
      <c r="T416" s="53"/>
      <c r="AT416" s="17" t="s">
        <v>144</v>
      </c>
      <c r="AU416" s="17" t="s">
        <v>85</v>
      </c>
    </row>
    <row r="417" spans="2:65" s="1" customFormat="1" ht="10">
      <c r="B417" s="32"/>
      <c r="D417" s="144" t="s">
        <v>145</v>
      </c>
      <c r="F417" s="145" t="s">
        <v>2268</v>
      </c>
      <c r="I417" s="142"/>
      <c r="L417" s="32"/>
      <c r="M417" s="143"/>
      <c r="T417" s="53"/>
      <c r="AT417" s="17" t="s">
        <v>145</v>
      </c>
      <c r="AU417" s="17" t="s">
        <v>85</v>
      </c>
    </row>
    <row r="418" spans="2:65" s="1" customFormat="1" ht="49" customHeight="1">
      <c r="B418" s="32"/>
      <c r="C418" s="127" t="s">
        <v>754</v>
      </c>
      <c r="D418" s="127" t="s">
        <v>138</v>
      </c>
      <c r="E418" s="128" t="s">
        <v>2269</v>
      </c>
      <c r="F418" s="129" t="s">
        <v>2270</v>
      </c>
      <c r="G418" s="130" t="s">
        <v>237</v>
      </c>
      <c r="H418" s="131">
        <v>1</v>
      </c>
      <c r="I418" s="132"/>
      <c r="J418" s="133">
        <f>ROUND(I418*H418,2)</f>
        <v>0</v>
      </c>
      <c r="K418" s="129" t="s">
        <v>142</v>
      </c>
      <c r="L418" s="32"/>
      <c r="M418" s="134" t="s">
        <v>19</v>
      </c>
      <c r="N418" s="135" t="s">
        <v>47</v>
      </c>
      <c r="P418" s="136">
        <f>O418*H418</f>
        <v>0</v>
      </c>
      <c r="Q418" s="136">
        <v>0</v>
      </c>
      <c r="R418" s="136">
        <f>Q418*H418</f>
        <v>0</v>
      </c>
      <c r="S418" s="136">
        <v>0</v>
      </c>
      <c r="T418" s="137">
        <f>S418*H418</f>
        <v>0</v>
      </c>
      <c r="AR418" s="138" t="s">
        <v>197</v>
      </c>
      <c r="AT418" s="138" t="s">
        <v>138</v>
      </c>
      <c r="AU418" s="138" t="s">
        <v>85</v>
      </c>
      <c r="AY418" s="17" t="s">
        <v>135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7" t="s">
        <v>83</v>
      </c>
      <c r="BK418" s="139">
        <f>ROUND(I418*H418,2)</f>
        <v>0</v>
      </c>
      <c r="BL418" s="17" t="s">
        <v>197</v>
      </c>
      <c r="BM418" s="138" t="s">
        <v>1026</v>
      </c>
    </row>
    <row r="419" spans="2:65" s="1" customFormat="1" ht="27">
      <c r="B419" s="32"/>
      <c r="D419" s="140" t="s">
        <v>144</v>
      </c>
      <c r="F419" s="141" t="s">
        <v>2270</v>
      </c>
      <c r="I419" s="142"/>
      <c r="L419" s="32"/>
      <c r="M419" s="143"/>
      <c r="T419" s="53"/>
      <c r="AT419" s="17" t="s">
        <v>144</v>
      </c>
      <c r="AU419" s="17" t="s">
        <v>85</v>
      </c>
    </row>
    <row r="420" spans="2:65" s="1" customFormat="1" ht="10">
      <c r="B420" s="32"/>
      <c r="D420" s="144" t="s">
        <v>145</v>
      </c>
      <c r="F420" s="145" t="s">
        <v>2271</v>
      </c>
      <c r="I420" s="142"/>
      <c r="L420" s="32"/>
      <c r="M420" s="143"/>
      <c r="T420" s="53"/>
      <c r="AT420" s="17" t="s">
        <v>145</v>
      </c>
      <c r="AU420" s="17" t="s">
        <v>85</v>
      </c>
    </row>
    <row r="421" spans="2:65" s="1" customFormat="1" ht="44.25" customHeight="1">
      <c r="B421" s="32"/>
      <c r="C421" s="127" t="s">
        <v>1028</v>
      </c>
      <c r="D421" s="127" t="s">
        <v>138</v>
      </c>
      <c r="E421" s="128" t="s">
        <v>2272</v>
      </c>
      <c r="F421" s="129" t="s">
        <v>2273</v>
      </c>
      <c r="G421" s="130" t="s">
        <v>2002</v>
      </c>
      <c r="H421" s="187"/>
      <c r="I421" s="132"/>
      <c r="J421" s="133">
        <f>ROUND(I421*H421,2)</f>
        <v>0</v>
      </c>
      <c r="K421" s="129" t="s">
        <v>142</v>
      </c>
      <c r="L421" s="32"/>
      <c r="M421" s="134" t="s">
        <v>19</v>
      </c>
      <c r="N421" s="135" t="s">
        <v>47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197</v>
      </c>
      <c r="AT421" s="138" t="s">
        <v>138</v>
      </c>
      <c r="AU421" s="138" t="s">
        <v>85</v>
      </c>
      <c r="AY421" s="17" t="s">
        <v>135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83</v>
      </c>
      <c r="BK421" s="139">
        <f>ROUND(I421*H421,2)</f>
        <v>0</v>
      </c>
      <c r="BL421" s="17" t="s">
        <v>197</v>
      </c>
      <c r="BM421" s="138" t="s">
        <v>1031</v>
      </c>
    </row>
    <row r="422" spans="2:65" s="1" customFormat="1" ht="27">
      <c r="B422" s="32"/>
      <c r="D422" s="140" t="s">
        <v>144</v>
      </c>
      <c r="F422" s="141" t="s">
        <v>2273</v>
      </c>
      <c r="I422" s="142"/>
      <c r="L422" s="32"/>
      <c r="M422" s="143"/>
      <c r="T422" s="53"/>
      <c r="AT422" s="17" t="s">
        <v>144</v>
      </c>
      <c r="AU422" s="17" t="s">
        <v>85</v>
      </c>
    </row>
    <row r="423" spans="2:65" s="1" customFormat="1" ht="10">
      <c r="B423" s="32"/>
      <c r="D423" s="144" t="s">
        <v>145</v>
      </c>
      <c r="F423" s="145" t="s">
        <v>2274</v>
      </c>
      <c r="I423" s="142"/>
      <c r="L423" s="32"/>
      <c r="M423" s="143"/>
      <c r="T423" s="53"/>
      <c r="AT423" s="17" t="s">
        <v>145</v>
      </c>
      <c r="AU423" s="17" t="s">
        <v>85</v>
      </c>
    </row>
    <row r="424" spans="2:65" s="11" customFormat="1" ht="22.75" customHeight="1">
      <c r="B424" s="115"/>
      <c r="D424" s="116" t="s">
        <v>75</v>
      </c>
      <c r="E424" s="125" t="s">
        <v>2275</v>
      </c>
      <c r="F424" s="125" t="s">
        <v>2276</v>
      </c>
      <c r="I424" s="118"/>
      <c r="J424" s="126">
        <f>BK424</f>
        <v>0</v>
      </c>
      <c r="L424" s="115"/>
      <c r="M424" s="120"/>
      <c r="P424" s="121">
        <f>SUM(P425:P498)</f>
        <v>0</v>
      </c>
      <c r="R424" s="121">
        <f>SUM(R425:R498)</f>
        <v>0</v>
      </c>
      <c r="T424" s="122">
        <f>SUM(T425:T498)</f>
        <v>1.8692</v>
      </c>
      <c r="AR424" s="116" t="s">
        <v>85</v>
      </c>
      <c r="AT424" s="123" t="s">
        <v>75</v>
      </c>
      <c r="AU424" s="123" t="s">
        <v>83</v>
      </c>
      <c r="AY424" s="116" t="s">
        <v>135</v>
      </c>
      <c r="BK424" s="124">
        <f>SUM(BK425:BK498)</f>
        <v>0</v>
      </c>
    </row>
    <row r="425" spans="2:65" s="1" customFormat="1" ht="16.5" customHeight="1">
      <c r="B425" s="32"/>
      <c r="C425" s="127" t="s">
        <v>755</v>
      </c>
      <c r="D425" s="127" t="s">
        <v>138</v>
      </c>
      <c r="E425" s="128" t="s">
        <v>2277</v>
      </c>
      <c r="F425" s="129" t="s">
        <v>2278</v>
      </c>
      <c r="G425" s="130" t="s">
        <v>1668</v>
      </c>
      <c r="H425" s="131">
        <v>3</v>
      </c>
      <c r="I425" s="132"/>
      <c r="J425" s="133">
        <f>ROUND(I425*H425,2)</f>
        <v>0</v>
      </c>
      <c r="K425" s="129" t="s">
        <v>19</v>
      </c>
      <c r="L425" s="32"/>
      <c r="M425" s="134" t="s">
        <v>19</v>
      </c>
      <c r="N425" s="135" t="s">
        <v>47</v>
      </c>
      <c r="P425" s="136">
        <f>O425*H425</f>
        <v>0</v>
      </c>
      <c r="Q425" s="136">
        <v>0</v>
      </c>
      <c r="R425" s="136">
        <f>Q425*H425</f>
        <v>0</v>
      </c>
      <c r="S425" s="136">
        <v>0</v>
      </c>
      <c r="T425" s="137">
        <f>S425*H425</f>
        <v>0</v>
      </c>
      <c r="AR425" s="138" t="s">
        <v>197</v>
      </c>
      <c r="AT425" s="138" t="s">
        <v>138</v>
      </c>
      <c r="AU425" s="138" t="s">
        <v>85</v>
      </c>
      <c r="AY425" s="17" t="s">
        <v>135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83</v>
      </c>
      <c r="BK425" s="139">
        <f>ROUND(I425*H425,2)</f>
        <v>0</v>
      </c>
      <c r="BL425" s="17" t="s">
        <v>197</v>
      </c>
      <c r="BM425" s="138" t="s">
        <v>1037</v>
      </c>
    </row>
    <row r="426" spans="2:65" s="1" customFormat="1" ht="10">
      <c r="B426" s="32"/>
      <c r="D426" s="140" t="s">
        <v>144</v>
      </c>
      <c r="F426" s="141" t="s">
        <v>2278</v>
      </c>
      <c r="I426" s="142"/>
      <c r="L426" s="32"/>
      <c r="M426" s="143"/>
      <c r="T426" s="53"/>
      <c r="AT426" s="17" t="s">
        <v>144</v>
      </c>
      <c r="AU426" s="17" t="s">
        <v>85</v>
      </c>
    </row>
    <row r="427" spans="2:65" s="1" customFormat="1" ht="16.5" customHeight="1">
      <c r="B427" s="32"/>
      <c r="C427" s="127" t="s">
        <v>1039</v>
      </c>
      <c r="D427" s="127" t="s">
        <v>138</v>
      </c>
      <c r="E427" s="128" t="s">
        <v>2279</v>
      </c>
      <c r="F427" s="129" t="s">
        <v>2280</v>
      </c>
      <c r="G427" s="130" t="s">
        <v>1668</v>
      </c>
      <c r="H427" s="131">
        <v>2</v>
      </c>
      <c r="I427" s="132"/>
      <c r="J427" s="133">
        <f>ROUND(I427*H427,2)</f>
        <v>0</v>
      </c>
      <c r="K427" s="129" t="s">
        <v>19</v>
      </c>
      <c r="L427" s="32"/>
      <c r="M427" s="134" t="s">
        <v>19</v>
      </c>
      <c r="N427" s="135" t="s">
        <v>47</v>
      </c>
      <c r="P427" s="136">
        <f>O427*H427</f>
        <v>0</v>
      </c>
      <c r="Q427" s="136">
        <v>0</v>
      </c>
      <c r="R427" s="136">
        <f>Q427*H427</f>
        <v>0</v>
      </c>
      <c r="S427" s="136">
        <v>0</v>
      </c>
      <c r="T427" s="137">
        <f>S427*H427</f>
        <v>0</v>
      </c>
      <c r="AR427" s="138" t="s">
        <v>197</v>
      </c>
      <c r="AT427" s="138" t="s">
        <v>138</v>
      </c>
      <c r="AU427" s="138" t="s">
        <v>85</v>
      </c>
      <c r="AY427" s="17" t="s">
        <v>135</v>
      </c>
      <c r="BE427" s="139">
        <f>IF(N427="základní",J427,0)</f>
        <v>0</v>
      </c>
      <c r="BF427" s="139">
        <f>IF(N427="snížená",J427,0)</f>
        <v>0</v>
      </c>
      <c r="BG427" s="139">
        <f>IF(N427="zákl. přenesená",J427,0)</f>
        <v>0</v>
      </c>
      <c r="BH427" s="139">
        <f>IF(N427="sníž. přenesená",J427,0)</f>
        <v>0</v>
      </c>
      <c r="BI427" s="139">
        <f>IF(N427="nulová",J427,0)</f>
        <v>0</v>
      </c>
      <c r="BJ427" s="17" t="s">
        <v>83</v>
      </c>
      <c r="BK427" s="139">
        <f>ROUND(I427*H427,2)</f>
        <v>0</v>
      </c>
      <c r="BL427" s="17" t="s">
        <v>197</v>
      </c>
      <c r="BM427" s="138" t="s">
        <v>1042</v>
      </c>
    </row>
    <row r="428" spans="2:65" s="1" customFormat="1" ht="10">
      <c r="B428" s="32"/>
      <c r="D428" s="140" t="s">
        <v>144</v>
      </c>
      <c r="F428" s="141" t="s">
        <v>2280</v>
      </c>
      <c r="I428" s="142"/>
      <c r="L428" s="32"/>
      <c r="M428" s="143"/>
      <c r="T428" s="53"/>
      <c r="AT428" s="17" t="s">
        <v>144</v>
      </c>
      <c r="AU428" s="17" t="s">
        <v>85</v>
      </c>
    </row>
    <row r="429" spans="2:65" s="1" customFormat="1" ht="16.5" customHeight="1">
      <c r="B429" s="32"/>
      <c r="C429" s="127" t="s">
        <v>760</v>
      </c>
      <c r="D429" s="127" t="s">
        <v>138</v>
      </c>
      <c r="E429" s="128" t="s">
        <v>2281</v>
      </c>
      <c r="F429" s="129" t="s">
        <v>2282</v>
      </c>
      <c r="G429" s="130" t="s">
        <v>1668</v>
      </c>
      <c r="H429" s="131">
        <v>1</v>
      </c>
      <c r="I429" s="132"/>
      <c r="J429" s="133">
        <f>ROUND(I429*H429,2)</f>
        <v>0</v>
      </c>
      <c r="K429" s="129" t="s">
        <v>19</v>
      </c>
      <c r="L429" s="32"/>
      <c r="M429" s="134" t="s">
        <v>19</v>
      </c>
      <c r="N429" s="135" t="s">
        <v>47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197</v>
      </c>
      <c r="AT429" s="138" t="s">
        <v>138</v>
      </c>
      <c r="AU429" s="138" t="s">
        <v>85</v>
      </c>
      <c r="AY429" s="17" t="s">
        <v>135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83</v>
      </c>
      <c r="BK429" s="139">
        <f>ROUND(I429*H429,2)</f>
        <v>0</v>
      </c>
      <c r="BL429" s="17" t="s">
        <v>197</v>
      </c>
      <c r="BM429" s="138" t="s">
        <v>1046</v>
      </c>
    </row>
    <row r="430" spans="2:65" s="1" customFormat="1" ht="10">
      <c r="B430" s="32"/>
      <c r="D430" s="140" t="s">
        <v>144</v>
      </c>
      <c r="F430" s="141" t="s">
        <v>2282</v>
      </c>
      <c r="I430" s="142"/>
      <c r="L430" s="32"/>
      <c r="M430" s="143"/>
      <c r="T430" s="53"/>
      <c r="AT430" s="17" t="s">
        <v>144</v>
      </c>
      <c r="AU430" s="17" t="s">
        <v>85</v>
      </c>
    </row>
    <row r="431" spans="2:65" s="1" customFormat="1" ht="16.5" customHeight="1">
      <c r="B431" s="32"/>
      <c r="C431" s="127" t="s">
        <v>1048</v>
      </c>
      <c r="D431" s="127" t="s">
        <v>138</v>
      </c>
      <c r="E431" s="128" t="s">
        <v>2283</v>
      </c>
      <c r="F431" s="129" t="s">
        <v>2284</v>
      </c>
      <c r="G431" s="130" t="s">
        <v>1668</v>
      </c>
      <c r="H431" s="131">
        <v>2</v>
      </c>
      <c r="I431" s="132"/>
      <c r="J431" s="133">
        <f>ROUND(I431*H431,2)</f>
        <v>0</v>
      </c>
      <c r="K431" s="129" t="s">
        <v>19</v>
      </c>
      <c r="L431" s="32"/>
      <c r="M431" s="134" t="s">
        <v>19</v>
      </c>
      <c r="N431" s="135" t="s">
        <v>47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197</v>
      </c>
      <c r="AT431" s="138" t="s">
        <v>138</v>
      </c>
      <c r="AU431" s="138" t="s">
        <v>85</v>
      </c>
      <c r="AY431" s="17" t="s">
        <v>135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83</v>
      </c>
      <c r="BK431" s="139">
        <f>ROUND(I431*H431,2)</f>
        <v>0</v>
      </c>
      <c r="BL431" s="17" t="s">
        <v>197</v>
      </c>
      <c r="BM431" s="138" t="s">
        <v>1051</v>
      </c>
    </row>
    <row r="432" spans="2:65" s="1" customFormat="1" ht="10">
      <c r="B432" s="32"/>
      <c r="D432" s="140" t="s">
        <v>144</v>
      </c>
      <c r="F432" s="141" t="s">
        <v>2284</v>
      </c>
      <c r="I432" s="142"/>
      <c r="L432" s="32"/>
      <c r="M432" s="143"/>
      <c r="T432" s="53"/>
      <c r="AT432" s="17" t="s">
        <v>144</v>
      </c>
      <c r="AU432" s="17" t="s">
        <v>85</v>
      </c>
    </row>
    <row r="433" spans="2:65" s="1" customFormat="1" ht="33" customHeight="1">
      <c r="B433" s="32"/>
      <c r="C433" s="127" t="s">
        <v>764</v>
      </c>
      <c r="D433" s="127" t="s">
        <v>138</v>
      </c>
      <c r="E433" s="128" t="s">
        <v>2285</v>
      </c>
      <c r="F433" s="129" t="s">
        <v>2286</v>
      </c>
      <c r="G433" s="130" t="s">
        <v>237</v>
      </c>
      <c r="H433" s="131">
        <v>4</v>
      </c>
      <c r="I433" s="132"/>
      <c r="J433" s="133">
        <f>ROUND(I433*H433,2)</f>
        <v>0</v>
      </c>
      <c r="K433" s="129" t="s">
        <v>142</v>
      </c>
      <c r="L433" s="32"/>
      <c r="M433" s="134" t="s">
        <v>19</v>
      </c>
      <c r="N433" s="135" t="s">
        <v>47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197</v>
      </c>
      <c r="AT433" s="138" t="s">
        <v>138</v>
      </c>
      <c r="AU433" s="138" t="s">
        <v>85</v>
      </c>
      <c r="AY433" s="17" t="s">
        <v>135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83</v>
      </c>
      <c r="BK433" s="139">
        <f>ROUND(I433*H433,2)</f>
        <v>0</v>
      </c>
      <c r="BL433" s="17" t="s">
        <v>197</v>
      </c>
      <c r="BM433" s="138" t="s">
        <v>1054</v>
      </c>
    </row>
    <row r="434" spans="2:65" s="1" customFormat="1" ht="18">
      <c r="B434" s="32"/>
      <c r="D434" s="140" t="s">
        <v>144</v>
      </c>
      <c r="F434" s="141" t="s">
        <v>2286</v>
      </c>
      <c r="I434" s="142"/>
      <c r="L434" s="32"/>
      <c r="M434" s="143"/>
      <c r="T434" s="53"/>
      <c r="AT434" s="17" t="s">
        <v>144</v>
      </c>
      <c r="AU434" s="17" t="s">
        <v>85</v>
      </c>
    </row>
    <row r="435" spans="2:65" s="1" customFormat="1" ht="10">
      <c r="B435" s="32"/>
      <c r="D435" s="144" t="s">
        <v>145</v>
      </c>
      <c r="F435" s="145" t="s">
        <v>2287</v>
      </c>
      <c r="I435" s="142"/>
      <c r="L435" s="32"/>
      <c r="M435" s="143"/>
      <c r="T435" s="53"/>
      <c r="AT435" s="17" t="s">
        <v>145</v>
      </c>
      <c r="AU435" s="17" t="s">
        <v>85</v>
      </c>
    </row>
    <row r="436" spans="2:65" s="1" customFormat="1" ht="24.15" customHeight="1">
      <c r="B436" s="32"/>
      <c r="C436" s="176" t="s">
        <v>1055</v>
      </c>
      <c r="D436" s="176" t="s">
        <v>714</v>
      </c>
      <c r="E436" s="177" t="s">
        <v>2288</v>
      </c>
      <c r="F436" s="178" t="s">
        <v>2289</v>
      </c>
      <c r="G436" s="179" t="s">
        <v>237</v>
      </c>
      <c r="H436" s="180">
        <v>2</v>
      </c>
      <c r="I436" s="181"/>
      <c r="J436" s="182">
        <f>ROUND(I436*H436,2)</f>
        <v>0</v>
      </c>
      <c r="K436" s="178" t="s">
        <v>19</v>
      </c>
      <c r="L436" s="183"/>
      <c r="M436" s="184" t="s">
        <v>19</v>
      </c>
      <c r="N436" s="185" t="s">
        <v>47</v>
      </c>
      <c r="P436" s="136">
        <f>O436*H436</f>
        <v>0</v>
      </c>
      <c r="Q436" s="136">
        <v>0</v>
      </c>
      <c r="R436" s="136">
        <f>Q436*H436</f>
        <v>0</v>
      </c>
      <c r="S436" s="136">
        <v>0</v>
      </c>
      <c r="T436" s="137">
        <f>S436*H436</f>
        <v>0</v>
      </c>
      <c r="AR436" s="138" t="s">
        <v>267</v>
      </c>
      <c r="AT436" s="138" t="s">
        <v>714</v>
      </c>
      <c r="AU436" s="138" t="s">
        <v>85</v>
      </c>
      <c r="AY436" s="17" t="s">
        <v>135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83</v>
      </c>
      <c r="BK436" s="139">
        <f>ROUND(I436*H436,2)</f>
        <v>0</v>
      </c>
      <c r="BL436" s="17" t="s">
        <v>197</v>
      </c>
      <c r="BM436" s="138" t="s">
        <v>1058</v>
      </c>
    </row>
    <row r="437" spans="2:65" s="1" customFormat="1" ht="10">
      <c r="B437" s="32"/>
      <c r="D437" s="140" t="s">
        <v>144</v>
      </c>
      <c r="F437" s="141" t="s">
        <v>2289</v>
      </c>
      <c r="I437" s="142"/>
      <c r="L437" s="32"/>
      <c r="M437" s="143"/>
      <c r="T437" s="53"/>
      <c r="AT437" s="17" t="s">
        <v>144</v>
      </c>
      <c r="AU437" s="17" t="s">
        <v>85</v>
      </c>
    </row>
    <row r="438" spans="2:65" s="1" customFormat="1" ht="24.15" customHeight="1">
      <c r="B438" s="32"/>
      <c r="C438" s="176" t="s">
        <v>770</v>
      </c>
      <c r="D438" s="176" t="s">
        <v>714</v>
      </c>
      <c r="E438" s="177" t="s">
        <v>2290</v>
      </c>
      <c r="F438" s="178" t="s">
        <v>2291</v>
      </c>
      <c r="G438" s="179" t="s">
        <v>237</v>
      </c>
      <c r="H438" s="180">
        <v>2</v>
      </c>
      <c r="I438" s="181"/>
      <c r="J438" s="182">
        <f>ROUND(I438*H438,2)</f>
        <v>0</v>
      </c>
      <c r="K438" s="178" t="s">
        <v>19</v>
      </c>
      <c r="L438" s="183"/>
      <c r="M438" s="184" t="s">
        <v>19</v>
      </c>
      <c r="N438" s="185" t="s">
        <v>47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267</v>
      </c>
      <c r="AT438" s="138" t="s">
        <v>714</v>
      </c>
      <c r="AU438" s="138" t="s">
        <v>85</v>
      </c>
      <c r="AY438" s="17" t="s">
        <v>135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83</v>
      </c>
      <c r="BK438" s="139">
        <f>ROUND(I438*H438,2)</f>
        <v>0</v>
      </c>
      <c r="BL438" s="17" t="s">
        <v>197</v>
      </c>
      <c r="BM438" s="138" t="s">
        <v>1061</v>
      </c>
    </row>
    <row r="439" spans="2:65" s="1" customFormat="1" ht="10">
      <c r="B439" s="32"/>
      <c r="D439" s="140" t="s">
        <v>144</v>
      </c>
      <c r="F439" s="141" t="s">
        <v>2291</v>
      </c>
      <c r="I439" s="142"/>
      <c r="L439" s="32"/>
      <c r="M439" s="143"/>
      <c r="T439" s="53"/>
      <c r="AT439" s="17" t="s">
        <v>144</v>
      </c>
      <c r="AU439" s="17" t="s">
        <v>85</v>
      </c>
    </row>
    <row r="440" spans="2:65" s="1" customFormat="1" ht="16.5" customHeight="1">
      <c r="B440" s="32"/>
      <c r="C440" s="127" t="s">
        <v>1062</v>
      </c>
      <c r="D440" s="127" t="s">
        <v>138</v>
      </c>
      <c r="E440" s="128" t="s">
        <v>2292</v>
      </c>
      <c r="F440" s="129" t="s">
        <v>2293</v>
      </c>
      <c r="G440" s="130" t="s">
        <v>1668</v>
      </c>
      <c r="H440" s="131">
        <v>4</v>
      </c>
      <c r="I440" s="132"/>
      <c r="J440" s="133">
        <f>ROUND(I440*H440,2)</f>
        <v>0</v>
      </c>
      <c r="K440" s="129" t="s">
        <v>19</v>
      </c>
      <c r="L440" s="32"/>
      <c r="M440" s="134" t="s">
        <v>19</v>
      </c>
      <c r="N440" s="135" t="s">
        <v>47</v>
      </c>
      <c r="P440" s="136">
        <f>O440*H440</f>
        <v>0</v>
      </c>
      <c r="Q440" s="136">
        <v>0</v>
      </c>
      <c r="R440" s="136">
        <f>Q440*H440</f>
        <v>0</v>
      </c>
      <c r="S440" s="136">
        <v>0</v>
      </c>
      <c r="T440" s="137">
        <f>S440*H440</f>
        <v>0</v>
      </c>
      <c r="AR440" s="138" t="s">
        <v>197</v>
      </c>
      <c r="AT440" s="138" t="s">
        <v>138</v>
      </c>
      <c r="AU440" s="138" t="s">
        <v>85</v>
      </c>
      <c r="AY440" s="17" t="s">
        <v>135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7" t="s">
        <v>83</v>
      </c>
      <c r="BK440" s="139">
        <f>ROUND(I440*H440,2)</f>
        <v>0</v>
      </c>
      <c r="BL440" s="17" t="s">
        <v>197</v>
      </c>
      <c r="BM440" s="138" t="s">
        <v>1065</v>
      </c>
    </row>
    <row r="441" spans="2:65" s="1" customFormat="1" ht="10">
      <c r="B441" s="32"/>
      <c r="D441" s="140" t="s">
        <v>144</v>
      </c>
      <c r="F441" s="141" t="s">
        <v>2293</v>
      </c>
      <c r="I441" s="142"/>
      <c r="L441" s="32"/>
      <c r="M441" s="143"/>
      <c r="T441" s="53"/>
      <c r="AT441" s="17" t="s">
        <v>144</v>
      </c>
      <c r="AU441" s="17" t="s">
        <v>85</v>
      </c>
    </row>
    <row r="442" spans="2:65" s="1" customFormat="1" ht="16.5" customHeight="1">
      <c r="B442" s="32"/>
      <c r="C442" s="127" t="s">
        <v>773</v>
      </c>
      <c r="D442" s="127" t="s">
        <v>138</v>
      </c>
      <c r="E442" s="128" t="s">
        <v>2294</v>
      </c>
      <c r="F442" s="129" t="s">
        <v>2295</v>
      </c>
      <c r="G442" s="130" t="s">
        <v>1668</v>
      </c>
      <c r="H442" s="131">
        <v>60</v>
      </c>
      <c r="I442" s="132"/>
      <c r="J442" s="133">
        <f>ROUND(I442*H442,2)</f>
        <v>0</v>
      </c>
      <c r="K442" s="129" t="s">
        <v>19</v>
      </c>
      <c r="L442" s="32"/>
      <c r="M442" s="134" t="s">
        <v>19</v>
      </c>
      <c r="N442" s="135" t="s">
        <v>47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197</v>
      </c>
      <c r="AT442" s="138" t="s">
        <v>138</v>
      </c>
      <c r="AU442" s="138" t="s">
        <v>85</v>
      </c>
      <c r="AY442" s="17" t="s">
        <v>135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83</v>
      </c>
      <c r="BK442" s="139">
        <f>ROUND(I442*H442,2)</f>
        <v>0</v>
      </c>
      <c r="BL442" s="17" t="s">
        <v>197</v>
      </c>
      <c r="BM442" s="138" t="s">
        <v>1069</v>
      </c>
    </row>
    <row r="443" spans="2:65" s="1" customFormat="1" ht="10">
      <c r="B443" s="32"/>
      <c r="D443" s="140" t="s">
        <v>144</v>
      </c>
      <c r="F443" s="141" t="s">
        <v>2295</v>
      </c>
      <c r="I443" s="142"/>
      <c r="L443" s="32"/>
      <c r="M443" s="143"/>
      <c r="T443" s="53"/>
      <c r="AT443" s="17" t="s">
        <v>144</v>
      </c>
      <c r="AU443" s="17" t="s">
        <v>85</v>
      </c>
    </row>
    <row r="444" spans="2:65" s="1" customFormat="1" ht="24.15" customHeight="1">
      <c r="B444" s="32"/>
      <c r="C444" s="127" t="s">
        <v>1070</v>
      </c>
      <c r="D444" s="127" t="s">
        <v>138</v>
      </c>
      <c r="E444" s="128" t="s">
        <v>2296</v>
      </c>
      <c r="F444" s="129" t="s">
        <v>2297</v>
      </c>
      <c r="G444" s="130" t="s">
        <v>237</v>
      </c>
      <c r="H444" s="131">
        <v>29</v>
      </c>
      <c r="I444" s="132"/>
      <c r="J444" s="133">
        <f>ROUND(I444*H444,2)</f>
        <v>0</v>
      </c>
      <c r="K444" s="129" t="s">
        <v>142</v>
      </c>
      <c r="L444" s="32"/>
      <c r="M444" s="134" t="s">
        <v>19</v>
      </c>
      <c r="N444" s="135" t="s">
        <v>47</v>
      </c>
      <c r="P444" s="136">
        <f>O444*H444</f>
        <v>0</v>
      </c>
      <c r="Q444" s="136">
        <v>0</v>
      </c>
      <c r="R444" s="136">
        <f>Q444*H444</f>
        <v>0</v>
      </c>
      <c r="S444" s="136">
        <v>0</v>
      </c>
      <c r="T444" s="137">
        <f>S444*H444</f>
        <v>0</v>
      </c>
      <c r="AR444" s="138" t="s">
        <v>197</v>
      </c>
      <c r="AT444" s="138" t="s">
        <v>138</v>
      </c>
      <c r="AU444" s="138" t="s">
        <v>85</v>
      </c>
      <c r="AY444" s="17" t="s">
        <v>135</v>
      </c>
      <c r="BE444" s="139">
        <f>IF(N444="základní",J444,0)</f>
        <v>0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7" t="s">
        <v>83</v>
      </c>
      <c r="BK444" s="139">
        <f>ROUND(I444*H444,2)</f>
        <v>0</v>
      </c>
      <c r="BL444" s="17" t="s">
        <v>197</v>
      </c>
      <c r="BM444" s="138" t="s">
        <v>1073</v>
      </c>
    </row>
    <row r="445" spans="2:65" s="1" customFormat="1" ht="18">
      <c r="B445" s="32"/>
      <c r="D445" s="140" t="s">
        <v>144</v>
      </c>
      <c r="F445" s="141" t="s">
        <v>2297</v>
      </c>
      <c r="I445" s="142"/>
      <c r="L445" s="32"/>
      <c r="M445" s="143"/>
      <c r="T445" s="53"/>
      <c r="AT445" s="17" t="s">
        <v>144</v>
      </c>
      <c r="AU445" s="17" t="s">
        <v>85</v>
      </c>
    </row>
    <row r="446" spans="2:65" s="1" customFormat="1" ht="10">
      <c r="B446" s="32"/>
      <c r="D446" s="144" t="s">
        <v>145</v>
      </c>
      <c r="F446" s="145" t="s">
        <v>2298</v>
      </c>
      <c r="I446" s="142"/>
      <c r="L446" s="32"/>
      <c r="M446" s="143"/>
      <c r="T446" s="53"/>
      <c r="AT446" s="17" t="s">
        <v>145</v>
      </c>
      <c r="AU446" s="17" t="s">
        <v>85</v>
      </c>
    </row>
    <row r="447" spans="2:65" s="1" customFormat="1" ht="24.15" customHeight="1">
      <c r="B447" s="32"/>
      <c r="C447" s="176" t="s">
        <v>779</v>
      </c>
      <c r="D447" s="176" t="s">
        <v>714</v>
      </c>
      <c r="E447" s="177" t="s">
        <v>2299</v>
      </c>
      <c r="F447" s="178" t="s">
        <v>2300</v>
      </c>
      <c r="G447" s="179" t="s">
        <v>237</v>
      </c>
      <c r="H447" s="180">
        <v>29</v>
      </c>
      <c r="I447" s="181"/>
      <c r="J447" s="182">
        <f>ROUND(I447*H447,2)</f>
        <v>0</v>
      </c>
      <c r="K447" s="178" t="s">
        <v>142</v>
      </c>
      <c r="L447" s="183"/>
      <c r="M447" s="184" t="s">
        <v>19</v>
      </c>
      <c r="N447" s="185" t="s">
        <v>47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267</v>
      </c>
      <c r="AT447" s="138" t="s">
        <v>714</v>
      </c>
      <c r="AU447" s="138" t="s">
        <v>85</v>
      </c>
      <c r="AY447" s="17" t="s">
        <v>135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83</v>
      </c>
      <c r="BK447" s="139">
        <f>ROUND(I447*H447,2)</f>
        <v>0</v>
      </c>
      <c r="BL447" s="17" t="s">
        <v>197</v>
      </c>
      <c r="BM447" s="138" t="s">
        <v>1076</v>
      </c>
    </row>
    <row r="448" spans="2:65" s="1" customFormat="1" ht="10">
      <c r="B448" s="32"/>
      <c r="D448" s="140" t="s">
        <v>144</v>
      </c>
      <c r="F448" s="141" t="s">
        <v>2300</v>
      </c>
      <c r="I448" s="142"/>
      <c r="L448" s="32"/>
      <c r="M448" s="143"/>
      <c r="T448" s="53"/>
      <c r="AT448" s="17" t="s">
        <v>144</v>
      </c>
      <c r="AU448" s="17" t="s">
        <v>85</v>
      </c>
    </row>
    <row r="449" spans="2:65" s="1" customFormat="1" ht="24.15" customHeight="1">
      <c r="B449" s="32"/>
      <c r="C449" s="127" t="s">
        <v>1077</v>
      </c>
      <c r="D449" s="127" t="s">
        <v>138</v>
      </c>
      <c r="E449" s="128" t="s">
        <v>2301</v>
      </c>
      <c r="F449" s="129" t="s">
        <v>2302</v>
      </c>
      <c r="G449" s="130" t="s">
        <v>237</v>
      </c>
      <c r="H449" s="131">
        <v>4</v>
      </c>
      <c r="I449" s="132"/>
      <c r="J449" s="133">
        <f>ROUND(I449*H449,2)</f>
        <v>0</v>
      </c>
      <c r="K449" s="129" t="s">
        <v>142</v>
      </c>
      <c r="L449" s="32"/>
      <c r="M449" s="134" t="s">
        <v>19</v>
      </c>
      <c r="N449" s="135" t="s">
        <v>47</v>
      </c>
      <c r="P449" s="136">
        <f>O449*H449</f>
        <v>0</v>
      </c>
      <c r="Q449" s="136">
        <v>0</v>
      </c>
      <c r="R449" s="136">
        <f>Q449*H449</f>
        <v>0</v>
      </c>
      <c r="S449" s="136">
        <v>0</v>
      </c>
      <c r="T449" s="137">
        <f>S449*H449</f>
        <v>0</v>
      </c>
      <c r="AR449" s="138" t="s">
        <v>197</v>
      </c>
      <c r="AT449" s="138" t="s">
        <v>138</v>
      </c>
      <c r="AU449" s="138" t="s">
        <v>85</v>
      </c>
      <c r="AY449" s="17" t="s">
        <v>135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83</v>
      </c>
      <c r="BK449" s="139">
        <f>ROUND(I449*H449,2)</f>
        <v>0</v>
      </c>
      <c r="BL449" s="17" t="s">
        <v>197</v>
      </c>
      <c r="BM449" s="138" t="s">
        <v>1080</v>
      </c>
    </row>
    <row r="450" spans="2:65" s="1" customFormat="1" ht="18">
      <c r="B450" s="32"/>
      <c r="D450" s="140" t="s">
        <v>144</v>
      </c>
      <c r="F450" s="141" t="s">
        <v>2302</v>
      </c>
      <c r="I450" s="142"/>
      <c r="L450" s="32"/>
      <c r="M450" s="143"/>
      <c r="T450" s="53"/>
      <c r="AT450" s="17" t="s">
        <v>144</v>
      </c>
      <c r="AU450" s="17" t="s">
        <v>85</v>
      </c>
    </row>
    <row r="451" spans="2:65" s="1" customFormat="1" ht="10">
      <c r="B451" s="32"/>
      <c r="D451" s="144" t="s">
        <v>145</v>
      </c>
      <c r="F451" s="145" t="s">
        <v>2303</v>
      </c>
      <c r="I451" s="142"/>
      <c r="L451" s="32"/>
      <c r="M451" s="143"/>
      <c r="T451" s="53"/>
      <c r="AT451" s="17" t="s">
        <v>145</v>
      </c>
      <c r="AU451" s="17" t="s">
        <v>85</v>
      </c>
    </row>
    <row r="452" spans="2:65" s="1" customFormat="1" ht="21.75" customHeight="1">
      <c r="B452" s="32"/>
      <c r="C452" s="176" t="s">
        <v>784</v>
      </c>
      <c r="D452" s="176" t="s">
        <v>714</v>
      </c>
      <c r="E452" s="177" t="s">
        <v>2304</v>
      </c>
      <c r="F452" s="178" t="s">
        <v>2305</v>
      </c>
      <c r="G452" s="179" t="s">
        <v>237</v>
      </c>
      <c r="H452" s="180">
        <v>4</v>
      </c>
      <c r="I452" s="181"/>
      <c r="J452" s="182">
        <f>ROUND(I452*H452,2)</f>
        <v>0</v>
      </c>
      <c r="K452" s="178" t="s">
        <v>142</v>
      </c>
      <c r="L452" s="183"/>
      <c r="M452" s="184" t="s">
        <v>19</v>
      </c>
      <c r="N452" s="185" t="s">
        <v>47</v>
      </c>
      <c r="P452" s="136">
        <f>O452*H452</f>
        <v>0</v>
      </c>
      <c r="Q452" s="136">
        <v>0</v>
      </c>
      <c r="R452" s="136">
        <f>Q452*H452</f>
        <v>0</v>
      </c>
      <c r="S452" s="136">
        <v>0</v>
      </c>
      <c r="T452" s="137">
        <f>S452*H452</f>
        <v>0</v>
      </c>
      <c r="AR452" s="138" t="s">
        <v>267</v>
      </c>
      <c r="AT452" s="138" t="s">
        <v>714</v>
      </c>
      <c r="AU452" s="138" t="s">
        <v>85</v>
      </c>
      <c r="AY452" s="17" t="s">
        <v>135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7" t="s">
        <v>83</v>
      </c>
      <c r="BK452" s="139">
        <f>ROUND(I452*H452,2)</f>
        <v>0</v>
      </c>
      <c r="BL452" s="17" t="s">
        <v>197</v>
      </c>
      <c r="BM452" s="138" t="s">
        <v>1083</v>
      </c>
    </row>
    <row r="453" spans="2:65" s="1" customFormat="1" ht="10">
      <c r="B453" s="32"/>
      <c r="D453" s="140" t="s">
        <v>144</v>
      </c>
      <c r="F453" s="141" t="s">
        <v>2305</v>
      </c>
      <c r="I453" s="142"/>
      <c r="L453" s="32"/>
      <c r="M453" s="143"/>
      <c r="T453" s="53"/>
      <c r="AT453" s="17" t="s">
        <v>144</v>
      </c>
      <c r="AU453" s="17" t="s">
        <v>85</v>
      </c>
    </row>
    <row r="454" spans="2:65" s="1" customFormat="1" ht="24.15" customHeight="1">
      <c r="B454" s="32"/>
      <c r="C454" s="127" t="s">
        <v>1084</v>
      </c>
      <c r="D454" s="127" t="s">
        <v>138</v>
      </c>
      <c r="E454" s="128" t="s">
        <v>2306</v>
      </c>
      <c r="F454" s="129" t="s">
        <v>2307</v>
      </c>
      <c r="G454" s="130" t="s">
        <v>237</v>
      </c>
      <c r="H454" s="131">
        <v>2</v>
      </c>
      <c r="I454" s="132"/>
      <c r="J454" s="133">
        <f>ROUND(I454*H454,2)</f>
        <v>0</v>
      </c>
      <c r="K454" s="129" t="s">
        <v>142</v>
      </c>
      <c r="L454" s="32"/>
      <c r="M454" s="134" t="s">
        <v>19</v>
      </c>
      <c r="N454" s="135" t="s">
        <v>47</v>
      </c>
      <c r="P454" s="136">
        <f>O454*H454</f>
        <v>0</v>
      </c>
      <c r="Q454" s="136">
        <v>0</v>
      </c>
      <c r="R454" s="136">
        <f>Q454*H454</f>
        <v>0</v>
      </c>
      <c r="S454" s="136">
        <v>0</v>
      </c>
      <c r="T454" s="137">
        <f>S454*H454</f>
        <v>0</v>
      </c>
      <c r="AR454" s="138" t="s">
        <v>197</v>
      </c>
      <c r="AT454" s="138" t="s">
        <v>138</v>
      </c>
      <c r="AU454" s="138" t="s">
        <v>85</v>
      </c>
      <c r="AY454" s="17" t="s">
        <v>135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83</v>
      </c>
      <c r="BK454" s="139">
        <f>ROUND(I454*H454,2)</f>
        <v>0</v>
      </c>
      <c r="BL454" s="17" t="s">
        <v>197</v>
      </c>
      <c r="BM454" s="138" t="s">
        <v>1087</v>
      </c>
    </row>
    <row r="455" spans="2:65" s="1" customFormat="1" ht="18">
      <c r="B455" s="32"/>
      <c r="D455" s="140" t="s">
        <v>144</v>
      </c>
      <c r="F455" s="141" t="s">
        <v>2307</v>
      </c>
      <c r="I455" s="142"/>
      <c r="L455" s="32"/>
      <c r="M455" s="143"/>
      <c r="T455" s="53"/>
      <c r="AT455" s="17" t="s">
        <v>144</v>
      </c>
      <c r="AU455" s="17" t="s">
        <v>85</v>
      </c>
    </row>
    <row r="456" spans="2:65" s="1" customFormat="1" ht="10">
      <c r="B456" s="32"/>
      <c r="D456" s="144" t="s">
        <v>145</v>
      </c>
      <c r="F456" s="145" t="s">
        <v>2308</v>
      </c>
      <c r="I456" s="142"/>
      <c r="L456" s="32"/>
      <c r="M456" s="143"/>
      <c r="T456" s="53"/>
      <c r="AT456" s="17" t="s">
        <v>145</v>
      </c>
      <c r="AU456" s="17" t="s">
        <v>85</v>
      </c>
    </row>
    <row r="457" spans="2:65" s="1" customFormat="1" ht="24.15" customHeight="1">
      <c r="B457" s="32"/>
      <c r="C457" s="176" t="s">
        <v>788</v>
      </c>
      <c r="D457" s="176" t="s">
        <v>714</v>
      </c>
      <c r="E457" s="177" t="s">
        <v>2309</v>
      </c>
      <c r="F457" s="178" t="s">
        <v>2310</v>
      </c>
      <c r="G457" s="179" t="s">
        <v>237</v>
      </c>
      <c r="H457" s="180">
        <v>2</v>
      </c>
      <c r="I457" s="181"/>
      <c r="J457" s="182">
        <f>ROUND(I457*H457,2)</f>
        <v>0</v>
      </c>
      <c r="K457" s="178" t="s">
        <v>142</v>
      </c>
      <c r="L457" s="183"/>
      <c r="M457" s="184" t="s">
        <v>19</v>
      </c>
      <c r="N457" s="185" t="s">
        <v>47</v>
      </c>
      <c r="P457" s="136">
        <f>O457*H457</f>
        <v>0</v>
      </c>
      <c r="Q457" s="136">
        <v>0</v>
      </c>
      <c r="R457" s="136">
        <f>Q457*H457</f>
        <v>0</v>
      </c>
      <c r="S457" s="136">
        <v>0</v>
      </c>
      <c r="T457" s="137">
        <f>S457*H457</f>
        <v>0</v>
      </c>
      <c r="AR457" s="138" t="s">
        <v>267</v>
      </c>
      <c r="AT457" s="138" t="s">
        <v>714</v>
      </c>
      <c r="AU457" s="138" t="s">
        <v>85</v>
      </c>
      <c r="AY457" s="17" t="s">
        <v>135</v>
      </c>
      <c r="BE457" s="139">
        <f>IF(N457="základní",J457,0)</f>
        <v>0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7" t="s">
        <v>83</v>
      </c>
      <c r="BK457" s="139">
        <f>ROUND(I457*H457,2)</f>
        <v>0</v>
      </c>
      <c r="BL457" s="17" t="s">
        <v>197</v>
      </c>
      <c r="BM457" s="138" t="s">
        <v>1090</v>
      </c>
    </row>
    <row r="458" spans="2:65" s="1" customFormat="1" ht="10">
      <c r="B458" s="32"/>
      <c r="D458" s="140" t="s">
        <v>144</v>
      </c>
      <c r="F458" s="141" t="s">
        <v>2310</v>
      </c>
      <c r="I458" s="142"/>
      <c r="L458" s="32"/>
      <c r="M458" s="143"/>
      <c r="T458" s="53"/>
      <c r="AT458" s="17" t="s">
        <v>144</v>
      </c>
      <c r="AU458" s="17" t="s">
        <v>85</v>
      </c>
    </row>
    <row r="459" spans="2:65" s="1" customFormat="1" ht="37.75" customHeight="1">
      <c r="B459" s="32"/>
      <c r="C459" s="127" t="s">
        <v>1091</v>
      </c>
      <c r="D459" s="127" t="s">
        <v>138</v>
      </c>
      <c r="E459" s="128" t="s">
        <v>2311</v>
      </c>
      <c r="F459" s="129" t="s">
        <v>2312</v>
      </c>
      <c r="G459" s="130" t="s">
        <v>266</v>
      </c>
      <c r="H459" s="131">
        <v>40</v>
      </c>
      <c r="I459" s="132"/>
      <c r="J459" s="133">
        <f>ROUND(I459*H459,2)</f>
        <v>0</v>
      </c>
      <c r="K459" s="129" t="s">
        <v>142</v>
      </c>
      <c r="L459" s="32"/>
      <c r="M459" s="134" t="s">
        <v>19</v>
      </c>
      <c r="N459" s="135" t="s">
        <v>47</v>
      </c>
      <c r="P459" s="136">
        <f>O459*H459</f>
        <v>0</v>
      </c>
      <c r="Q459" s="136">
        <v>0</v>
      </c>
      <c r="R459" s="136">
        <f>Q459*H459</f>
        <v>0</v>
      </c>
      <c r="S459" s="136">
        <v>4.6730000000000001E-2</v>
      </c>
      <c r="T459" s="137">
        <f>S459*H459</f>
        <v>1.8692</v>
      </c>
      <c r="AR459" s="138" t="s">
        <v>197</v>
      </c>
      <c r="AT459" s="138" t="s">
        <v>138</v>
      </c>
      <c r="AU459" s="138" t="s">
        <v>85</v>
      </c>
      <c r="AY459" s="17" t="s">
        <v>135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7" t="s">
        <v>83</v>
      </c>
      <c r="BK459" s="139">
        <f>ROUND(I459*H459,2)</f>
        <v>0</v>
      </c>
      <c r="BL459" s="17" t="s">
        <v>197</v>
      </c>
      <c r="BM459" s="138" t="s">
        <v>1094</v>
      </c>
    </row>
    <row r="460" spans="2:65" s="1" customFormat="1" ht="18">
      <c r="B460" s="32"/>
      <c r="D460" s="140" t="s">
        <v>144</v>
      </c>
      <c r="F460" s="141" t="s">
        <v>2313</v>
      </c>
      <c r="I460" s="142"/>
      <c r="L460" s="32"/>
      <c r="M460" s="143"/>
      <c r="T460" s="53"/>
      <c r="AT460" s="17" t="s">
        <v>144</v>
      </c>
      <c r="AU460" s="17" t="s">
        <v>85</v>
      </c>
    </row>
    <row r="461" spans="2:65" s="1" customFormat="1" ht="10">
      <c r="B461" s="32"/>
      <c r="D461" s="144" t="s">
        <v>145</v>
      </c>
      <c r="F461" s="145" t="s">
        <v>2314</v>
      </c>
      <c r="I461" s="142"/>
      <c r="L461" s="32"/>
      <c r="M461" s="143"/>
      <c r="T461" s="53"/>
      <c r="AT461" s="17" t="s">
        <v>145</v>
      </c>
      <c r="AU461" s="17" t="s">
        <v>85</v>
      </c>
    </row>
    <row r="462" spans="2:65" s="13" customFormat="1" ht="10">
      <c r="B462" s="152"/>
      <c r="D462" s="140" t="s">
        <v>147</v>
      </c>
      <c r="E462" s="153" t="s">
        <v>19</v>
      </c>
      <c r="F462" s="154" t="s">
        <v>2315</v>
      </c>
      <c r="H462" s="155">
        <v>40</v>
      </c>
      <c r="I462" s="156"/>
      <c r="L462" s="152"/>
      <c r="M462" s="157"/>
      <c r="T462" s="158"/>
      <c r="AT462" s="153" t="s">
        <v>147</v>
      </c>
      <c r="AU462" s="153" t="s">
        <v>85</v>
      </c>
      <c r="AV462" s="13" t="s">
        <v>85</v>
      </c>
      <c r="AW462" s="13" t="s">
        <v>39</v>
      </c>
      <c r="AX462" s="13" t="s">
        <v>12</v>
      </c>
      <c r="AY462" s="153" t="s">
        <v>135</v>
      </c>
    </row>
    <row r="463" spans="2:65" s="14" customFormat="1" ht="10">
      <c r="B463" s="159"/>
      <c r="D463" s="140" t="s">
        <v>147</v>
      </c>
      <c r="E463" s="160" t="s">
        <v>19</v>
      </c>
      <c r="F463" s="161" t="s">
        <v>154</v>
      </c>
      <c r="H463" s="162">
        <v>40</v>
      </c>
      <c r="I463" s="163"/>
      <c r="L463" s="159"/>
      <c r="M463" s="164"/>
      <c r="T463" s="165"/>
      <c r="AT463" s="160" t="s">
        <v>147</v>
      </c>
      <c r="AU463" s="160" t="s">
        <v>85</v>
      </c>
      <c r="AV463" s="14" t="s">
        <v>143</v>
      </c>
      <c r="AW463" s="14" t="s">
        <v>39</v>
      </c>
      <c r="AX463" s="14" t="s">
        <v>83</v>
      </c>
      <c r="AY463" s="160" t="s">
        <v>135</v>
      </c>
    </row>
    <row r="464" spans="2:65" s="1" customFormat="1" ht="33" customHeight="1">
      <c r="B464" s="32"/>
      <c r="C464" s="127" t="s">
        <v>791</v>
      </c>
      <c r="D464" s="127" t="s">
        <v>138</v>
      </c>
      <c r="E464" s="128" t="s">
        <v>2316</v>
      </c>
      <c r="F464" s="129" t="s">
        <v>2317</v>
      </c>
      <c r="G464" s="130" t="s">
        <v>266</v>
      </c>
      <c r="H464" s="131">
        <v>25</v>
      </c>
      <c r="I464" s="132"/>
      <c r="J464" s="133">
        <f>ROUND(I464*H464,2)</f>
        <v>0</v>
      </c>
      <c r="K464" s="129" t="s">
        <v>142</v>
      </c>
      <c r="L464" s="32"/>
      <c r="M464" s="134" t="s">
        <v>19</v>
      </c>
      <c r="N464" s="135" t="s">
        <v>47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197</v>
      </c>
      <c r="AT464" s="138" t="s">
        <v>138</v>
      </c>
      <c r="AU464" s="138" t="s">
        <v>85</v>
      </c>
      <c r="AY464" s="17" t="s">
        <v>135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83</v>
      </c>
      <c r="BK464" s="139">
        <f>ROUND(I464*H464,2)</f>
        <v>0</v>
      </c>
      <c r="BL464" s="17" t="s">
        <v>197</v>
      </c>
      <c r="BM464" s="138" t="s">
        <v>1097</v>
      </c>
    </row>
    <row r="465" spans="2:65" s="1" customFormat="1" ht="18">
      <c r="B465" s="32"/>
      <c r="D465" s="140" t="s">
        <v>144</v>
      </c>
      <c r="F465" s="141" t="s">
        <v>2317</v>
      </c>
      <c r="I465" s="142"/>
      <c r="L465" s="32"/>
      <c r="M465" s="143"/>
      <c r="T465" s="53"/>
      <c r="AT465" s="17" t="s">
        <v>144</v>
      </c>
      <c r="AU465" s="17" t="s">
        <v>85</v>
      </c>
    </row>
    <row r="466" spans="2:65" s="1" customFormat="1" ht="10">
      <c r="B466" s="32"/>
      <c r="D466" s="144" t="s">
        <v>145</v>
      </c>
      <c r="F466" s="145" t="s">
        <v>2318</v>
      </c>
      <c r="I466" s="142"/>
      <c r="L466" s="32"/>
      <c r="M466" s="143"/>
      <c r="T466" s="53"/>
      <c r="AT466" s="17" t="s">
        <v>145</v>
      </c>
      <c r="AU466" s="17" t="s">
        <v>85</v>
      </c>
    </row>
    <row r="467" spans="2:65" s="1" customFormat="1" ht="16.5" customHeight="1">
      <c r="B467" s="32"/>
      <c r="C467" s="176" t="s">
        <v>1099</v>
      </c>
      <c r="D467" s="176" t="s">
        <v>714</v>
      </c>
      <c r="E467" s="177" t="s">
        <v>2319</v>
      </c>
      <c r="F467" s="178" t="s">
        <v>2320</v>
      </c>
      <c r="G467" s="179" t="s">
        <v>266</v>
      </c>
      <c r="H467" s="180">
        <v>30</v>
      </c>
      <c r="I467" s="181"/>
      <c r="J467" s="182">
        <f>ROUND(I467*H467,2)</f>
        <v>0</v>
      </c>
      <c r="K467" s="178" t="s">
        <v>142</v>
      </c>
      <c r="L467" s="183"/>
      <c r="M467" s="184" t="s">
        <v>19</v>
      </c>
      <c r="N467" s="185" t="s">
        <v>47</v>
      </c>
      <c r="P467" s="136">
        <f>O467*H467</f>
        <v>0</v>
      </c>
      <c r="Q467" s="136">
        <v>0</v>
      </c>
      <c r="R467" s="136">
        <f>Q467*H467</f>
        <v>0</v>
      </c>
      <c r="S467" s="136">
        <v>0</v>
      </c>
      <c r="T467" s="137">
        <f>S467*H467</f>
        <v>0</v>
      </c>
      <c r="AR467" s="138" t="s">
        <v>267</v>
      </c>
      <c r="AT467" s="138" t="s">
        <v>714</v>
      </c>
      <c r="AU467" s="138" t="s">
        <v>85</v>
      </c>
      <c r="AY467" s="17" t="s">
        <v>135</v>
      </c>
      <c r="BE467" s="139">
        <f>IF(N467="základní",J467,0)</f>
        <v>0</v>
      </c>
      <c r="BF467" s="139">
        <f>IF(N467="snížená",J467,0)</f>
        <v>0</v>
      </c>
      <c r="BG467" s="139">
        <f>IF(N467="zákl. přenesená",J467,0)</f>
        <v>0</v>
      </c>
      <c r="BH467" s="139">
        <f>IF(N467="sníž. přenesená",J467,0)</f>
        <v>0</v>
      </c>
      <c r="BI467" s="139">
        <f>IF(N467="nulová",J467,0)</f>
        <v>0</v>
      </c>
      <c r="BJ467" s="17" t="s">
        <v>83</v>
      </c>
      <c r="BK467" s="139">
        <f>ROUND(I467*H467,2)</f>
        <v>0</v>
      </c>
      <c r="BL467" s="17" t="s">
        <v>197</v>
      </c>
      <c r="BM467" s="138" t="s">
        <v>1102</v>
      </c>
    </row>
    <row r="468" spans="2:65" s="1" customFormat="1" ht="10">
      <c r="B468" s="32"/>
      <c r="D468" s="140" t="s">
        <v>144</v>
      </c>
      <c r="F468" s="141" t="s">
        <v>2320</v>
      </c>
      <c r="I468" s="142"/>
      <c r="L468" s="32"/>
      <c r="M468" s="143"/>
      <c r="T468" s="53"/>
      <c r="AT468" s="17" t="s">
        <v>144</v>
      </c>
      <c r="AU468" s="17" t="s">
        <v>85</v>
      </c>
    </row>
    <row r="469" spans="2:65" s="13" customFormat="1" ht="10">
      <c r="B469" s="152"/>
      <c r="D469" s="140" t="s">
        <v>147</v>
      </c>
      <c r="E469" s="153" t="s">
        <v>19</v>
      </c>
      <c r="F469" s="154" t="s">
        <v>2321</v>
      </c>
      <c r="H469" s="155">
        <v>30</v>
      </c>
      <c r="I469" s="156"/>
      <c r="L469" s="152"/>
      <c r="M469" s="157"/>
      <c r="T469" s="158"/>
      <c r="AT469" s="153" t="s">
        <v>147</v>
      </c>
      <c r="AU469" s="153" t="s">
        <v>85</v>
      </c>
      <c r="AV469" s="13" t="s">
        <v>85</v>
      </c>
      <c r="AW469" s="13" t="s">
        <v>39</v>
      </c>
      <c r="AX469" s="13" t="s">
        <v>12</v>
      </c>
      <c r="AY469" s="153" t="s">
        <v>135</v>
      </c>
    </row>
    <row r="470" spans="2:65" s="14" customFormat="1" ht="10">
      <c r="B470" s="159"/>
      <c r="D470" s="140" t="s">
        <v>147</v>
      </c>
      <c r="E470" s="160" t="s">
        <v>19</v>
      </c>
      <c r="F470" s="161" t="s">
        <v>154</v>
      </c>
      <c r="H470" s="162">
        <v>30</v>
      </c>
      <c r="I470" s="163"/>
      <c r="L470" s="159"/>
      <c r="M470" s="164"/>
      <c r="T470" s="165"/>
      <c r="AT470" s="160" t="s">
        <v>147</v>
      </c>
      <c r="AU470" s="160" t="s">
        <v>85</v>
      </c>
      <c r="AV470" s="14" t="s">
        <v>143</v>
      </c>
      <c r="AW470" s="14" t="s">
        <v>39</v>
      </c>
      <c r="AX470" s="14" t="s">
        <v>83</v>
      </c>
      <c r="AY470" s="160" t="s">
        <v>135</v>
      </c>
    </row>
    <row r="471" spans="2:65" s="1" customFormat="1" ht="37.75" customHeight="1">
      <c r="B471" s="32"/>
      <c r="C471" s="127" t="s">
        <v>795</v>
      </c>
      <c r="D471" s="127" t="s">
        <v>138</v>
      </c>
      <c r="E471" s="128" t="s">
        <v>2322</v>
      </c>
      <c r="F471" s="129" t="s">
        <v>2323</v>
      </c>
      <c r="G471" s="130" t="s">
        <v>266</v>
      </c>
      <c r="H471" s="131">
        <v>26</v>
      </c>
      <c r="I471" s="132"/>
      <c r="J471" s="133">
        <f>ROUND(I471*H471,2)</f>
        <v>0</v>
      </c>
      <c r="K471" s="129" t="s">
        <v>142</v>
      </c>
      <c r="L471" s="32"/>
      <c r="M471" s="134" t="s">
        <v>19</v>
      </c>
      <c r="N471" s="135" t="s">
        <v>47</v>
      </c>
      <c r="P471" s="136">
        <f>O471*H471</f>
        <v>0</v>
      </c>
      <c r="Q471" s="136">
        <v>0</v>
      </c>
      <c r="R471" s="136">
        <f>Q471*H471</f>
        <v>0</v>
      </c>
      <c r="S471" s="136">
        <v>0</v>
      </c>
      <c r="T471" s="137">
        <f>S471*H471</f>
        <v>0</v>
      </c>
      <c r="AR471" s="138" t="s">
        <v>197</v>
      </c>
      <c r="AT471" s="138" t="s">
        <v>138</v>
      </c>
      <c r="AU471" s="138" t="s">
        <v>85</v>
      </c>
      <c r="AY471" s="17" t="s">
        <v>135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83</v>
      </c>
      <c r="BK471" s="139">
        <f>ROUND(I471*H471,2)</f>
        <v>0</v>
      </c>
      <c r="BL471" s="17" t="s">
        <v>197</v>
      </c>
      <c r="BM471" s="138" t="s">
        <v>1105</v>
      </c>
    </row>
    <row r="472" spans="2:65" s="1" customFormat="1" ht="18">
      <c r="B472" s="32"/>
      <c r="D472" s="140" t="s">
        <v>144</v>
      </c>
      <c r="F472" s="141" t="s">
        <v>2323</v>
      </c>
      <c r="I472" s="142"/>
      <c r="L472" s="32"/>
      <c r="M472" s="143"/>
      <c r="T472" s="53"/>
      <c r="AT472" s="17" t="s">
        <v>144</v>
      </c>
      <c r="AU472" s="17" t="s">
        <v>85</v>
      </c>
    </row>
    <row r="473" spans="2:65" s="1" customFormat="1" ht="10">
      <c r="B473" s="32"/>
      <c r="D473" s="144" t="s">
        <v>145</v>
      </c>
      <c r="F473" s="145" t="s">
        <v>2324</v>
      </c>
      <c r="I473" s="142"/>
      <c r="L473" s="32"/>
      <c r="M473" s="143"/>
      <c r="T473" s="53"/>
      <c r="AT473" s="17" t="s">
        <v>145</v>
      </c>
      <c r="AU473" s="17" t="s">
        <v>85</v>
      </c>
    </row>
    <row r="474" spans="2:65" s="13" customFormat="1" ht="10">
      <c r="B474" s="152"/>
      <c r="D474" s="140" t="s">
        <v>147</v>
      </c>
      <c r="E474" s="153" t="s">
        <v>19</v>
      </c>
      <c r="F474" s="154" t="s">
        <v>2325</v>
      </c>
      <c r="H474" s="155">
        <v>26</v>
      </c>
      <c r="I474" s="156"/>
      <c r="L474" s="152"/>
      <c r="M474" s="157"/>
      <c r="T474" s="158"/>
      <c r="AT474" s="153" t="s">
        <v>147</v>
      </c>
      <c r="AU474" s="153" t="s">
        <v>85</v>
      </c>
      <c r="AV474" s="13" t="s">
        <v>85</v>
      </c>
      <c r="AW474" s="13" t="s">
        <v>39</v>
      </c>
      <c r="AX474" s="13" t="s">
        <v>12</v>
      </c>
      <c r="AY474" s="153" t="s">
        <v>135</v>
      </c>
    </row>
    <row r="475" spans="2:65" s="14" customFormat="1" ht="10">
      <c r="B475" s="159"/>
      <c r="D475" s="140" t="s">
        <v>147</v>
      </c>
      <c r="E475" s="160" t="s">
        <v>19</v>
      </c>
      <c r="F475" s="161" t="s">
        <v>154</v>
      </c>
      <c r="H475" s="162">
        <v>26</v>
      </c>
      <c r="I475" s="163"/>
      <c r="L475" s="159"/>
      <c r="M475" s="164"/>
      <c r="T475" s="165"/>
      <c r="AT475" s="160" t="s">
        <v>147</v>
      </c>
      <c r="AU475" s="160" t="s">
        <v>85</v>
      </c>
      <c r="AV475" s="14" t="s">
        <v>143</v>
      </c>
      <c r="AW475" s="14" t="s">
        <v>39</v>
      </c>
      <c r="AX475" s="14" t="s">
        <v>83</v>
      </c>
      <c r="AY475" s="160" t="s">
        <v>135</v>
      </c>
    </row>
    <row r="476" spans="2:65" s="1" customFormat="1" ht="16.5" customHeight="1">
      <c r="B476" s="32"/>
      <c r="C476" s="176" t="s">
        <v>1107</v>
      </c>
      <c r="D476" s="176" t="s">
        <v>714</v>
      </c>
      <c r="E476" s="177" t="s">
        <v>2326</v>
      </c>
      <c r="F476" s="178" t="s">
        <v>2327</v>
      </c>
      <c r="G476" s="179" t="s">
        <v>266</v>
      </c>
      <c r="H476" s="180">
        <v>8.4</v>
      </c>
      <c r="I476" s="181"/>
      <c r="J476" s="182">
        <f>ROUND(I476*H476,2)</f>
        <v>0</v>
      </c>
      <c r="K476" s="178" t="s">
        <v>142</v>
      </c>
      <c r="L476" s="183"/>
      <c r="M476" s="184" t="s">
        <v>19</v>
      </c>
      <c r="N476" s="185" t="s">
        <v>47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267</v>
      </c>
      <c r="AT476" s="138" t="s">
        <v>714</v>
      </c>
      <c r="AU476" s="138" t="s">
        <v>85</v>
      </c>
      <c r="AY476" s="17" t="s">
        <v>135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83</v>
      </c>
      <c r="BK476" s="139">
        <f>ROUND(I476*H476,2)</f>
        <v>0</v>
      </c>
      <c r="BL476" s="17" t="s">
        <v>197</v>
      </c>
      <c r="BM476" s="138" t="s">
        <v>1110</v>
      </c>
    </row>
    <row r="477" spans="2:65" s="1" customFormat="1" ht="10">
      <c r="B477" s="32"/>
      <c r="D477" s="140" t="s">
        <v>144</v>
      </c>
      <c r="F477" s="141" t="s">
        <v>2327</v>
      </c>
      <c r="I477" s="142"/>
      <c r="L477" s="32"/>
      <c r="M477" s="143"/>
      <c r="T477" s="53"/>
      <c r="AT477" s="17" t="s">
        <v>144</v>
      </c>
      <c r="AU477" s="17" t="s">
        <v>85</v>
      </c>
    </row>
    <row r="478" spans="2:65" s="13" customFormat="1" ht="10">
      <c r="B478" s="152"/>
      <c r="D478" s="140" t="s">
        <v>147</v>
      </c>
      <c r="E478" s="153" t="s">
        <v>19</v>
      </c>
      <c r="F478" s="154" t="s">
        <v>2328</v>
      </c>
      <c r="H478" s="155">
        <v>8.4</v>
      </c>
      <c r="I478" s="156"/>
      <c r="L478" s="152"/>
      <c r="M478" s="157"/>
      <c r="T478" s="158"/>
      <c r="AT478" s="153" t="s">
        <v>147</v>
      </c>
      <c r="AU478" s="153" t="s">
        <v>85</v>
      </c>
      <c r="AV478" s="13" t="s">
        <v>85</v>
      </c>
      <c r="AW478" s="13" t="s">
        <v>39</v>
      </c>
      <c r="AX478" s="13" t="s">
        <v>12</v>
      </c>
      <c r="AY478" s="153" t="s">
        <v>135</v>
      </c>
    </row>
    <row r="479" spans="2:65" s="14" customFormat="1" ht="10">
      <c r="B479" s="159"/>
      <c r="D479" s="140" t="s">
        <v>147</v>
      </c>
      <c r="E479" s="160" t="s">
        <v>19</v>
      </c>
      <c r="F479" s="161" t="s">
        <v>154</v>
      </c>
      <c r="H479" s="162">
        <v>8.4</v>
      </c>
      <c r="I479" s="163"/>
      <c r="L479" s="159"/>
      <c r="M479" s="164"/>
      <c r="T479" s="165"/>
      <c r="AT479" s="160" t="s">
        <v>147</v>
      </c>
      <c r="AU479" s="160" t="s">
        <v>85</v>
      </c>
      <c r="AV479" s="14" t="s">
        <v>143</v>
      </c>
      <c r="AW479" s="14" t="s">
        <v>39</v>
      </c>
      <c r="AX479" s="14" t="s">
        <v>83</v>
      </c>
      <c r="AY479" s="160" t="s">
        <v>135</v>
      </c>
    </row>
    <row r="480" spans="2:65" s="1" customFormat="1" ht="16.5" customHeight="1">
      <c r="B480" s="32"/>
      <c r="C480" s="176" t="s">
        <v>798</v>
      </c>
      <c r="D480" s="176" t="s">
        <v>714</v>
      </c>
      <c r="E480" s="177" t="s">
        <v>2329</v>
      </c>
      <c r="F480" s="178" t="s">
        <v>2330</v>
      </c>
      <c r="G480" s="179" t="s">
        <v>266</v>
      </c>
      <c r="H480" s="180">
        <v>19</v>
      </c>
      <c r="I480" s="181"/>
      <c r="J480" s="182">
        <f>ROUND(I480*H480,2)</f>
        <v>0</v>
      </c>
      <c r="K480" s="178" t="s">
        <v>142</v>
      </c>
      <c r="L480" s="183"/>
      <c r="M480" s="184" t="s">
        <v>19</v>
      </c>
      <c r="N480" s="185" t="s">
        <v>47</v>
      </c>
      <c r="P480" s="136">
        <f>O480*H480</f>
        <v>0</v>
      </c>
      <c r="Q480" s="136">
        <v>0</v>
      </c>
      <c r="R480" s="136">
        <f>Q480*H480</f>
        <v>0</v>
      </c>
      <c r="S480" s="136">
        <v>0</v>
      </c>
      <c r="T480" s="137">
        <f>S480*H480</f>
        <v>0</v>
      </c>
      <c r="AR480" s="138" t="s">
        <v>267</v>
      </c>
      <c r="AT480" s="138" t="s">
        <v>714</v>
      </c>
      <c r="AU480" s="138" t="s">
        <v>85</v>
      </c>
      <c r="AY480" s="17" t="s">
        <v>135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7" t="s">
        <v>83</v>
      </c>
      <c r="BK480" s="139">
        <f>ROUND(I480*H480,2)</f>
        <v>0</v>
      </c>
      <c r="BL480" s="17" t="s">
        <v>197</v>
      </c>
      <c r="BM480" s="138" t="s">
        <v>1113</v>
      </c>
    </row>
    <row r="481" spans="2:65" s="1" customFormat="1" ht="10">
      <c r="B481" s="32"/>
      <c r="D481" s="140" t="s">
        <v>144</v>
      </c>
      <c r="F481" s="141" t="s">
        <v>2330</v>
      </c>
      <c r="I481" s="142"/>
      <c r="L481" s="32"/>
      <c r="M481" s="143"/>
      <c r="T481" s="53"/>
      <c r="AT481" s="17" t="s">
        <v>144</v>
      </c>
      <c r="AU481" s="17" t="s">
        <v>85</v>
      </c>
    </row>
    <row r="482" spans="2:65" s="1" customFormat="1" ht="33" customHeight="1">
      <c r="B482" s="32"/>
      <c r="C482" s="127" t="s">
        <v>1115</v>
      </c>
      <c r="D482" s="127" t="s">
        <v>138</v>
      </c>
      <c r="E482" s="128" t="s">
        <v>2331</v>
      </c>
      <c r="F482" s="129" t="s">
        <v>2332</v>
      </c>
      <c r="G482" s="130" t="s">
        <v>237</v>
      </c>
      <c r="H482" s="131">
        <v>4</v>
      </c>
      <c r="I482" s="132"/>
      <c r="J482" s="133">
        <f>ROUND(I482*H482,2)</f>
        <v>0</v>
      </c>
      <c r="K482" s="129" t="s">
        <v>142</v>
      </c>
      <c r="L482" s="32"/>
      <c r="M482" s="134" t="s">
        <v>19</v>
      </c>
      <c r="N482" s="135" t="s">
        <v>47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197</v>
      </c>
      <c r="AT482" s="138" t="s">
        <v>138</v>
      </c>
      <c r="AU482" s="138" t="s">
        <v>85</v>
      </c>
      <c r="AY482" s="17" t="s">
        <v>135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83</v>
      </c>
      <c r="BK482" s="139">
        <f>ROUND(I482*H482,2)</f>
        <v>0</v>
      </c>
      <c r="BL482" s="17" t="s">
        <v>197</v>
      </c>
      <c r="BM482" s="138" t="s">
        <v>1118</v>
      </c>
    </row>
    <row r="483" spans="2:65" s="1" customFormat="1" ht="18">
      <c r="B483" s="32"/>
      <c r="D483" s="140" t="s">
        <v>144</v>
      </c>
      <c r="F483" s="141" t="s">
        <v>2332</v>
      </c>
      <c r="I483" s="142"/>
      <c r="L483" s="32"/>
      <c r="M483" s="143"/>
      <c r="T483" s="53"/>
      <c r="AT483" s="17" t="s">
        <v>144</v>
      </c>
      <c r="AU483" s="17" t="s">
        <v>85</v>
      </c>
    </row>
    <row r="484" spans="2:65" s="1" customFormat="1" ht="10">
      <c r="B484" s="32"/>
      <c r="D484" s="144" t="s">
        <v>145</v>
      </c>
      <c r="F484" s="145" t="s">
        <v>2333</v>
      </c>
      <c r="I484" s="142"/>
      <c r="L484" s="32"/>
      <c r="M484" s="143"/>
      <c r="T484" s="53"/>
      <c r="AT484" s="17" t="s">
        <v>145</v>
      </c>
      <c r="AU484" s="17" t="s">
        <v>85</v>
      </c>
    </row>
    <row r="485" spans="2:65" s="1" customFormat="1" ht="16.5" customHeight="1">
      <c r="B485" s="32"/>
      <c r="C485" s="176" t="s">
        <v>800</v>
      </c>
      <c r="D485" s="176" t="s">
        <v>714</v>
      </c>
      <c r="E485" s="177" t="s">
        <v>2334</v>
      </c>
      <c r="F485" s="178" t="s">
        <v>2335</v>
      </c>
      <c r="G485" s="179" t="s">
        <v>237</v>
      </c>
      <c r="H485" s="180">
        <v>4</v>
      </c>
      <c r="I485" s="181"/>
      <c r="J485" s="182">
        <f>ROUND(I485*H485,2)</f>
        <v>0</v>
      </c>
      <c r="K485" s="178" t="s">
        <v>142</v>
      </c>
      <c r="L485" s="183"/>
      <c r="M485" s="184" t="s">
        <v>19</v>
      </c>
      <c r="N485" s="185" t="s">
        <v>47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267</v>
      </c>
      <c r="AT485" s="138" t="s">
        <v>714</v>
      </c>
      <c r="AU485" s="138" t="s">
        <v>85</v>
      </c>
      <c r="AY485" s="17" t="s">
        <v>135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83</v>
      </c>
      <c r="BK485" s="139">
        <f>ROUND(I485*H485,2)</f>
        <v>0</v>
      </c>
      <c r="BL485" s="17" t="s">
        <v>197</v>
      </c>
      <c r="BM485" s="138" t="s">
        <v>1121</v>
      </c>
    </row>
    <row r="486" spans="2:65" s="1" customFormat="1" ht="10">
      <c r="B486" s="32"/>
      <c r="D486" s="140" t="s">
        <v>144</v>
      </c>
      <c r="F486" s="141" t="s">
        <v>2335</v>
      </c>
      <c r="I486" s="142"/>
      <c r="L486" s="32"/>
      <c r="M486" s="143"/>
      <c r="T486" s="53"/>
      <c r="AT486" s="17" t="s">
        <v>144</v>
      </c>
      <c r="AU486" s="17" t="s">
        <v>85</v>
      </c>
    </row>
    <row r="487" spans="2:65" s="1" customFormat="1" ht="33" customHeight="1">
      <c r="B487" s="32"/>
      <c r="C487" s="127" t="s">
        <v>1123</v>
      </c>
      <c r="D487" s="127" t="s">
        <v>138</v>
      </c>
      <c r="E487" s="128" t="s">
        <v>2336</v>
      </c>
      <c r="F487" s="129" t="s">
        <v>2337</v>
      </c>
      <c r="G487" s="130" t="s">
        <v>266</v>
      </c>
      <c r="H487" s="131">
        <v>32</v>
      </c>
      <c r="I487" s="132"/>
      <c r="J487" s="133">
        <f>ROUND(I487*H487,2)</f>
        <v>0</v>
      </c>
      <c r="K487" s="129" t="s">
        <v>142</v>
      </c>
      <c r="L487" s="32"/>
      <c r="M487" s="134" t="s">
        <v>19</v>
      </c>
      <c r="N487" s="135" t="s">
        <v>47</v>
      </c>
      <c r="P487" s="136">
        <f>O487*H487</f>
        <v>0</v>
      </c>
      <c r="Q487" s="136">
        <v>0</v>
      </c>
      <c r="R487" s="136">
        <f>Q487*H487</f>
        <v>0</v>
      </c>
      <c r="S487" s="136">
        <v>0</v>
      </c>
      <c r="T487" s="137">
        <f>S487*H487</f>
        <v>0</v>
      </c>
      <c r="AR487" s="138" t="s">
        <v>197</v>
      </c>
      <c r="AT487" s="138" t="s">
        <v>138</v>
      </c>
      <c r="AU487" s="138" t="s">
        <v>85</v>
      </c>
      <c r="AY487" s="17" t="s">
        <v>135</v>
      </c>
      <c r="BE487" s="139">
        <f>IF(N487="základní",J487,0)</f>
        <v>0</v>
      </c>
      <c r="BF487" s="139">
        <f>IF(N487="snížená",J487,0)</f>
        <v>0</v>
      </c>
      <c r="BG487" s="139">
        <f>IF(N487="zákl. přenesená",J487,0)</f>
        <v>0</v>
      </c>
      <c r="BH487" s="139">
        <f>IF(N487="sníž. přenesená",J487,0)</f>
        <v>0</v>
      </c>
      <c r="BI487" s="139">
        <f>IF(N487="nulová",J487,0)</f>
        <v>0</v>
      </c>
      <c r="BJ487" s="17" t="s">
        <v>83</v>
      </c>
      <c r="BK487" s="139">
        <f>ROUND(I487*H487,2)</f>
        <v>0</v>
      </c>
      <c r="BL487" s="17" t="s">
        <v>197</v>
      </c>
      <c r="BM487" s="138" t="s">
        <v>1126</v>
      </c>
    </row>
    <row r="488" spans="2:65" s="1" customFormat="1" ht="18">
      <c r="B488" s="32"/>
      <c r="D488" s="140" t="s">
        <v>144</v>
      </c>
      <c r="F488" s="141" t="s">
        <v>2337</v>
      </c>
      <c r="I488" s="142"/>
      <c r="L488" s="32"/>
      <c r="M488" s="143"/>
      <c r="T488" s="53"/>
      <c r="AT488" s="17" t="s">
        <v>144</v>
      </c>
      <c r="AU488" s="17" t="s">
        <v>85</v>
      </c>
    </row>
    <row r="489" spans="2:65" s="1" customFormat="1" ht="10">
      <c r="B489" s="32"/>
      <c r="D489" s="144" t="s">
        <v>145</v>
      </c>
      <c r="F489" s="145" t="s">
        <v>2338</v>
      </c>
      <c r="I489" s="142"/>
      <c r="L489" s="32"/>
      <c r="M489" s="143"/>
      <c r="T489" s="53"/>
      <c r="AT489" s="17" t="s">
        <v>145</v>
      </c>
      <c r="AU489" s="17" t="s">
        <v>85</v>
      </c>
    </row>
    <row r="490" spans="2:65" s="1" customFormat="1" ht="24.15" customHeight="1">
      <c r="B490" s="32"/>
      <c r="C490" s="176" t="s">
        <v>803</v>
      </c>
      <c r="D490" s="176" t="s">
        <v>714</v>
      </c>
      <c r="E490" s="177" t="s">
        <v>2339</v>
      </c>
      <c r="F490" s="178" t="s">
        <v>2340</v>
      </c>
      <c r="G490" s="179" t="s">
        <v>237</v>
      </c>
      <c r="H490" s="180">
        <v>32</v>
      </c>
      <c r="I490" s="181"/>
      <c r="J490" s="182">
        <f>ROUND(I490*H490,2)</f>
        <v>0</v>
      </c>
      <c r="K490" s="178" t="s">
        <v>142</v>
      </c>
      <c r="L490" s="183"/>
      <c r="M490" s="184" t="s">
        <v>19</v>
      </c>
      <c r="N490" s="185" t="s">
        <v>47</v>
      </c>
      <c r="P490" s="136">
        <f>O490*H490</f>
        <v>0</v>
      </c>
      <c r="Q490" s="136">
        <v>0</v>
      </c>
      <c r="R490" s="136">
        <f>Q490*H490</f>
        <v>0</v>
      </c>
      <c r="S490" s="136">
        <v>0</v>
      </c>
      <c r="T490" s="137">
        <f>S490*H490</f>
        <v>0</v>
      </c>
      <c r="AR490" s="138" t="s">
        <v>267</v>
      </c>
      <c r="AT490" s="138" t="s">
        <v>714</v>
      </c>
      <c r="AU490" s="138" t="s">
        <v>85</v>
      </c>
      <c r="AY490" s="17" t="s">
        <v>135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83</v>
      </c>
      <c r="BK490" s="139">
        <f>ROUND(I490*H490,2)</f>
        <v>0</v>
      </c>
      <c r="BL490" s="17" t="s">
        <v>197</v>
      </c>
      <c r="BM490" s="138" t="s">
        <v>1129</v>
      </c>
    </row>
    <row r="491" spans="2:65" s="1" customFormat="1" ht="18">
      <c r="B491" s="32"/>
      <c r="D491" s="140" t="s">
        <v>144</v>
      </c>
      <c r="F491" s="141" t="s">
        <v>2340</v>
      </c>
      <c r="I491" s="142"/>
      <c r="L491" s="32"/>
      <c r="M491" s="143"/>
      <c r="T491" s="53"/>
      <c r="AT491" s="17" t="s">
        <v>144</v>
      </c>
      <c r="AU491" s="17" t="s">
        <v>85</v>
      </c>
    </row>
    <row r="492" spans="2:65" s="1" customFormat="1" ht="16.5" customHeight="1">
      <c r="B492" s="32"/>
      <c r="C492" s="127" t="s">
        <v>1131</v>
      </c>
      <c r="D492" s="127" t="s">
        <v>138</v>
      </c>
      <c r="E492" s="128" t="s">
        <v>392</v>
      </c>
      <c r="F492" s="129" t="s">
        <v>2341</v>
      </c>
      <c r="G492" s="130" t="s">
        <v>389</v>
      </c>
      <c r="H492" s="131">
        <v>1</v>
      </c>
      <c r="I492" s="132"/>
      <c r="J492" s="133">
        <f>ROUND(I492*H492,2)</f>
        <v>0</v>
      </c>
      <c r="K492" s="129" t="s">
        <v>19</v>
      </c>
      <c r="L492" s="32"/>
      <c r="M492" s="134" t="s">
        <v>19</v>
      </c>
      <c r="N492" s="135" t="s">
        <v>47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197</v>
      </c>
      <c r="AT492" s="138" t="s">
        <v>138</v>
      </c>
      <c r="AU492" s="138" t="s">
        <v>85</v>
      </c>
      <c r="AY492" s="17" t="s">
        <v>135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83</v>
      </c>
      <c r="BK492" s="139">
        <f>ROUND(I492*H492,2)</f>
        <v>0</v>
      </c>
      <c r="BL492" s="17" t="s">
        <v>197</v>
      </c>
      <c r="BM492" s="138" t="s">
        <v>1134</v>
      </c>
    </row>
    <row r="493" spans="2:65" s="1" customFormat="1" ht="10">
      <c r="B493" s="32"/>
      <c r="D493" s="140" t="s">
        <v>144</v>
      </c>
      <c r="F493" s="141" t="s">
        <v>2341</v>
      </c>
      <c r="I493" s="142"/>
      <c r="L493" s="32"/>
      <c r="M493" s="143"/>
      <c r="T493" s="53"/>
      <c r="AT493" s="17" t="s">
        <v>144</v>
      </c>
      <c r="AU493" s="17" t="s">
        <v>85</v>
      </c>
    </row>
    <row r="494" spans="2:65" s="1" customFormat="1" ht="16.5" customHeight="1">
      <c r="B494" s="32"/>
      <c r="C494" s="127" t="s">
        <v>810</v>
      </c>
      <c r="D494" s="127" t="s">
        <v>138</v>
      </c>
      <c r="E494" s="128" t="s">
        <v>1162</v>
      </c>
      <c r="F494" s="129" t="s">
        <v>2342</v>
      </c>
      <c r="G494" s="130" t="s">
        <v>389</v>
      </c>
      <c r="H494" s="131">
        <v>1</v>
      </c>
      <c r="I494" s="132"/>
      <c r="J494" s="133">
        <f>ROUND(I494*H494,2)</f>
        <v>0</v>
      </c>
      <c r="K494" s="129" t="s">
        <v>19</v>
      </c>
      <c r="L494" s="32"/>
      <c r="M494" s="134" t="s">
        <v>19</v>
      </c>
      <c r="N494" s="135" t="s">
        <v>47</v>
      </c>
      <c r="P494" s="136">
        <f>O494*H494</f>
        <v>0</v>
      </c>
      <c r="Q494" s="136">
        <v>0</v>
      </c>
      <c r="R494" s="136">
        <f>Q494*H494</f>
        <v>0</v>
      </c>
      <c r="S494" s="136">
        <v>0</v>
      </c>
      <c r="T494" s="137">
        <f>S494*H494</f>
        <v>0</v>
      </c>
      <c r="AR494" s="138" t="s">
        <v>197</v>
      </c>
      <c r="AT494" s="138" t="s">
        <v>138</v>
      </c>
      <c r="AU494" s="138" t="s">
        <v>85</v>
      </c>
      <c r="AY494" s="17" t="s">
        <v>135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83</v>
      </c>
      <c r="BK494" s="139">
        <f>ROUND(I494*H494,2)</f>
        <v>0</v>
      </c>
      <c r="BL494" s="17" t="s">
        <v>197</v>
      </c>
      <c r="BM494" s="138" t="s">
        <v>1137</v>
      </c>
    </row>
    <row r="495" spans="2:65" s="1" customFormat="1" ht="10">
      <c r="B495" s="32"/>
      <c r="D495" s="140" t="s">
        <v>144</v>
      </c>
      <c r="F495" s="141" t="s">
        <v>2342</v>
      </c>
      <c r="I495" s="142"/>
      <c r="L495" s="32"/>
      <c r="M495" s="143"/>
      <c r="T495" s="53"/>
      <c r="AT495" s="17" t="s">
        <v>144</v>
      </c>
      <c r="AU495" s="17" t="s">
        <v>85</v>
      </c>
    </row>
    <row r="496" spans="2:65" s="1" customFormat="1" ht="44.25" customHeight="1">
      <c r="B496" s="32"/>
      <c r="C496" s="127" t="s">
        <v>1138</v>
      </c>
      <c r="D496" s="127" t="s">
        <v>138</v>
      </c>
      <c r="E496" s="128" t="s">
        <v>2343</v>
      </c>
      <c r="F496" s="129" t="s">
        <v>2344</v>
      </c>
      <c r="G496" s="130" t="s">
        <v>2002</v>
      </c>
      <c r="H496" s="187"/>
      <c r="I496" s="132"/>
      <c r="J496" s="133">
        <f>ROUND(I496*H496,2)</f>
        <v>0</v>
      </c>
      <c r="K496" s="129" t="s">
        <v>142</v>
      </c>
      <c r="L496" s="32"/>
      <c r="M496" s="134" t="s">
        <v>19</v>
      </c>
      <c r="N496" s="135" t="s">
        <v>47</v>
      </c>
      <c r="P496" s="136">
        <f>O496*H496</f>
        <v>0</v>
      </c>
      <c r="Q496" s="136">
        <v>0</v>
      </c>
      <c r="R496" s="136">
        <f>Q496*H496</f>
        <v>0</v>
      </c>
      <c r="S496" s="136">
        <v>0</v>
      </c>
      <c r="T496" s="137">
        <f>S496*H496</f>
        <v>0</v>
      </c>
      <c r="AR496" s="138" t="s">
        <v>197</v>
      </c>
      <c r="AT496" s="138" t="s">
        <v>138</v>
      </c>
      <c r="AU496" s="138" t="s">
        <v>85</v>
      </c>
      <c r="AY496" s="17" t="s">
        <v>135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83</v>
      </c>
      <c r="BK496" s="139">
        <f>ROUND(I496*H496,2)</f>
        <v>0</v>
      </c>
      <c r="BL496" s="17" t="s">
        <v>197</v>
      </c>
      <c r="BM496" s="138" t="s">
        <v>1141</v>
      </c>
    </row>
    <row r="497" spans="2:65" s="1" customFormat="1" ht="27">
      <c r="B497" s="32"/>
      <c r="D497" s="140" t="s">
        <v>144</v>
      </c>
      <c r="F497" s="141" t="s">
        <v>2344</v>
      </c>
      <c r="I497" s="142"/>
      <c r="L497" s="32"/>
      <c r="M497" s="143"/>
      <c r="T497" s="53"/>
      <c r="AT497" s="17" t="s">
        <v>144</v>
      </c>
      <c r="AU497" s="17" t="s">
        <v>85</v>
      </c>
    </row>
    <row r="498" spans="2:65" s="1" customFormat="1" ht="10">
      <c r="B498" s="32"/>
      <c r="D498" s="144" t="s">
        <v>145</v>
      </c>
      <c r="F498" s="145" t="s">
        <v>2345</v>
      </c>
      <c r="I498" s="142"/>
      <c r="L498" s="32"/>
      <c r="M498" s="143"/>
      <c r="T498" s="53"/>
      <c r="AT498" s="17" t="s">
        <v>145</v>
      </c>
      <c r="AU498" s="17" t="s">
        <v>85</v>
      </c>
    </row>
    <row r="499" spans="2:65" s="11" customFormat="1" ht="22.75" customHeight="1">
      <c r="B499" s="115"/>
      <c r="D499" s="116" t="s">
        <v>75</v>
      </c>
      <c r="E499" s="125" t="s">
        <v>1568</v>
      </c>
      <c r="F499" s="125" t="s">
        <v>1569</v>
      </c>
      <c r="I499" s="118"/>
      <c r="J499" s="126">
        <f>BK499</f>
        <v>0</v>
      </c>
      <c r="L499" s="115"/>
      <c r="M499" s="120"/>
      <c r="P499" s="121">
        <f>SUM(P500:P502)</f>
        <v>0</v>
      </c>
      <c r="R499" s="121">
        <f>SUM(R500:R502)</f>
        <v>0</v>
      </c>
      <c r="T499" s="122">
        <f>SUM(T500:T502)</f>
        <v>0</v>
      </c>
      <c r="AR499" s="116" t="s">
        <v>85</v>
      </c>
      <c r="AT499" s="123" t="s">
        <v>75</v>
      </c>
      <c r="AU499" s="123" t="s">
        <v>83</v>
      </c>
      <c r="AY499" s="116" t="s">
        <v>135</v>
      </c>
      <c r="BK499" s="124">
        <f>SUM(BK500:BK502)</f>
        <v>0</v>
      </c>
    </row>
    <row r="500" spans="2:65" s="1" customFormat="1" ht="37.75" customHeight="1">
      <c r="B500" s="32"/>
      <c r="C500" s="127" t="s">
        <v>814</v>
      </c>
      <c r="D500" s="127" t="s">
        <v>138</v>
      </c>
      <c r="E500" s="128" t="s">
        <v>2346</v>
      </c>
      <c r="F500" s="129" t="s">
        <v>2347</v>
      </c>
      <c r="G500" s="130" t="s">
        <v>141</v>
      </c>
      <c r="H500" s="131">
        <v>5</v>
      </c>
      <c r="I500" s="132"/>
      <c r="J500" s="133">
        <f>ROUND(I500*H500,2)</f>
        <v>0</v>
      </c>
      <c r="K500" s="129" t="s">
        <v>142</v>
      </c>
      <c r="L500" s="32"/>
      <c r="M500" s="134" t="s">
        <v>19</v>
      </c>
      <c r="N500" s="135" t="s">
        <v>47</v>
      </c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AR500" s="138" t="s">
        <v>197</v>
      </c>
      <c r="AT500" s="138" t="s">
        <v>138</v>
      </c>
      <c r="AU500" s="138" t="s">
        <v>85</v>
      </c>
      <c r="AY500" s="17" t="s">
        <v>135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83</v>
      </c>
      <c r="BK500" s="139">
        <f>ROUND(I500*H500,2)</f>
        <v>0</v>
      </c>
      <c r="BL500" s="17" t="s">
        <v>197</v>
      </c>
      <c r="BM500" s="138" t="s">
        <v>1145</v>
      </c>
    </row>
    <row r="501" spans="2:65" s="1" customFormat="1" ht="18">
      <c r="B501" s="32"/>
      <c r="D501" s="140" t="s">
        <v>144</v>
      </c>
      <c r="F501" s="141" t="s">
        <v>2347</v>
      </c>
      <c r="I501" s="142"/>
      <c r="L501" s="32"/>
      <c r="M501" s="143"/>
      <c r="T501" s="53"/>
      <c r="AT501" s="17" t="s">
        <v>144</v>
      </c>
      <c r="AU501" s="17" t="s">
        <v>85</v>
      </c>
    </row>
    <row r="502" spans="2:65" s="1" customFormat="1" ht="10">
      <c r="B502" s="32"/>
      <c r="D502" s="144" t="s">
        <v>145</v>
      </c>
      <c r="F502" s="145" t="s">
        <v>2348</v>
      </c>
      <c r="I502" s="142"/>
      <c r="L502" s="32"/>
      <c r="M502" s="143"/>
      <c r="T502" s="53"/>
      <c r="AT502" s="17" t="s">
        <v>145</v>
      </c>
      <c r="AU502" s="17" t="s">
        <v>85</v>
      </c>
    </row>
    <row r="503" spans="2:65" s="11" customFormat="1" ht="25.9" customHeight="1">
      <c r="B503" s="115"/>
      <c r="D503" s="116" t="s">
        <v>75</v>
      </c>
      <c r="E503" s="117" t="s">
        <v>427</v>
      </c>
      <c r="F503" s="117" t="s">
        <v>428</v>
      </c>
      <c r="I503" s="118"/>
      <c r="J503" s="119">
        <f>BK503</f>
        <v>0</v>
      </c>
      <c r="L503" s="115"/>
      <c r="M503" s="120"/>
      <c r="P503" s="121">
        <f>SUM(P504:P524)</f>
        <v>0</v>
      </c>
      <c r="R503" s="121">
        <f>SUM(R504:R524)</f>
        <v>0</v>
      </c>
      <c r="T503" s="122">
        <f>SUM(T504:T524)</f>
        <v>0</v>
      </c>
      <c r="AR503" s="116" t="s">
        <v>143</v>
      </c>
      <c r="AT503" s="123" t="s">
        <v>75</v>
      </c>
      <c r="AU503" s="123" t="s">
        <v>12</v>
      </c>
      <c r="AY503" s="116" t="s">
        <v>135</v>
      </c>
      <c r="BK503" s="124">
        <f>SUM(BK504:BK524)</f>
        <v>0</v>
      </c>
    </row>
    <row r="504" spans="2:65" s="1" customFormat="1" ht="24.15" customHeight="1">
      <c r="B504" s="32"/>
      <c r="C504" s="127" t="s">
        <v>1147</v>
      </c>
      <c r="D504" s="127" t="s">
        <v>138</v>
      </c>
      <c r="E504" s="128" t="s">
        <v>2349</v>
      </c>
      <c r="F504" s="129" t="s">
        <v>2350</v>
      </c>
      <c r="G504" s="130" t="s">
        <v>432</v>
      </c>
      <c r="H504" s="131">
        <v>30</v>
      </c>
      <c r="I504" s="132"/>
      <c r="J504" s="133">
        <f>ROUND(I504*H504,2)</f>
        <v>0</v>
      </c>
      <c r="K504" s="129" t="s">
        <v>142</v>
      </c>
      <c r="L504" s="32"/>
      <c r="M504" s="134" t="s">
        <v>19</v>
      </c>
      <c r="N504" s="135" t="s">
        <v>47</v>
      </c>
      <c r="P504" s="136">
        <f>O504*H504</f>
        <v>0</v>
      </c>
      <c r="Q504" s="136">
        <v>0</v>
      </c>
      <c r="R504" s="136">
        <f>Q504*H504</f>
        <v>0</v>
      </c>
      <c r="S504" s="136">
        <v>0</v>
      </c>
      <c r="T504" s="137">
        <f>S504*H504</f>
        <v>0</v>
      </c>
      <c r="AR504" s="138" t="s">
        <v>433</v>
      </c>
      <c r="AT504" s="138" t="s">
        <v>138</v>
      </c>
      <c r="AU504" s="138" t="s">
        <v>83</v>
      </c>
      <c r="AY504" s="17" t="s">
        <v>135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83</v>
      </c>
      <c r="BK504" s="139">
        <f>ROUND(I504*H504,2)</f>
        <v>0</v>
      </c>
      <c r="BL504" s="17" t="s">
        <v>433</v>
      </c>
      <c r="BM504" s="138" t="s">
        <v>1150</v>
      </c>
    </row>
    <row r="505" spans="2:65" s="1" customFormat="1" ht="18">
      <c r="B505" s="32"/>
      <c r="D505" s="140" t="s">
        <v>144</v>
      </c>
      <c r="F505" s="141" t="s">
        <v>2350</v>
      </c>
      <c r="I505" s="142"/>
      <c r="L505" s="32"/>
      <c r="M505" s="143"/>
      <c r="T505" s="53"/>
      <c r="AT505" s="17" t="s">
        <v>144</v>
      </c>
      <c r="AU505" s="17" t="s">
        <v>83</v>
      </c>
    </row>
    <row r="506" spans="2:65" s="1" customFormat="1" ht="10">
      <c r="B506" s="32"/>
      <c r="D506" s="144" t="s">
        <v>145</v>
      </c>
      <c r="F506" s="145" t="s">
        <v>2351</v>
      </c>
      <c r="I506" s="142"/>
      <c r="L506" s="32"/>
      <c r="M506" s="143"/>
      <c r="T506" s="53"/>
      <c r="AT506" s="17" t="s">
        <v>145</v>
      </c>
      <c r="AU506" s="17" t="s">
        <v>83</v>
      </c>
    </row>
    <row r="507" spans="2:65" s="13" customFormat="1" ht="10">
      <c r="B507" s="152"/>
      <c r="D507" s="140" t="s">
        <v>147</v>
      </c>
      <c r="E507" s="153" t="s">
        <v>19</v>
      </c>
      <c r="F507" s="154" t="s">
        <v>2352</v>
      </c>
      <c r="H507" s="155">
        <v>30</v>
      </c>
      <c r="I507" s="156"/>
      <c r="L507" s="152"/>
      <c r="M507" s="157"/>
      <c r="T507" s="158"/>
      <c r="AT507" s="153" t="s">
        <v>147</v>
      </c>
      <c r="AU507" s="153" t="s">
        <v>83</v>
      </c>
      <c r="AV507" s="13" t="s">
        <v>85</v>
      </c>
      <c r="AW507" s="13" t="s">
        <v>39</v>
      </c>
      <c r="AX507" s="13" t="s">
        <v>12</v>
      </c>
      <c r="AY507" s="153" t="s">
        <v>135</v>
      </c>
    </row>
    <row r="508" spans="2:65" s="14" customFormat="1" ht="10">
      <c r="B508" s="159"/>
      <c r="D508" s="140" t="s">
        <v>147</v>
      </c>
      <c r="E508" s="160" t="s">
        <v>19</v>
      </c>
      <c r="F508" s="161" t="s">
        <v>154</v>
      </c>
      <c r="H508" s="162">
        <v>30</v>
      </c>
      <c r="I508" s="163"/>
      <c r="L508" s="159"/>
      <c r="M508" s="164"/>
      <c r="T508" s="165"/>
      <c r="AT508" s="160" t="s">
        <v>147</v>
      </c>
      <c r="AU508" s="160" t="s">
        <v>83</v>
      </c>
      <c r="AV508" s="14" t="s">
        <v>143</v>
      </c>
      <c r="AW508" s="14" t="s">
        <v>39</v>
      </c>
      <c r="AX508" s="14" t="s">
        <v>83</v>
      </c>
      <c r="AY508" s="160" t="s">
        <v>135</v>
      </c>
    </row>
    <row r="509" spans="2:65" s="1" customFormat="1" ht="24.15" customHeight="1">
      <c r="B509" s="32"/>
      <c r="C509" s="127" t="s">
        <v>820</v>
      </c>
      <c r="D509" s="127" t="s">
        <v>138</v>
      </c>
      <c r="E509" s="128" t="s">
        <v>2353</v>
      </c>
      <c r="F509" s="129" t="s">
        <v>2354</v>
      </c>
      <c r="G509" s="130" t="s">
        <v>432</v>
      </c>
      <c r="H509" s="131">
        <v>110</v>
      </c>
      <c r="I509" s="132"/>
      <c r="J509" s="133">
        <f>ROUND(I509*H509,2)</f>
        <v>0</v>
      </c>
      <c r="K509" s="129" t="s">
        <v>142</v>
      </c>
      <c r="L509" s="32"/>
      <c r="M509" s="134" t="s">
        <v>19</v>
      </c>
      <c r="N509" s="135" t="s">
        <v>47</v>
      </c>
      <c r="P509" s="136">
        <f>O509*H509</f>
        <v>0</v>
      </c>
      <c r="Q509" s="136">
        <v>0</v>
      </c>
      <c r="R509" s="136">
        <f>Q509*H509</f>
        <v>0</v>
      </c>
      <c r="S509" s="136">
        <v>0</v>
      </c>
      <c r="T509" s="137">
        <f>S509*H509</f>
        <v>0</v>
      </c>
      <c r="AR509" s="138" t="s">
        <v>433</v>
      </c>
      <c r="AT509" s="138" t="s">
        <v>138</v>
      </c>
      <c r="AU509" s="138" t="s">
        <v>83</v>
      </c>
      <c r="AY509" s="17" t="s">
        <v>135</v>
      </c>
      <c r="BE509" s="139">
        <f>IF(N509="základní",J509,0)</f>
        <v>0</v>
      </c>
      <c r="BF509" s="139">
        <f>IF(N509="snížená",J509,0)</f>
        <v>0</v>
      </c>
      <c r="BG509" s="139">
        <f>IF(N509="zákl. přenesená",J509,0)</f>
        <v>0</v>
      </c>
      <c r="BH509" s="139">
        <f>IF(N509="sníž. přenesená",J509,0)</f>
        <v>0</v>
      </c>
      <c r="BI509" s="139">
        <f>IF(N509="nulová",J509,0)</f>
        <v>0</v>
      </c>
      <c r="BJ509" s="17" t="s">
        <v>83</v>
      </c>
      <c r="BK509" s="139">
        <f>ROUND(I509*H509,2)</f>
        <v>0</v>
      </c>
      <c r="BL509" s="17" t="s">
        <v>433</v>
      </c>
      <c r="BM509" s="138" t="s">
        <v>1153</v>
      </c>
    </row>
    <row r="510" spans="2:65" s="1" customFormat="1" ht="18">
      <c r="B510" s="32"/>
      <c r="D510" s="140" t="s">
        <v>144</v>
      </c>
      <c r="F510" s="141" t="s">
        <v>2354</v>
      </c>
      <c r="I510" s="142"/>
      <c r="L510" s="32"/>
      <c r="M510" s="143"/>
      <c r="T510" s="53"/>
      <c r="AT510" s="17" t="s">
        <v>144</v>
      </c>
      <c r="AU510" s="17" t="s">
        <v>83</v>
      </c>
    </row>
    <row r="511" spans="2:65" s="1" customFormat="1" ht="10">
      <c r="B511" s="32"/>
      <c r="D511" s="144" t="s">
        <v>145</v>
      </c>
      <c r="F511" s="145" t="s">
        <v>2355</v>
      </c>
      <c r="I511" s="142"/>
      <c r="L511" s="32"/>
      <c r="M511" s="143"/>
      <c r="T511" s="53"/>
      <c r="AT511" s="17" t="s">
        <v>145</v>
      </c>
      <c r="AU511" s="17" t="s">
        <v>83</v>
      </c>
    </row>
    <row r="512" spans="2:65" s="13" customFormat="1" ht="10">
      <c r="B512" s="152"/>
      <c r="D512" s="140" t="s">
        <v>147</v>
      </c>
      <c r="E512" s="153" t="s">
        <v>19</v>
      </c>
      <c r="F512" s="154" t="s">
        <v>2356</v>
      </c>
      <c r="H512" s="155">
        <v>35</v>
      </c>
      <c r="I512" s="156"/>
      <c r="L512" s="152"/>
      <c r="M512" s="157"/>
      <c r="T512" s="158"/>
      <c r="AT512" s="153" t="s">
        <v>147</v>
      </c>
      <c r="AU512" s="153" t="s">
        <v>83</v>
      </c>
      <c r="AV512" s="13" t="s">
        <v>85</v>
      </c>
      <c r="AW512" s="13" t="s">
        <v>39</v>
      </c>
      <c r="AX512" s="13" t="s">
        <v>12</v>
      </c>
      <c r="AY512" s="153" t="s">
        <v>135</v>
      </c>
    </row>
    <row r="513" spans="2:65" s="13" customFormat="1" ht="20">
      <c r="B513" s="152"/>
      <c r="D513" s="140" t="s">
        <v>147</v>
      </c>
      <c r="E513" s="153" t="s">
        <v>19</v>
      </c>
      <c r="F513" s="154" t="s">
        <v>2357</v>
      </c>
      <c r="H513" s="155">
        <v>75</v>
      </c>
      <c r="I513" s="156"/>
      <c r="L513" s="152"/>
      <c r="M513" s="157"/>
      <c r="T513" s="158"/>
      <c r="AT513" s="153" t="s">
        <v>147</v>
      </c>
      <c r="AU513" s="153" t="s">
        <v>83</v>
      </c>
      <c r="AV513" s="13" t="s">
        <v>85</v>
      </c>
      <c r="AW513" s="13" t="s">
        <v>39</v>
      </c>
      <c r="AX513" s="13" t="s">
        <v>12</v>
      </c>
      <c r="AY513" s="153" t="s">
        <v>135</v>
      </c>
    </row>
    <row r="514" spans="2:65" s="14" customFormat="1" ht="10">
      <c r="B514" s="159"/>
      <c r="D514" s="140" t="s">
        <v>147</v>
      </c>
      <c r="E514" s="160" t="s">
        <v>19</v>
      </c>
      <c r="F514" s="161" t="s">
        <v>154</v>
      </c>
      <c r="H514" s="162">
        <v>110</v>
      </c>
      <c r="I514" s="163"/>
      <c r="L514" s="159"/>
      <c r="M514" s="164"/>
      <c r="T514" s="165"/>
      <c r="AT514" s="160" t="s">
        <v>147</v>
      </c>
      <c r="AU514" s="160" t="s">
        <v>83</v>
      </c>
      <c r="AV514" s="14" t="s">
        <v>143</v>
      </c>
      <c r="AW514" s="14" t="s">
        <v>39</v>
      </c>
      <c r="AX514" s="14" t="s">
        <v>83</v>
      </c>
      <c r="AY514" s="160" t="s">
        <v>135</v>
      </c>
    </row>
    <row r="515" spans="2:65" s="1" customFormat="1" ht="37.75" customHeight="1">
      <c r="B515" s="32"/>
      <c r="C515" s="127" t="s">
        <v>1154</v>
      </c>
      <c r="D515" s="127" t="s">
        <v>138</v>
      </c>
      <c r="E515" s="128" t="s">
        <v>1959</v>
      </c>
      <c r="F515" s="129" t="s">
        <v>1960</v>
      </c>
      <c r="G515" s="130" t="s">
        <v>432</v>
      </c>
      <c r="H515" s="131">
        <v>120</v>
      </c>
      <c r="I515" s="132"/>
      <c r="J515" s="133">
        <f>ROUND(I515*H515,2)</f>
        <v>0</v>
      </c>
      <c r="K515" s="129" t="s">
        <v>142</v>
      </c>
      <c r="L515" s="32"/>
      <c r="M515" s="134" t="s">
        <v>19</v>
      </c>
      <c r="N515" s="135" t="s">
        <v>47</v>
      </c>
      <c r="P515" s="136">
        <f>O515*H515</f>
        <v>0</v>
      </c>
      <c r="Q515" s="136">
        <v>0</v>
      </c>
      <c r="R515" s="136">
        <f>Q515*H515</f>
        <v>0</v>
      </c>
      <c r="S515" s="136">
        <v>0</v>
      </c>
      <c r="T515" s="137">
        <f>S515*H515</f>
        <v>0</v>
      </c>
      <c r="AR515" s="138" t="s">
        <v>433</v>
      </c>
      <c r="AT515" s="138" t="s">
        <v>138</v>
      </c>
      <c r="AU515" s="138" t="s">
        <v>83</v>
      </c>
      <c r="AY515" s="17" t="s">
        <v>135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7" t="s">
        <v>83</v>
      </c>
      <c r="BK515" s="139">
        <f>ROUND(I515*H515,2)</f>
        <v>0</v>
      </c>
      <c r="BL515" s="17" t="s">
        <v>433</v>
      </c>
      <c r="BM515" s="138" t="s">
        <v>1157</v>
      </c>
    </row>
    <row r="516" spans="2:65" s="1" customFormat="1" ht="18">
      <c r="B516" s="32"/>
      <c r="D516" s="140" t="s">
        <v>144</v>
      </c>
      <c r="F516" s="141" t="s">
        <v>1960</v>
      </c>
      <c r="I516" s="142"/>
      <c r="L516" s="32"/>
      <c r="M516" s="143"/>
      <c r="T516" s="53"/>
      <c r="AT516" s="17" t="s">
        <v>144</v>
      </c>
      <c r="AU516" s="17" t="s">
        <v>83</v>
      </c>
    </row>
    <row r="517" spans="2:65" s="1" customFormat="1" ht="10">
      <c r="B517" s="32"/>
      <c r="D517" s="144" t="s">
        <v>145</v>
      </c>
      <c r="F517" s="145" t="s">
        <v>1961</v>
      </c>
      <c r="I517" s="142"/>
      <c r="L517" s="32"/>
      <c r="M517" s="143"/>
      <c r="T517" s="53"/>
      <c r="AT517" s="17" t="s">
        <v>145</v>
      </c>
      <c r="AU517" s="17" t="s">
        <v>83</v>
      </c>
    </row>
    <row r="518" spans="2:65" s="13" customFormat="1" ht="10">
      <c r="B518" s="152"/>
      <c r="D518" s="140" t="s">
        <v>147</v>
      </c>
      <c r="E518" s="153" t="s">
        <v>19</v>
      </c>
      <c r="F518" s="154" t="s">
        <v>2358</v>
      </c>
      <c r="H518" s="155">
        <v>120</v>
      </c>
      <c r="I518" s="156"/>
      <c r="L518" s="152"/>
      <c r="M518" s="157"/>
      <c r="T518" s="158"/>
      <c r="AT518" s="153" t="s">
        <v>147</v>
      </c>
      <c r="AU518" s="153" t="s">
        <v>83</v>
      </c>
      <c r="AV518" s="13" t="s">
        <v>85</v>
      </c>
      <c r="AW518" s="13" t="s">
        <v>39</v>
      </c>
      <c r="AX518" s="13" t="s">
        <v>12</v>
      </c>
      <c r="AY518" s="153" t="s">
        <v>135</v>
      </c>
    </row>
    <row r="519" spans="2:65" s="14" customFormat="1" ht="10">
      <c r="B519" s="159"/>
      <c r="D519" s="140" t="s">
        <v>147</v>
      </c>
      <c r="E519" s="160" t="s">
        <v>19</v>
      </c>
      <c r="F519" s="161" t="s">
        <v>154</v>
      </c>
      <c r="H519" s="162">
        <v>120</v>
      </c>
      <c r="I519" s="163"/>
      <c r="L519" s="159"/>
      <c r="M519" s="164"/>
      <c r="T519" s="165"/>
      <c r="AT519" s="160" t="s">
        <v>147</v>
      </c>
      <c r="AU519" s="160" t="s">
        <v>83</v>
      </c>
      <c r="AV519" s="14" t="s">
        <v>143</v>
      </c>
      <c r="AW519" s="14" t="s">
        <v>39</v>
      </c>
      <c r="AX519" s="14" t="s">
        <v>83</v>
      </c>
      <c r="AY519" s="160" t="s">
        <v>135</v>
      </c>
    </row>
    <row r="520" spans="2:65" s="1" customFormat="1" ht="37.75" customHeight="1">
      <c r="B520" s="32"/>
      <c r="C520" s="127" t="s">
        <v>825</v>
      </c>
      <c r="D520" s="127" t="s">
        <v>138</v>
      </c>
      <c r="E520" s="128" t="s">
        <v>2359</v>
      </c>
      <c r="F520" s="129" t="s">
        <v>2360</v>
      </c>
      <c r="G520" s="130" t="s">
        <v>432</v>
      </c>
      <c r="H520" s="131">
        <v>50</v>
      </c>
      <c r="I520" s="132"/>
      <c r="J520" s="133">
        <f>ROUND(I520*H520,2)</f>
        <v>0</v>
      </c>
      <c r="K520" s="129" t="s">
        <v>142</v>
      </c>
      <c r="L520" s="32"/>
      <c r="M520" s="134" t="s">
        <v>19</v>
      </c>
      <c r="N520" s="135" t="s">
        <v>47</v>
      </c>
      <c r="P520" s="136">
        <f>O520*H520</f>
        <v>0</v>
      </c>
      <c r="Q520" s="136">
        <v>0</v>
      </c>
      <c r="R520" s="136">
        <f>Q520*H520</f>
        <v>0</v>
      </c>
      <c r="S520" s="136">
        <v>0</v>
      </c>
      <c r="T520" s="137">
        <f>S520*H520</f>
        <v>0</v>
      </c>
      <c r="AR520" s="138" t="s">
        <v>433</v>
      </c>
      <c r="AT520" s="138" t="s">
        <v>138</v>
      </c>
      <c r="AU520" s="138" t="s">
        <v>83</v>
      </c>
      <c r="AY520" s="17" t="s">
        <v>135</v>
      </c>
      <c r="BE520" s="139">
        <f>IF(N520="základní",J520,0)</f>
        <v>0</v>
      </c>
      <c r="BF520" s="139">
        <f>IF(N520="snížená",J520,0)</f>
        <v>0</v>
      </c>
      <c r="BG520" s="139">
        <f>IF(N520="zákl. přenesená",J520,0)</f>
        <v>0</v>
      </c>
      <c r="BH520" s="139">
        <f>IF(N520="sníž. přenesená",J520,0)</f>
        <v>0</v>
      </c>
      <c r="BI520" s="139">
        <f>IF(N520="nulová",J520,0)</f>
        <v>0</v>
      </c>
      <c r="BJ520" s="17" t="s">
        <v>83</v>
      </c>
      <c r="BK520" s="139">
        <f>ROUND(I520*H520,2)</f>
        <v>0</v>
      </c>
      <c r="BL520" s="17" t="s">
        <v>433</v>
      </c>
      <c r="BM520" s="138" t="s">
        <v>1160</v>
      </c>
    </row>
    <row r="521" spans="2:65" s="1" customFormat="1" ht="18">
      <c r="B521" s="32"/>
      <c r="D521" s="140" t="s">
        <v>144</v>
      </c>
      <c r="F521" s="141" t="s">
        <v>2360</v>
      </c>
      <c r="I521" s="142"/>
      <c r="L521" s="32"/>
      <c r="M521" s="143"/>
      <c r="T521" s="53"/>
      <c r="AT521" s="17" t="s">
        <v>144</v>
      </c>
      <c r="AU521" s="17" t="s">
        <v>83</v>
      </c>
    </row>
    <row r="522" spans="2:65" s="1" customFormat="1" ht="10">
      <c r="B522" s="32"/>
      <c r="D522" s="144" t="s">
        <v>145</v>
      </c>
      <c r="F522" s="145" t="s">
        <v>2361</v>
      </c>
      <c r="I522" s="142"/>
      <c r="L522" s="32"/>
      <c r="M522" s="143"/>
      <c r="T522" s="53"/>
      <c r="AT522" s="17" t="s">
        <v>145</v>
      </c>
      <c r="AU522" s="17" t="s">
        <v>83</v>
      </c>
    </row>
    <row r="523" spans="2:65" s="13" customFormat="1" ht="10">
      <c r="B523" s="152"/>
      <c r="D523" s="140" t="s">
        <v>147</v>
      </c>
      <c r="E523" s="153" t="s">
        <v>19</v>
      </c>
      <c r="F523" s="154" t="s">
        <v>2362</v>
      </c>
      <c r="H523" s="155">
        <v>50</v>
      </c>
      <c r="I523" s="156"/>
      <c r="L523" s="152"/>
      <c r="M523" s="157"/>
      <c r="T523" s="158"/>
      <c r="AT523" s="153" t="s">
        <v>147</v>
      </c>
      <c r="AU523" s="153" t="s">
        <v>83</v>
      </c>
      <c r="AV523" s="13" t="s">
        <v>85</v>
      </c>
      <c r="AW523" s="13" t="s">
        <v>39</v>
      </c>
      <c r="AX523" s="13" t="s">
        <v>12</v>
      </c>
      <c r="AY523" s="153" t="s">
        <v>135</v>
      </c>
    </row>
    <row r="524" spans="2:65" s="14" customFormat="1" ht="10">
      <c r="B524" s="159"/>
      <c r="D524" s="140" t="s">
        <v>147</v>
      </c>
      <c r="E524" s="160" t="s">
        <v>19</v>
      </c>
      <c r="F524" s="161" t="s">
        <v>154</v>
      </c>
      <c r="H524" s="162">
        <v>50</v>
      </c>
      <c r="I524" s="163"/>
      <c r="L524" s="159"/>
      <c r="M524" s="166"/>
      <c r="N524" s="167"/>
      <c r="O524" s="167"/>
      <c r="P524" s="167"/>
      <c r="Q524" s="167"/>
      <c r="R524" s="167"/>
      <c r="S524" s="167"/>
      <c r="T524" s="168"/>
      <c r="AT524" s="160" t="s">
        <v>147</v>
      </c>
      <c r="AU524" s="160" t="s">
        <v>83</v>
      </c>
      <c r="AV524" s="14" t="s">
        <v>143</v>
      </c>
      <c r="AW524" s="14" t="s">
        <v>39</v>
      </c>
      <c r="AX524" s="14" t="s">
        <v>83</v>
      </c>
      <c r="AY524" s="160" t="s">
        <v>135</v>
      </c>
    </row>
    <row r="525" spans="2:65" s="1" customFormat="1" ht="7" customHeight="1">
      <c r="B525" s="41"/>
      <c r="C525" s="42"/>
      <c r="D525" s="42"/>
      <c r="E525" s="42"/>
      <c r="F525" s="42"/>
      <c r="G525" s="42"/>
      <c r="H525" s="42"/>
      <c r="I525" s="42"/>
      <c r="J525" s="42"/>
      <c r="K525" s="42"/>
      <c r="L525" s="32"/>
    </row>
  </sheetData>
  <sheetProtection algorithmName="SHA-512" hashValue="6qyrX+/fEcgZ5G8GK0Rkw64qoT7k7hx/UuXd4dJleCegErGyfbpGrMK9oECp/SiQYLEbMeeLnKcd+qqKL1jisA==" saltValue="49PxHKe5OhQVSGEvHClu+w2IqatjgohJO18PcBC5UNRiFkUympT6/ZfIK6OzZeWY2rDYBESDM0/KpL1DoqPodA==" spinCount="100000" sheet="1" objects="1" scenarios="1" formatColumns="0" formatRows="0" autoFilter="0"/>
  <autoFilter ref="C97:K524" xr:uid="{00000000-0009-0000-0000-000004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400-000000000000}"/>
    <hyperlink ref="F110" r:id="rId2" xr:uid="{00000000-0004-0000-0400-000001000000}"/>
    <hyperlink ref="F113" r:id="rId3" xr:uid="{00000000-0004-0000-0400-000002000000}"/>
    <hyperlink ref="F116" r:id="rId4" xr:uid="{00000000-0004-0000-0400-000003000000}"/>
    <hyperlink ref="F119" r:id="rId5" xr:uid="{00000000-0004-0000-0400-000004000000}"/>
    <hyperlink ref="F122" r:id="rId6" xr:uid="{00000000-0004-0000-0400-000005000000}"/>
    <hyperlink ref="F126" r:id="rId7" xr:uid="{00000000-0004-0000-0400-000006000000}"/>
    <hyperlink ref="F129" r:id="rId8" xr:uid="{00000000-0004-0000-0400-000007000000}"/>
    <hyperlink ref="F132" r:id="rId9" xr:uid="{00000000-0004-0000-0400-000008000000}"/>
    <hyperlink ref="F135" r:id="rId10" xr:uid="{00000000-0004-0000-0400-000009000000}"/>
    <hyperlink ref="F140" r:id="rId11" xr:uid="{00000000-0004-0000-0400-00000A000000}"/>
    <hyperlink ref="F145" r:id="rId12" xr:uid="{00000000-0004-0000-0400-00000B000000}"/>
    <hyperlink ref="F153" r:id="rId13" xr:uid="{00000000-0004-0000-0400-00000C000000}"/>
    <hyperlink ref="F157" r:id="rId14" xr:uid="{00000000-0004-0000-0400-00000D000000}"/>
    <hyperlink ref="F168" r:id="rId15" xr:uid="{00000000-0004-0000-0400-00000E000000}"/>
    <hyperlink ref="F171" r:id="rId16" xr:uid="{00000000-0004-0000-0400-00000F000000}"/>
    <hyperlink ref="F180" r:id="rId17" xr:uid="{00000000-0004-0000-0400-000010000000}"/>
    <hyperlink ref="F183" r:id="rId18" xr:uid="{00000000-0004-0000-0400-000011000000}"/>
    <hyperlink ref="F186" r:id="rId19" xr:uid="{00000000-0004-0000-0400-000012000000}"/>
    <hyperlink ref="F189" r:id="rId20" xr:uid="{00000000-0004-0000-0400-000013000000}"/>
    <hyperlink ref="F192" r:id="rId21" xr:uid="{00000000-0004-0000-0400-000014000000}"/>
    <hyperlink ref="F195" r:id="rId22" xr:uid="{00000000-0004-0000-0400-000015000000}"/>
    <hyperlink ref="F198" r:id="rId23" xr:uid="{00000000-0004-0000-0400-000016000000}"/>
    <hyperlink ref="F201" r:id="rId24" xr:uid="{00000000-0004-0000-0400-000017000000}"/>
    <hyperlink ref="F206" r:id="rId25" xr:uid="{00000000-0004-0000-0400-000018000000}"/>
    <hyperlink ref="F210" r:id="rId26" xr:uid="{00000000-0004-0000-0400-000019000000}"/>
    <hyperlink ref="F213" r:id="rId27" xr:uid="{00000000-0004-0000-0400-00001A000000}"/>
    <hyperlink ref="F222" r:id="rId28" xr:uid="{00000000-0004-0000-0400-00001B000000}"/>
    <hyperlink ref="F225" r:id="rId29" xr:uid="{00000000-0004-0000-0400-00001C000000}"/>
    <hyperlink ref="F228" r:id="rId30" xr:uid="{00000000-0004-0000-0400-00001D000000}"/>
    <hyperlink ref="F231" r:id="rId31" xr:uid="{00000000-0004-0000-0400-00001E000000}"/>
    <hyperlink ref="F236" r:id="rId32" xr:uid="{00000000-0004-0000-0400-00001F000000}"/>
    <hyperlink ref="F241" r:id="rId33" xr:uid="{00000000-0004-0000-0400-000020000000}"/>
    <hyperlink ref="F244" r:id="rId34" xr:uid="{00000000-0004-0000-0400-000021000000}"/>
    <hyperlink ref="F247" r:id="rId35" xr:uid="{00000000-0004-0000-0400-000022000000}"/>
    <hyperlink ref="F250" r:id="rId36" xr:uid="{00000000-0004-0000-0400-000023000000}"/>
    <hyperlink ref="F255" r:id="rId37" xr:uid="{00000000-0004-0000-0400-000024000000}"/>
    <hyperlink ref="F260" r:id="rId38" xr:uid="{00000000-0004-0000-0400-000025000000}"/>
    <hyperlink ref="F269" r:id="rId39" xr:uid="{00000000-0004-0000-0400-000026000000}"/>
    <hyperlink ref="F272" r:id="rId40" xr:uid="{00000000-0004-0000-0400-000027000000}"/>
    <hyperlink ref="F275" r:id="rId41" xr:uid="{00000000-0004-0000-0400-000028000000}"/>
    <hyperlink ref="F278" r:id="rId42" xr:uid="{00000000-0004-0000-0400-000029000000}"/>
    <hyperlink ref="F281" r:id="rId43" xr:uid="{00000000-0004-0000-0400-00002A000000}"/>
    <hyperlink ref="F284" r:id="rId44" xr:uid="{00000000-0004-0000-0400-00002B000000}"/>
    <hyperlink ref="F287" r:id="rId45" xr:uid="{00000000-0004-0000-0400-00002C000000}"/>
    <hyperlink ref="F290" r:id="rId46" xr:uid="{00000000-0004-0000-0400-00002D000000}"/>
    <hyperlink ref="F293" r:id="rId47" xr:uid="{00000000-0004-0000-0400-00002E000000}"/>
    <hyperlink ref="F296" r:id="rId48" xr:uid="{00000000-0004-0000-0400-00002F000000}"/>
    <hyperlink ref="F299" r:id="rId49" xr:uid="{00000000-0004-0000-0400-000030000000}"/>
    <hyperlink ref="F302" r:id="rId50" xr:uid="{00000000-0004-0000-0400-000031000000}"/>
    <hyperlink ref="F305" r:id="rId51" xr:uid="{00000000-0004-0000-0400-000032000000}"/>
    <hyperlink ref="F309" r:id="rId52" xr:uid="{00000000-0004-0000-0400-000033000000}"/>
    <hyperlink ref="F312" r:id="rId53" xr:uid="{00000000-0004-0000-0400-000034000000}"/>
    <hyperlink ref="F316" r:id="rId54" xr:uid="{00000000-0004-0000-0400-000035000000}"/>
    <hyperlink ref="F319" r:id="rId55" xr:uid="{00000000-0004-0000-0400-000036000000}"/>
    <hyperlink ref="F322" r:id="rId56" xr:uid="{00000000-0004-0000-0400-000037000000}"/>
    <hyperlink ref="F328" r:id="rId57" xr:uid="{00000000-0004-0000-0400-000038000000}"/>
    <hyperlink ref="F332" r:id="rId58" xr:uid="{00000000-0004-0000-0400-000039000000}"/>
    <hyperlink ref="F335" r:id="rId59" xr:uid="{00000000-0004-0000-0400-00003A000000}"/>
    <hyperlink ref="F338" r:id="rId60" xr:uid="{00000000-0004-0000-0400-00003B000000}"/>
    <hyperlink ref="F341" r:id="rId61" xr:uid="{00000000-0004-0000-0400-00003C000000}"/>
    <hyperlink ref="F344" r:id="rId62" xr:uid="{00000000-0004-0000-0400-00003D000000}"/>
    <hyperlink ref="F347" r:id="rId63" xr:uid="{00000000-0004-0000-0400-00003E000000}"/>
    <hyperlink ref="F352" r:id="rId64" xr:uid="{00000000-0004-0000-0400-00003F000000}"/>
    <hyperlink ref="F357" r:id="rId65" xr:uid="{00000000-0004-0000-0400-000040000000}"/>
    <hyperlink ref="F360" r:id="rId66" xr:uid="{00000000-0004-0000-0400-000041000000}"/>
    <hyperlink ref="F363" r:id="rId67" xr:uid="{00000000-0004-0000-0400-000042000000}"/>
    <hyperlink ref="F366" r:id="rId68" xr:uid="{00000000-0004-0000-0400-000043000000}"/>
    <hyperlink ref="F371" r:id="rId69" xr:uid="{00000000-0004-0000-0400-000044000000}"/>
    <hyperlink ref="F375" r:id="rId70" xr:uid="{00000000-0004-0000-0400-000045000000}"/>
    <hyperlink ref="F378" r:id="rId71" xr:uid="{00000000-0004-0000-0400-000046000000}"/>
    <hyperlink ref="F381" r:id="rId72" xr:uid="{00000000-0004-0000-0400-000047000000}"/>
    <hyperlink ref="F385" r:id="rId73" xr:uid="{00000000-0004-0000-0400-000048000000}"/>
    <hyperlink ref="F390" r:id="rId74" xr:uid="{00000000-0004-0000-0400-000049000000}"/>
    <hyperlink ref="F393" r:id="rId75" xr:uid="{00000000-0004-0000-0400-00004A000000}"/>
    <hyperlink ref="F396" r:id="rId76" xr:uid="{00000000-0004-0000-0400-00004B000000}"/>
    <hyperlink ref="F399" r:id="rId77" xr:uid="{00000000-0004-0000-0400-00004C000000}"/>
    <hyperlink ref="F402" r:id="rId78" xr:uid="{00000000-0004-0000-0400-00004D000000}"/>
    <hyperlink ref="F405" r:id="rId79" xr:uid="{00000000-0004-0000-0400-00004E000000}"/>
    <hyperlink ref="F408" r:id="rId80" xr:uid="{00000000-0004-0000-0400-00004F000000}"/>
    <hyperlink ref="F411" r:id="rId81" xr:uid="{00000000-0004-0000-0400-000050000000}"/>
    <hyperlink ref="F414" r:id="rId82" xr:uid="{00000000-0004-0000-0400-000051000000}"/>
    <hyperlink ref="F417" r:id="rId83" xr:uid="{00000000-0004-0000-0400-000052000000}"/>
    <hyperlink ref="F420" r:id="rId84" xr:uid="{00000000-0004-0000-0400-000053000000}"/>
    <hyperlink ref="F423" r:id="rId85" xr:uid="{00000000-0004-0000-0400-000054000000}"/>
    <hyperlink ref="F435" r:id="rId86" xr:uid="{00000000-0004-0000-0400-000055000000}"/>
    <hyperlink ref="F446" r:id="rId87" xr:uid="{00000000-0004-0000-0400-000056000000}"/>
    <hyperlink ref="F451" r:id="rId88" xr:uid="{00000000-0004-0000-0400-000057000000}"/>
    <hyperlink ref="F456" r:id="rId89" xr:uid="{00000000-0004-0000-0400-000058000000}"/>
    <hyperlink ref="F461" r:id="rId90" xr:uid="{00000000-0004-0000-0400-000059000000}"/>
    <hyperlink ref="F466" r:id="rId91" xr:uid="{00000000-0004-0000-0400-00005A000000}"/>
    <hyperlink ref="F473" r:id="rId92" xr:uid="{00000000-0004-0000-0400-00005B000000}"/>
    <hyperlink ref="F484" r:id="rId93" xr:uid="{00000000-0004-0000-0400-00005C000000}"/>
    <hyperlink ref="F489" r:id="rId94" xr:uid="{00000000-0004-0000-0400-00005D000000}"/>
    <hyperlink ref="F498" r:id="rId95" xr:uid="{00000000-0004-0000-0400-00005E000000}"/>
    <hyperlink ref="F502" r:id="rId96" xr:uid="{00000000-0004-0000-0400-00005F000000}"/>
    <hyperlink ref="F506" r:id="rId97" xr:uid="{00000000-0004-0000-0400-000060000000}"/>
    <hyperlink ref="F511" r:id="rId98" xr:uid="{00000000-0004-0000-0400-000061000000}"/>
    <hyperlink ref="F517" r:id="rId99" xr:uid="{00000000-0004-0000-0400-000062000000}"/>
    <hyperlink ref="F522" r:id="rId100" xr:uid="{00000000-0004-0000-0400-00006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7"/>
  <sheetViews>
    <sheetView showGridLines="0" tabSelected="1" topLeftCell="A113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2363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ROUND(J85,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ROUND((SUM(BE85:BE176)),  2)</f>
        <v>0</v>
      </c>
      <c r="I33" s="89">
        <v>0.21</v>
      </c>
      <c r="J33" s="88">
        <f>ROUND(((SUM(BE85:BE176))*I33),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ROUND((SUM(BF85:BF176)),  2)</f>
        <v>0</v>
      </c>
      <c r="I34" s="89">
        <v>0.12</v>
      </c>
      <c r="J34" s="88">
        <f>ROUND(((SUM(BF85:BF176))*I34),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ROUND((SUM(BG85:BG176)),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ROUND((SUM(BH85:BH176)),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ROUND((SUM(BI85:BI176)),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D.5. - Slaboproud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J85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1663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hidden="1" customHeight="1">
      <c r="B61" s="103"/>
      <c r="D61" s="104" t="s">
        <v>2364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hidden="1" customHeight="1">
      <c r="B62" s="103"/>
      <c r="D62" s="104" t="s">
        <v>2365</v>
      </c>
      <c r="E62" s="105"/>
      <c r="F62" s="105"/>
      <c r="G62" s="105"/>
      <c r="H62" s="105"/>
      <c r="I62" s="105"/>
      <c r="J62" s="106">
        <f>J96</f>
        <v>0</v>
      </c>
      <c r="L62" s="103"/>
    </row>
    <row r="63" spans="2:47" s="9" customFormat="1" ht="19.899999999999999" hidden="1" customHeight="1">
      <c r="B63" s="103"/>
      <c r="D63" s="104" t="s">
        <v>2366</v>
      </c>
      <c r="E63" s="105"/>
      <c r="F63" s="105"/>
      <c r="G63" s="105"/>
      <c r="H63" s="105"/>
      <c r="I63" s="105"/>
      <c r="J63" s="106">
        <f>J128</f>
        <v>0</v>
      </c>
      <c r="L63" s="103"/>
    </row>
    <row r="64" spans="2:47" s="9" customFormat="1" ht="19.899999999999999" hidden="1" customHeight="1">
      <c r="B64" s="103"/>
      <c r="D64" s="104" t="s">
        <v>2367</v>
      </c>
      <c r="E64" s="105"/>
      <c r="F64" s="105"/>
      <c r="G64" s="105"/>
      <c r="H64" s="105"/>
      <c r="I64" s="105"/>
      <c r="J64" s="106">
        <f>J165</f>
        <v>0</v>
      </c>
      <c r="L64" s="103"/>
    </row>
    <row r="65" spans="2:12" s="9" customFormat="1" ht="19.899999999999999" hidden="1" customHeight="1">
      <c r="B65" s="103"/>
      <c r="D65" s="104" t="s">
        <v>2368</v>
      </c>
      <c r="E65" s="105"/>
      <c r="F65" s="105"/>
      <c r="G65" s="105"/>
      <c r="H65" s="105"/>
      <c r="I65" s="105"/>
      <c r="J65" s="106">
        <f>J170</f>
        <v>0</v>
      </c>
      <c r="L65" s="103"/>
    </row>
    <row r="66" spans="2:12" s="1" customFormat="1" ht="21.75" hidden="1" customHeight="1">
      <c r="B66" s="32"/>
      <c r="L66" s="32"/>
    </row>
    <row r="67" spans="2:12" s="1" customFormat="1" ht="7" hidden="1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68" spans="2:12" ht="10" hidden="1"/>
    <row r="69" spans="2:12" ht="10" hidden="1"/>
    <row r="70" spans="2:12" ht="10" hidden="1"/>
    <row r="71" spans="2:12" s="1" customFormat="1" ht="7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5" customHeight="1">
      <c r="B72" s="32"/>
      <c r="C72" s="21" t="s">
        <v>120</v>
      </c>
      <c r="L72" s="32"/>
    </row>
    <row r="73" spans="2:12" s="1" customFormat="1" ht="7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28" t="str">
        <f>E7</f>
        <v>Změna užívání se stavebními úpravami prostor - Kollárova ulice</v>
      </c>
      <c r="F75" s="229"/>
      <c r="G75" s="229"/>
      <c r="H75" s="229"/>
      <c r="L75" s="32"/>
    </row>
    <row r="76" spans="2:12" s="1" customFormat="1" ht="12" customHeight="1">
      <c r="B76" s="32"/>
      <c r="C76" s="27" t="s">
        <v>102</v>
      </c>
      <c r="L76" s="32"/>
    </row>
    <row r="77" spans="2:12" s="1" customFormat="1" ht="16.5" customHeight="1">
      <c r="B77" s="32"/>
      <c r="E77" s="191" t="str">
        <f>E9</f>
        <v>D.5. - Slaboproud</v>
      </c>
      <c r="F77" s="230"/>
      <c r="G77" s="230"/>
      <c r="H77" s="230"/>
      <c r="L77" s="32"/>
    </row>
    <row r="78" spans="2:12" s="1" customFormat="1" ht="7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ul. Kollárova 1239/19</v>
      </c>
      <c r="I79" s="27" t="s">
        <v>23</v>
      </c>
      <c r="J79" s="49" t="str">
        <f>IF(J12="","",J12)</f>
        <v>12. 4. 2024</v>
      </c>
      <c r="L79" s="32"/>
    </row>
    <row r="80" spans="2:12" s="1" customFormat="1" ht="7" customHeight="1">
      <c r="B80" s="32"/>
      <c r="L80" s="32"/>
    </row>
    <row r="81" spans="2:65" s="1" customFormat="1" ht="15.15" customHeight="1">
      <c r="B81" s="32"/>
      <c r="C81" s="27" t="s">
        <v>25</v>
      </c>
      <c r="F81" s="25" t="str">
        <f>E15</f>
        <v>Západočeská univerzita v Plzni, Univerzitní 2732/8</v>
      </c>
      <c r="I81" s="27" t="s">
        <v>33</v>
      </c>
      <c r="J81" s="30" t="str">
        <f>E21</f>
        <v>Arterias s.r.o.</v>
      </c>
      <c r="L81" s="32"/>
    </row>
    <row r="82" spans="2:65" s="1" customFormat="1" ht="15.15" customHeight="1">
      <c r="B82" s="32"/>
      <c r="C82" s="27" t="s">
        <v>31</v>
      </c>
      <c r="F82" s="25" t="str">
        <f>IF(E18="","",E18)</f>
        <v>Vyplň údaj</v>
      </c>
      <c r="I82" s="27" t="s">
        <v>37</v>
      </c>
      <c r="J82" s="30" t="str">
        <f>E24</f>
        <v xml:space="preserve"> </v>
      </c>
      <c r="L82" s="32"/>
    </row>
    <row r="83" spans="2:65" s="1" customFormat="1" ht="10.25" customHeight="1">
      <c r="B83" s="32"/>
      <c r="L83" s="32"/>
    </row>
    <row r="84" spans="2:65" s="10" customFormat="1" ht="29.25" customHeight="1">
      <c r="B84" s="107"/>
      <c r="C84" s="108" t="s">
        <v>121</v>
      </c>
      <c r="D84" s="109" t="s">
        <v>61</v>
      </c>
      <c r="E84" s="109" t="s">
        <v>57</v>
      </c>
      <c r="F84" s="109" t="s">
        <v>58</v>
      </c>
      <c r="G84" s="109" t="s">
        <v>122</v>
      </c>
      <c r="H84" s="109" t="s">
        <v>123</v>
      </c>
      <c r="I84" s="109" t="s">
        <v>124</v>
      </c>
      <c r="J84" s="109" t="s">
        <v>106</v>
      </c>
      <c r="K84" s="110" t="s">
        <v>125</v>
      </c>
      <c r="L84" s="107"/>
      <c r="M84" s="56" t="s">
        <v>19</v>
      </c>
      <c r="N84" s="57" t="s">
        <v>46</v>
      </c>
      <c r="O84" s="57" t="s">
        <v>126</v>
      </c>
      <c r="P84" s="57" t="s">
        <v>127</v>
      </c>
      <c r="Q84" s="57" t="s">
        <v>128</v>
      </c>
      <c r="R84" s="57" t="s">
        <v>129</v>
      </c>
      <c r="S84" s="57" t="s">
        <v>130</v>
      </c>
      <c r="T84" s="58" t="s">
        <v>131</v>
      </c>
    </row>
    <row r="85" spans="2:65" s="1" customFormat="1" ht="22.75" customHeight="1">
      <c r="B85" s="32"/>
      <c r="C85" s="61" t="s">
        <v>132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</v>
      </c>
      <c r="S85" s="50"/>
      <c r="T85" s="113">
        <f>T86</f>
        <v>0</v>
      </c>
      <c r="AT85" s="17" t="s">
        <v>75</v>
      </c>
      <c r="AU85" s="17" t="s">
        <v>107</v>
      </c>
      <c r="BK85" s="114">
        <f>BK86</f>
        <v>0</v>
      </c>
    </row>
    <row r="86" spans="2:65" s="11" customFormat="1" ht="25.9" customHeight="1">
      <c r="B86" s="115"/>
      <c r="D86" s="116" t="s">
        <v>75</v>
      </c>
      <c r="E86" s="117" t="s">
        <v>346</v>
      </c>
      <c r="F86" s="117" t="s">
        <v>346</v>
      </c>
      <c r="I86" s="118"/>
      <c r="J86" s="119">
        <f>BK86</f>
        <v>0</v>
      </c>
      <c r="L86" s="115"/>
      <c r="M86" s="120"/>
      <c r="P86" s="121">
        <f>P87+P96+P128+P165+P170</f>
        <v>0</v>
      </c>
      <c r="R86" s="121">
        <f>R87+R96+R128+R165+R170</f>
        <v>0</v>
      </c>
      <c r="T86" s="122">
        <f>T87+T96+T128+T165+T170</f>
        <v>0</v>
      </c>
      <c r="AR86" s="116" t="s">
        <v>85</v>
      </c>
      <c r="AT86" s="123" t="s">
        <v>75</v>
      </c>
      <c r="AU86" s="123" t="s">
        <v>12</v>
      </c>
      <c r="AY86" s="116" t="s">
        <v>135</v>
      </c>
      <c r="BK86" s="124">
        <f>BK87+BK96+BK128+BK165+BK170</f>
        <v>0</v>
      </c>
    </row>
    <row r="87" spans="2:65" s="11" customFormat="1" ht="22.75" customHeight="1">
      <c r="B87" s="115"/>
      <c r="D87" s="116" t="s">
        <v>75</v>
      </c>
      <c r="E87" s="125" t="s">
        <v>1665</v>
      </c>
      <c r="F87" s="125" t="s">
        <v>2369</v>
      </c>
      <c r="I87" s="118"/>
      <c r="J87" s="126">
        <f>BK87</f>
        <v>0</v>
      </c>
      <c r="L87" s="115"/>
      <c r="M87" s="120"/>
      <c r="P87" s="121">
        <f>SUM(P88:P95)</f>
        <v>0</v>
      </c>
      <c r="R87" s="121">
        <f>SUM(R88:R95)</f>
        <v>0</v>
      </c>
      <c r="T87" s="122">
        <f>SUM(T88:T95)</f>
        <v>0</v>
      </c>
      <c r="AR87" s="116" t="s">
        <v>83</v>
      </c>
      <c r="AT87" s="123" t="s">
        <v>75</v>
      </c>
      <c r="AU87" s="123" t="s">
        <v>83</v>
      </c>
      <c r="AY87" s="116" t="s">
        <v>135</v>
      </c>
      <c r="BK87" s="124">
        <f>SUM(BK88:BK95)</f>
        <v>0</v>
      </c>
    </row>
    <row r="88" spans="2:65" s="1" customFormat="1" ht="16.5" customHeight="1">
      <c r="B88" s="32"/>
      <c r="C88" s="127" t="s">
        <v>83</v>
      </c>
      <c r="D88" s="127" t="s">
        <v>138</v>
      </c>
      <c r="E88" s="128" t="s">
        <v>1162</v>
      </c>
      <c r="F88" s="129" t="s">
        <v>2370</v>
      </c>
      <c r="G88" s="130" t="s">
        <v>237</v>
      </c>
      <c r="H88" s="131">
        <v>1</v>
      </c>
      <c r="I88" s="132"/>
      <c r="J88" s="133">
        <f>ROUND(I88*H88,2)</f>
        <v>0</v>
      </c>
      <c r="K88" s="129" t="s">
        <v>19</v>
      </c>
      <c r="L88" s="32"/>
      <c r="M88" s="134" t="s">
        <v>19</v>
      </c>
      <c r="N88" s="135" t="s">
        <v>47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143</v>
      </c>
      <c r="AT88" s="138" t="s">
        <v>138</v>
      </c>
      <c r="AU88" s="138" t="s">
        <v>85</v>
      </c>
      <c r="AY88" s="17" t="s">
        <v>135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83</v>
      </c>
      <c r="BK88" s="139">
        <f>ROUND(I88*H88,2)</f>
        <v>0</v>
      </c>
      <c r="BL88" s="17" t="s">
        <v>143</v>
      </c>
      <c r="BM88" s="138" t="s">
        <v>143</v>
      </c>
    </row>
    <row r="89" spans="2:65" s="1" customFormat="1" ht="10">
      <c r="B89" s="32"/>
      <c r="D89" s="140" t="s">
        <v>144</v>
      </c>
      <c r="F89" s="141" t="s">
        <v>2370</v>
      </c>
      <c r="I89" s="142"/>
      <c r="L89" s="32"/>
      <c r="M89" s="143"/>
      <c r="T89" s="53"/>
      <c r="AT89" s="17" t="s">
        <v>144</v>
      </c>
      <c r="AU89" s="17" t="s">
        <v>85</v>
      </c>
    </row>
    <row r="90" spans="2:65" s="1" customFormat="1" ht="16.5" customHeight="1">
      <c r="B90" s="32"/>
      <c r="C90" s="127" t="s">
        <v>85</v>
      </c>
      <c r="D90" s="127" t="s">
        <v>138</v>
      </c>
      <c r="E90" s="128" t="s">
        <v>1165</v>
      </c>
      <c r="F90" s="129" t="s">
        <v>2371</v>
      </c>
      <c r="G90" s="130" t="s">
        <v>389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47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143</v>
      </c>
      <c r="AT90" s="138" t="s">
        <v>138</v>
      </c>
      <c r="AU90" s="138" t="s">
        <v>85</v>
      </c>
      <c r="AY90" s="17" t="s">
        <v>135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83</v>
      </c>
      <c r="BK90" s="139">
        <f>ROUND(I90*H90,2)</f>
        <v>0</v>
      </c>
      <c r="BL90" s="17" t="s">
        <v>143</v>
      </c>
      <c r="BM90" s="138" t="s">
        <v>136</v>
      </c>
    </row>
    <row r="91" spans="2:65" s="1" customFormat="1" ht="10">
      <c r="B91" s="32"/>
      <c r="D91" s="140" t="s">
        <v>144</v>
      </c>
      <c r="F91" s="141" t="s">
        <v>2371</v>
      </c>
      <c r="I91" s="142"/>
      <c r="L91" s="32"/>
      <c r="M91" s="143"/>
      <c r="T91" s="53"/>
      <c r="AT91" s="17" t="s">
        <v>144</v>
      </c>
      <c r="AU91" s="17" t="s">
        <v>85</v>
      </c>
    </row>
    <row r="92" spans="2:65" s="1" customFormat="1" ht="24.15" customHeight="1">
      <c r="B92" s="32"/>
      <c r="C92" s="127" t="s">
        <v>162</v>
      </c>
      <c r="D92" s="127" t="s">
        <v>138</v>
      </c>
      <c r="E92" s="128" t="s">
        <v>1172</v>
      </c>
      <c r="F92" s="129" t="s">
        <v>2372</v>
      </c>
      <c r="G92" s="130" t="s">
        <v>389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47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143</v>
      </c>
      <c r="AT92" s="138" t="s">
        <v>138</v>
      </c>
      <c r="AU92" s="138" t="s">
        <v>85</v>
      </c>
      <c r="AY92" s="17" t="s">
        <v>135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83</v>
      </c>
      <c r="BK92" s="139">
        <f>ROUND(I92*H92,2)</f>
        <v>0</v>
      </c>
      <c r="BL92" s="17" t="s">
        <v>143</v>
      </c>
      <c r="BM92" s="138" t="s">
        <v>178</v>
      </c>
    </row>
    <row r="93" spans="2:65" s="1" customFormat="1" ht="18">
      <c r="B93" s="32"/>
      <c r="D93" s="140" t="s">
        <v>144</v>
      </c>
      <c r="F93" s="141" t="s">
        <v>2372</v>
      </c>
      <c r="I93" s="142"/>
      <c r="L93" s="32"/>
      <c r="M93" s="143"/>
      <c r="T93" s="53"/>
      <c r="AT93" s="17" t="s">
        <v>144</v>
      </c>
      <c r="AU93" s="17" t="s">
        <v>85</v>
      </c>
    </row>
    <row r="94" spans="2:65" s="1" customFormat="1" ht="16.5" customHeight="1">
      <c r="B94" s="32"/>
      <c r="C94" s="127" t="s">
        <v>143</v>
      </c>
      <c r="D94" s="127" t="s">
        <v>138</v>
      </c>
      <c r="E94" s="128" t="s">
        <v>786</v>
      </c>
      <c r="F94" s="129" t="s">
        <v>2373</v>
      </c>
      <c r="G94" s="130" t="s">
        <v>237</v>
      </c>
      <c r="H94" s="131">
        <v>1</v>
      </c>
      <c r="I94" s="132"/>
      <c r="J94" s="133">
        <f>ROUND(I94*H94,2)</f>
        <v>0</v>
      </c>
      <c r="K94" s="129" t="s">
        <v>19</v>
      </c>
      <c r="L94" s="32"/>
      <c r="M94" s="134" t="s">
        <v>19</v>
      </c>
      <c r="N94" s="135" t="s">
        <v>47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143</v>
      </c>
      <c r="AT94" s="138" t="s">
        <v>138</v>
      </c>
      <c r="AU94" s="138" t="s">
        <v>85</v>
      </c>
      <c r="AY94" s="17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83</v>
      </c>
      <c r="BK94" s="139">
        <f>ROUND(I94*H94,2)</f>
        <v>0</v>
      </c>
      <c r="BL94" s="17" t="s">
        <v>143</v>
      </c>
      <c r="BM94" s="138" t="s">
        <v>191</v>
      </c>
    </row>
    <row r="95" spans="2:65" s="1" customFormat="1" ht="10">
      <c r="B95" s="32"/>
      <c r="D95" s="140" t="s">
        <v>144</v>
      </c>
      <c r="F95" s="141" t="s">
        <v>2373</v>
      </c>
      <c r="I95" s="142"/>
      <c r="L95" s="32"/>
      <c r="M95" s="143"/>
      <c r="T95" s="53"/>
      <c r="AT95" s="17" t="s">
        <v>144</v>
      </c>
      <c r="AU95" s="17" t="s">
        <v>85</v>
      </c>
    </row>
    <row r="96" spans="2:65" s="11" customFormat="1" ht="22.75" customHeight="1">
      <c r="B96" s="115"/>
      <c r="D96" s="116" t="s">
        <v>75</v>
      </c>
      <c r="E96" s="125" t="s">
        <v>2374</v>
      </c>
      <c r="F96" s="125" t="s">
        <v>2375</v>
      </c>
      <c r="I96" s="118"/>
      <c r="J96" s="126">
        <f>BK96</f>
        <v>0</v>
      </c>
      <c r="L96" s="115"/>
      <c r="M96" s="120"/>
      <c r="P96" s="121">
        <f>SUM(P97:P127)</f>
        <v>0</v>
      </c>
      <c r="R96" s="121">
        <f>SUM(R97:R127)</f>
        <v>0</v>
      </c>
      <c r="T96" s="122">
        <f>SUM(T97:T127)</f>
        <v>0</v>
      </c>
      <c r="AR96" s="116" t="s">
        <v>83</v>
      </c>
      <c r="AT96" s="123" t="s">
        <v>75</v>
      </c>
      <c r="AU96" s="123" t="s">
        <v>83</v>
      </c>
      <c r="AY96" s="116" t="s">
        <v>135</v>
      </c>
      <c r="BK96" s="124">
        <f>SUM(BK97:BK127)</f>
        <v>0</v>
      </c>
    </row>
    <row r="97" spans="2:65" s="1" customFormat="1" ht="16.5" customHeight="1">
      <c r="B97" s="32"/>
      <c r="C97" s="127" t="s">
        <v>175</v>
      </c>
      <c r="D97" s="127" t="s">
        <v>138</v>
      </c>
      <c r="E97" s="128" t="s">
        <v>789</v>
      </c>
      <c r="F97" s="129" t="s">
        <v>2376</v>
      </c>
      <c r="G97" s="130" t="s">
        <v>2377</v>
      </c>
      <c r="H97" s="131">
        <v>3000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143</v>
      </c>
      <c r="AT97" s="138" t="s">
        <v>138</v>
      </c>
      <c r="AU97" s="138" t="s">
        <v>85</v>
      </c>
      <c r="AY97" s="17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83</v>
      </c>
      <c r="BK97" s="139">
        <f>ROUND(I97*H97,2)</f>
        <v>0</v>
      </c>
      <c r="BL97" s="17" t="s">
        <v>143</v>
      </c>
      <c r="BM97" s="138" t="s">
        <v>197</v>
      </c>
    </row>
    <row r="98" spans="2:65" s="1" customFormat="1" ht="10">
      <c r="B98" s="32"/>
      <c r="D98" s="140" t="s">
        <v>144</v>
      </c>
      <c r="F98" s="141" t="s">
        <v>2376</v>
      </c>
      <c r="I98" s="142"/>
      <c r="L98" s="32"/>
      <c r="M98" s="143"/>
      <c r="T98" s="53"/>
      <c r="AT98" s="17" t="s">
        <v>144</v>
      </c>
      <c r="AU98" s="17" t="s">
        <v>85</v>
      </c>
    </row>
    <row r="99" spans="2:65" s="1" customFormat="1" ht="16.5" customHeight="1">
      <c r="B99" s="32"/>
      <c r="C99" s="127" t="s">
        <v>136</v>
      </c>
      <c r="D99" s="127" t="s">
        <v>138</v>
      </c>
      <c r="E99" s="128" t="s">
        <v>1227</v>
      </c>
      <c r="F99" s="129" t="s">
        <v>2378</v>
      </c>
      <c r="G99" s="130" t="s">
        <v>237</v>
      </c>
      <c r="H99" s="131">
        <v>55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143</v>
      </c>
      <c r="AT99" s="138" t="s">
        <v>138</v>
      </c>
      <c r="AU99" s="138" t="s">
        <v>85</v>
      </c>
      <c r="AY99" s="17" t="s">
        <v>135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83</v>
      </c>
      <c r="BK99" s="139">
        <f>ROUND(I99*H99,2)</f>
        <v>0</v>
      </c>
      <c r="BL99" s="17" t="s">
        <v>143</v>
      </c>
      <c r="BM99" s="138" t="s">
        <v>211</v>
      </c>
    </row>
    <row r="100" spans="2:65" s="1" customFormat="1" ht="10">
      <c r="B100" s="32"/>
      <c r="D100" s="140" t="s">
        <v>144</v>
      </c>
      <c r="F100" s="141" t="s">
        <v>2378</v>
      </c>
      <c r="I100" s="142"/>
      <c r="L100" s="32"/>
      <c r="M100" s="143"/>
      <c r="T100" s="53"/>
      <c r="AT100" s="17" t="s">
        <v>144</v>
      </c>
      <c r="AU100" s="17" t="s">
        <v>85</v>
      </c>
    </row>
    <row r="101" spans="2:65" s="1" customFormat="1" ht="16.5" customHeight="1">
      <c r="B101" s="32"/>
      <c r="C101" s="127" t="s">
        <v>188</v>
      </c>
      <c r="D101" s="127" t="s">
        <v>138</v>
      </c>
      <c r="E101" s="128" t="s">
        <v>1179</v>
      </c>
      <c r="F101" s="129" t="s">
        <v>2379</v>
      </c>
      <c r="G101" s="130" t="s">
        <v>237</v>
      </c>
      <c r="H101" s="131">
        <v>6</v>
      </c>
      <c r="I101" s="132"/>
      <c r="J101" s="133">
        <f>ROUND(I101*H101,2)</f>
        <v>0</v>
      </c>
      <c r="K101" s="129" t="s">
        <v>19</v>
      </c>
      <c r="L101" s="32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143</v>
      </c>
      <c r="AT101" s="138" t="s">
        <v>138</v>
      </c>
      <c r="AU101" s="138" t="s">
        <v>85</v>
      </c>
      <c r="AY101" s="17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143</v>
      </c>
      <c r="BM101" s="138" t="s">
        <v>238</v>
      </c>
    </row>
    <row r="102" spans="2:65" s="1" customFormat="1" ht="10">
      <c r="B102" s="32"/>
      <c r="D102" s="140" t="s">
        <v>144</v>
      </c>
      <c r="F102" s="141" t="s">
        <v>2379</v>
      </c>
      <c r="I102" s="142"/>
      <c r="L102" s="32"/>
      <c r="M102" s="143"/>
      <c r="T102" s="53"/>
      <c r="AT102" s="17" t="s">
        <v>144</v>
      </c>
      <c r="AU102" s="17" t="s">
        <v>85</v>
      </c>
    </row>
    <row r="103" spans="2:65" s="1" customFormat="1" ht="16.5" customHeight="1">
      <c r="B103" s="32"/>
      <c r="C103" s="127" t="s">
        <v>169</v>
      </c>
      <c r="D103" s="127" t="s">
        <v>138</v>
      </c>
      <c r="E103" s="128" t="s">
        <v>2380</v>
      </c>
      <c r="F103" s="129" t="s">
        <v>2381</v>
      </c>
      <c r="G103" s="130" t="s">
        <v>237</v>
      </c>
      <c r="H103" s="131">
        <v>17</v>
      </c>
      <c r="I103" s="132"/>
      <c r="J103" s="133">
        <f>ROUND(I103*H103,2)</f>
        <v>0</v>
      </c>
      <c r="K103" s="129" t="s">
        <v>19</v>
      </c>
      <c r="L103" s="32"/>
      <c r="M103" s="134" t="s">
        <v>19</v>
      </c>
      <c r="N103" s="135" t="s">
        <v>47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143</v>
      </c>
      <c r="AT103" s="138" t="s">
        <v>138</v>
      </c>
      <c r="AU103" s="138" t="s">
        <v>85</v>
      </c>
      <c r="AY103" s="17" t="s">
        <v>135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83</v>
      </c>
      <c r="BK103" s="139">
        <f>ROUND(I103*H103,2)</f>
        <v>0</v>
      </c>
      <c r="BL103" s="17" t="s">
        <v>143</v>
      </c>
      <c r="BM103" s="138" t="s">
        <v>255</v>
      </c>
    </row>
    <row r="104" spans="2:65" s="1" customFormat="1" ht="10">
      <c r="B104" s="32"/>
      <c r="D104" s="140" t="s">
        <v>144</v>
      </c>
      <c r="F104" s="141" t="s">
        <v>2381</v>
      </c>
      <c r="I104" s="142"/>
      <c r="L104" s="32"/>
      <c r="M104" s="143"/>
      <c r="T104" s="53"/>
      <c r="AT104" s="17" t="s">
        <v>144</v>
      </c>
      <c r="AU104" s="17" t="s">
        <v>85</v>
      </c>
    </row>
    <row r="105" spans="2:65" s="1" customFormat="1" ht="16.5" customHeight="1">
      <c r="B105" s="32"/>
      <c r="C105" s="127" t="s">
        <v>155</v>
      </c>
      <c r="D105" s="127" t="s">
        <v>138</v>
      </c>
      <c r="E105" s="128" t="s">
        <v>2382</v>
      </c>
      <c r="F105" s="129" t="s">
        <v>2383</v>
      </c>
      <c r="G105" s="130" t="s">
        <v>237</v>
      </c>
      <c r="H105" s="131">
        <v>43</v>
      </c>
      <c r="I105" s="132"/>
      <c r="J105" s="133">
        <f>ROUND(I105*H105,2)</f>
        <v>0</v>
      </c>
      <c r="K105" s="129" t="s">
        <v>19</v>
      </c>
      <c r="L105" s="32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143</v>
      </c>
      <c r="AT105" s="138" t="s">
        <v>138</v>
      </c>
      <c r="AU105" s="138" t="s">
        <v>85</v>
      </c>
      <c r="AY105" s="17" t="s">
        <v>135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83</v>
      </c>
      <c r="BK105" s="139">
        <f>ROUND(I105*H105,2)</f>
        <v>0</v>
      </c>
      <c r="BL105" s="17" t="s">
        <v>143</v>
      </c>
      <c r="BM105" s="138" t="s">
        <v>262</v>
      </c>
    </row>
    <row r="106" spans="2:65" s="1" customFormat="1" ht="10">
      <c r="B106" s="32"/>
      <c r="D106" s="140" t="s">
        <v>144</v>
      </c>
      <c r="F106" s="141" t="s">
        <v>2383</v>
      </c>
      <c r="I106" s="142"/>
      <c r="L106" s="32"/>
      <c r="M106" s="143"/>
      <c r="T106" s="53"/>
      <c r="AT106" s="17" t="s">
        <v>144</v>
      </c>
      <c r="AU106" s="17" t="s">
        <v>85</v>
      </c>
    </row>
    <row r="107" spans="2:65" s="1" customFormat="1" ht="24.15" customHeight="1">
      <c r="B107" s="32"/>
      <c r="C107" s="127" t="s">
        <v>178</v>
      </c>
      <c r="D107" s="127" t="s">
        <v>138</v>
      </c>
      <c r="E107" s="128" t="s">
        <v>2384</v>
      </c>
      <c r="F107" s="129" t="s">
        <v>2385</v>
      </c>
      <c r="G107" s="130" t="s">
        <v>2377</v>
      </c>
      <c r="H107" s="131">
        <v>300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47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143</v>
      </c>
      <c r="AT107" s="138" t="s">
        <v>138</v>
      </c>
      <c r="AU107" s="138" t="s">
        <v>85</v>
      </c>
      <c r="AY107" s="17" t="s">
        <v>135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83</v>
      </c>
      <c r="BK107" s="139">
        <f>ROUND(I107*H107,2)</f>
        <v>0</v>
      </c>
      <c r="BL107" s="17" t="s">
        <v>143</v>
      </c>
      <c r="BM107" s="138" t="s">
        <v>267</v>
      </c>
    </row>
    <row r="108" spans="2:65" s="1" customFormat="1" ht="18">
      <c r="B108" s="32"/>
      <c r="D108" s="140" t="s">
        <v>144</v>
      </c>
      <c r="F108" s="141" t="s">
        <v>2385</v>
      </c>
      <c r="I108" s="142"/>
      <c r="L108" s="32"/>
      <c r="M108" s="143"/>
      <c r="T108" s="53"/>
      <c r="AT108" s="17" t="s">
        <v>144</v>
      </c>
      <c r="AU108" s="17" t="s">
        <v>85</v>
      </c>
    </row>
    <row r="109" spans="2:65" s="1" customFormat="1" ht="16.5" customHeight="1">
      <c r="B109" s="32"/>
      <c r="C109" s="127" t="s">
        <v>234</v>
      </c>
      <c r="D109" s="127" t="s">
        <v>138</v>
      </c>
      <c r="E109" s="128" t="s">
        <v>2386</v>
      </c>
      <c r="F109" s="129" t="s">
        <v>2387</v>
      </c>
      <c r="G109" s="130" t="s">
        <v>2377</v>
      </c>
      <c r="H109" s="131">
        <v>10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143</v>
      </c>
      <c r="AT109" s="138" t="s">
        <v>138</v>
      </c>
      <c r="AU109" s="138" t="s">
        <v>85</v>
      </c>
      <c r="AY109" s="17" t="s">
        <v>135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83</v>
      </c>
      <c r="BK109" s="139">
        <f>ROUND(I109*H109,2)</f>
        <v>0</v>
      </c>
      <c r="BL109" s="17" t="s">
        <v>143</v>
      </c>
      <c r="BM109" s="138" t="s">
        <v>274</v>
      </c>
    </row>
    <row r="110" spans="2:65" s="1" customFormat="1" ht="10">
      <c r="B110" s="32"/>
      <c r="D110" s="140" t="s">
        <v>144</v>
      </c>
      <c r="F110" s="141" t="s">
        <v>2387</v>
      </c>
      <c r="I110" s="142"/>
      <c r="L110" s="32"/>
      <c r="M110" s="143"/>
      <c r="T110" s="53"/>
      <c r="AT110" s="17" t="s">
        <v>144</v>
      </c>
      <c r="AU110" s="17" t="s">
        <v>85</v>
      </c>
    </row>
    <row r="111" spans="2:65" s="1" customFormat="1" ht="16.5" customHeight="1">
      <c r="B111" s="32"/>
      <c r="C111" s="127" t="s">
        <v>8</v>
      </c>
      <c r="D111" s="127" t="s">
        <v>138</v>
      </c>
      <c r="E111" s="128" t="s">
        <v>2388</v>
      </c>
      <c r="F111" s="129" t="s">
        <v>2389</v>
      </c>
      <c r="G111" s="130" t="s">
        <v>389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143</v>
      </c>
      <c r="AT111" s="138" t="s">
        <v>138</v>
      </c>
      <c r="AU111" s="138" t="s">
        <v>85</v>
      </c>
      <c r="AY111" s="17" t="s">
        <v>135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83</v>
      </c>
      <c r="BK111" s="139">
        <f>ROUND(I111*H111,2)</f>
        <v>0</v>
      </c>
      <c r="BL111" s="17" t="s">
        <v>143</v>
      </c>
      <c r="BM111" s="138" t="s">
        <v>2390</v>
      </c>
    </row>
    <row r="112" spans="2:65" s="1" customFormat="1" ht="10">
      <c r="B112" s="32"/>
      <c r="D112" s="140" t="s">
        <v>144</v>
      </c>
      <c r="F112" s="141" t="s">
        <v>2389</v>
      </c>
      <c r="I112" s="142"/>
      <c r="L112" s="32"/>
      <c r="M112" s="143"/>
      <c r="T112" s="53"/>
      <c r="AT112" s="17" t="s">
        <v>144</v>
      </c>
      <c r="AU112" s="17" t="s">
        <v>85</v>
      </c>
    </row>
    <row r="113" spans="2:65" s="1" customFormat="1" ht="225">
      <c r="B113" s="32"/>
      <c r="D113" s="140" t="s">
        <v>872</v>
      </c>
      <c r="F113" s="186" t="s">
        <v>2391</v>
      </c>
      <c r="I113" s="142"/>
      <c r="L113" s="32"/>
      <c r="M113" s="143"/>
      <c r="T113" s="53"/>
      <c r="AT113" s="17" t="s">
        <v>872</v>
      </c>
      <c r="AU113" s="17" t="s">
        <v>85</v>
      </c>
    </row>
    <row r="114" spans="2:65" s="1" customFormat="1" ht="16.5" customHeight="1">
      <c r="B114" s="32"/>
      <c r="C114" s="127" t="s">
        <v>246</v>
      </c>
      <c r="D114" s="127" t="s">
        <v>138</v>
      </c>
      <c r="E114" s="128" t="s">
        <v>2392</v>
      </c>
      <c r="F114" s="129" t="s">
        <v>2393</v>
      </c>
      <c r="G114" s="130" t="s">
        <v>2377</v>
      </c>
      <c r="H114" s="131">
        <v>100</v>
      </c>
      <c r="I114" s="132"/>
      <c r="J114" s="133">
        <f>ROUND(I114*H114,2)</f>
        <v>0</v>
      </c>
      <c r="K114" s="129" t="s">
        <v>19</v>
      </c>
      <c r="L114" s="32"/>
      <c r="M114" s="134" t="s">
        <v>19</v>
      </c>
      <c r="N114" s="135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143</v>
      </c>
      <c r="AT114" s="138" t="s">
        <v>138</v>
      </c>
      <c r="AU114" s="138" t="s">
        <v>85</v>
      </c>
      <c r="AY114" s="17" t="s">
        <v>135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83</v>
      </c>
      <c r="BK114" s="139">
        <f>ROUND(I114*H114,2)</f>
        <v>0</v>
      </c>
      <c r="BL114" s="17" t="s">
        <v>143</v>
      </c>
      <c r="BM114" s="138" t="s">
        <v>281</v>
      </c>
    </row>
    <row r="115" spans="2:65" s="1" customFormat="1" ht="10">
      <c r="B115" s="32"/>
      <c r="D115" s="140" t="s">
        <v>144</v>
      </c>
      <c r="F115" s="141" t="s">
        <v>2393</v>
      </c>
      <c r="I115" s="142"/>
      <c r="L115" s="32"/>
      <c r="M115" s="143"/>
      <c r="T115" s="53"/>
      <c r="AT115" s="17" t="s">
        <v>144</v>
      </c>
      <c r="AU115" s="17" t="s">
        <v>85</v>
      </c>
    </row>
    <row r="116" spans="2:65" s="1" customFormat="1" ht="24.15" customHeight="1">
      <c r="B116" s="32"/>
      <c r="C116" s="127" t="s">
        <v>191</v>
      </c>
      <c r="D116" s="127" t="s">
        <v>138</v>
      </c>
      <c r="E116" s="128" t="s">
        <v>2394</v>
      </c>
      <c r="F116" s="129" t="s">
        <v>2395</v>
      </c>
      <c r="G116" s="130" t="s">
        <v>389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143</v>
      </c>
      <c r="AT116" s="138" t="s">
        <v>138</v>
      </c>
      <c r="AU116" s="138" t="s">
        <v>85</v>
      </c>
      <c r="AY116" s="17" t="s">
        <v>135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83</v>
      </c>
      <c r="BK116" s="139">
        <f>ROUND(I116*H116,2)</f>
        <v>0</v>
      </c>
      <c r="BL116" s="17" t="s">
        <v>143</v>
      </c>
      <c r="BM116" s="138" t="s">
        <v>288</v>
      </c>
    </row>
    <row r="117" spans="2:65" s="1" customFormat="1" ht="10">
      <c r="B117" s="32"/>
      <c r="D117" s="140" t="s">
        <v>144</v>
      </c>
      <c r="F117" s="141" t="s">
        <v>2395</v>
      </c>
      <c r="I117" s="142"/>
      <c r="L117" s="32"/>
      <c r="M117" s="143"/>
      <c r="T117" s="53"/>
      <c r="AT117" s="17" t="s">
        <v>144</v>
      </c>
      <c r="AU117" s="17" t="s">
        <v>85</v>
      </c>
    </row>
    <row r="118" spans="2:65" s="1" customFormat="1" ht="16.5" customHeight="1">
      <c r="B118" s="32"/>
      <c r="C118" s="127" t="s">
        <v>259</v>
      </c>
      <c r="D118" s="127" t="s">
        <v>138</v>
      </c>
      <c r="E118" s="128" t="s">
        <v>2396</v>
      </c>
      <c r="F118" s="129" t="s">
        <v>2397</v>
      </c>
      <c r="G118" s="130" t="s">
        <v>237</v>
      </c>
      <c r="H118" s="131">
        <v>6</v>
      </c>
      <c r="I118" s="132"/>
      <c r="J118" s="133">
        <f>ROUND(I118*H118,2)</f>
        <v>0</v>
      </c>
      <c r="K118" s="129" t="s">
        <v>19</v>
      </c>
      <c r="L118" s="32"/>
      <c r="M118" s="134" t="s">
        <v>19</v>
      </c>
      <c r="N118" s="135" t="s">
        <v>47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143</v>
      </c>
      <c r="AT118" s="138" t="s">
        <v>138</v>
      </c>
      <c r="AU118" s="138" t="s">
        <v>85</v>
      </c>
      <c r="AY118" s="17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83</v>
      </c>
      <c r="BK118" s="139">
        <f>ROUND(I118*H118,2)</f>
        <v>0</v>
      </c>
      <c r="BL118" s="17" t="s">
        <v>143</v>
      </c>
      <c r="BM118" s="138" t="s">
        <v>293</v>
      </c>
    </row>
    <row r="119" spans="2:65" s="1" customFormat="1" ht="10">
      <c r="B119" s="32"/>
      <c r="D119" s="140" t="s">
        <v>144</v>
      </c>
      <c r="F119" s="141" t="s">
        <v>2397</v>
      </c>
      <c r="I119" s="142"/>
      <c r="L119" s="32"/>
      <c r="M119" s="143"/>
      <c r="T119" s="53"/>
      <c r="AT119" s="17" t="s">
        <v>144</v>
      </c>
      <c r="AU119" s="17" t="s">
        <v>85</v>
      </c>
    </row>
    <row r="120" spans="2:65" s="1" customFormat="1" ht="24.15" customHeight="1">
      <c r="B120" s="32"/>
      <c r="C120" s="127" t="s">
        <v>197</v>
      </c>
      <c r="D120" s="127" t="s">
        <v>138</v>
      </c>
      <c r="E120" s="128" t="s">
        <v>2398</v>
      </c>
      <c r="F120" s="129" t="s">
        <v>2399</v>
      </c>
      <c r="G120" s="130" t="s">
        <v>2377</v>
      </c>
      <c r="H120" s="131">
        <v>3000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143</v>
      </c>
      <c r="AT120" s="138" t="s">
        <v>138</v>
      </c>
      <c r="AU120" s="138" t="s">
        <v>85</v>
      </c>
      <c r="AY120" s="17" t="s">
        <v>135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83</v>
      </c>
      <c r="BK120" s="139">
        <f>ROUND(I120*H120,2)</f>
        <v>0</v>
      </c>
      <c r="BL120" s="17" t="s">
        <v>143</v>
      </c>
      <c r="BM120" s="138" t="s">
        <v>298</v>
      </c>
    </row>
    <row r="121" spans="2:65" s="1" customFormat="1" ht="18">
      <c r="B121" s="32"/>
      <c r="D121" s="140" t="s">
        <v>144</v>
      </c>
      <c r="F121" s="141" t="s">
        <v>2399</v>
      </c>
      <c r="I121" s="142"/>
      <c r="L121" s="32"/>
      <c r="M121" s="143"/>
      <c r="T121" s="53"/>
      <c r="AT121" s="17" t="s">
        <v>144</v>
      </c>
      <c r="AU121" s="17" t="s">
        <v>85</v>
      </c>
    </row>
    <row r="122" spans="2:65" s="1" customFormat="1" ht="16.5" customHeight="1">
      <c r="B122" s="32"/>
      <c r="C122" s="127" t="s">
        <v>271</v>
      </c>
      <c r="D122" s="127" t="s">
        <v>138</v>
      </c>
      <c r="E122" s="128" t="s">
        <v>2400</v>
      </c>
      <c r="F122" s="129" t="s">
        <v>2401</v>
      </c>
      <c r="G122" s="130" t="s">
        <v>237</v>
      </c>
      <c r="H122" s="131">
        <v>43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143</v>
      </c>
      <c r="AT122" s="138" t="s">
        <v>138</v>
      </c>
      <c r="AU122" s="138" t="s">
        <v>85</v>
      </c>
      <c r="AY122" s="17" t="s">
        <v>135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83</v>
      </c>
      <c r="BK122" s="139">
        <f>ROUND(I122*H122,2)</f>
        <v>0</v>
      </c>
      <c r="BL122" s="17" t="s">
        <v>143</v>
      </c>
      <c r="BM122" s="138" t="s">
        <v>305</v>
      </c>
    </row>
    <row r="123" spans="2:65" s="1" customFormat="1" ht="10">
      <c r="B123" s="32"/>
      <c r="D123" s="140" t="s">
        <v>144</v>
      </c>
      <c r="F123" s="141" t="s">
        <v>2401</v>
      </c>
      <c r="I123" s="142"/>
      <c r="L123" s="32"/>
      <c r="M123" s="143"/>
      <c r="T123" s="53"/>
      <c r="AT123" s="17" t="s">
        <v>144</v>
      </c>
      <c r="AU123" s="17" t="s">
        <v>85</v>
      </c>
    </row>
    <row r="124" spans="2:65" s="1" customFormat="1" ht="16.5" customHeight="1">
      <c r="B124" s="32"/>
      <c r="C124" s="127" t="s">
        <v>211</v>
      </c>
      <c r="D124" s="127" t="s">
        <v>138</v>
      </c>
      <c r="E124" s="128" t="s">
        <v>2402</v>
      </c>
      <c r="F124" s="129" t="s">
        <v>2403</v>
      </c>
      <c r="G124" s="130" t="s">
        <v>2377</v>
      </c>
      <c r="H124" s="131">
        <v>100</v>
      </c>
      <c r="I124" s="132"/>
      <c r="J124" s="133">
        <f>ROUND(I124*H124,2)</f>
        <v>0</v>
      </c>
      <c r="K124" s="129" t="s">
        <v>19</v>
      </c>
      <c r="L124" s="32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143</v>
      </c>
      <c r="AT124" s="138" t="s">
        <v>138</v>
      </c>
      <c r="AU124" s="138" t="s">
        <v>85</v>
      </c>
      <c r="AY124" s="17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83</v>
      </c>
      <c r="BK124" s="139">
        <f>ROUND(I124*H124,2)</f>
        <v>0</v>
      </c>
      <c r="BL124" s="17" t="s">
        <v>143</v>
      </c>
      <c r="BM124" s="138" t="s">
        <v>313</v>
      </c>
    </row>
    <row r="125" spans="2:65" s="1" customFormat="1" ht="10">
      <c r="B125" s="32"/>
      <c r="D125" s="140" t="s">
        <v>144</v>
      </c>
      <c r="F125" s="141" t="s">
        <v>2403</v>
      </c>
      <c r="I125" s="142"/>
      <c r="L125" s="32"/>
      <c r="M125" s="143"/>
      <c r="T125" s="53"/>
      <c r="AT125" s="17" t="s">
        <v>144</v>
      </c>
      <c r="AU125" s="17" t="s">
        <v>85</v>
      </c>
    </row>
    <row r="126" spans="2:65" s="1" customFormat="1" ht="16.5" customHeight="1">
      <c r="B126" s="32"/>
      <c r="C126" s="127" t="s">
        <v>285</v>
      </c>
      <c r="D126" s="127" t="s">
        <v>138</v>
      </c>
      <c r="E126" s="128" t="s">
        <v>2404</v>
      </c>
      <c r="F126" s="129" t="s">
        <v>2373</v>
      </c>
      <c r="G126" s="130" t="s">
        <v>389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47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143</v>
      </c>
      <c r="AT126" s="138" t="s">
        <v>138</v>
      </c>
      <c r="AU126" s="138" t="s">
        <v>85</v>
      </c>
      <c r="AY126" s="17" t="s">
        <v>135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83</v>
      </c>
      <c r="BK126" s="139">
        <f>ROUND(I126*H126,2)</f>
        <v>0</v>
      </c>
      <c r="BL126" s="17" t="s">
        <v>143</v>
      </c>
      <c r="BM126" s="138" t="s">
        <v>317</v>
      </c>
    </row>
    <row r="127" spans="2:65" s="1" customFormat="1" ht="10">
      <c r="B127" s="32"/>
      <c r="D127" s="140" t="s">
        <v>144</v>
      </c>
      <c r="F127" s="141" t="s">
        <v>2373</v>
      </c>
      <c r="I127" s="142"/>
      <c r="L127" s="32"/>
      <c r="M127" s="143"/>
      <c r="T127" s="53"/>
      <c r="AT127" s="17" t="s">
        <v>144</v>
      </c>
      <c r="AU127" s="17" t="s">
        <v>85</v>
      </c>
    </row>
    <row r="128" spans="2:65" s="11" customFormat="1" ht="22.75" customHeight="1">
      <c r="B128" s="115"/>
      <c r="D128" s="116" t="s">
        <v>75</v>
      </c>
      <c r="E128" s="125" t="s">
        <v>2405</v>
      </c>
      <c r="F128" s="125" t="s">
        <v>2406</v>
      </c>
      <c r="I128" s="118"/>
      <c r="J128" s="126">
        <f>BK128</f>
        <v>0</v>
      </c>
      <c r="L128" s="115"/>
      <c r="M128" s="120"/>
      <c r="P128" s="121">
        <f>SUM(P129:P164)</f>
        <v>0</v>
      </c>
      <c r="R128" s="121">
        <f>SUM(R129:R164)</f>
        <v>0</v>
      </c>
      <c r="T128" s="122">
        <f>SUM(T129:T164)</f>
        <v>0</v>
      </c>
      <c r="AR128" s="116" t="s">
        <v>83</v>
      </c>
      <c r="AT128" s="123" t="s">
        <v>75</v>
      </c>
      <c r="AU128" s="123" t="s">
        <v>83</v>
      </c>
      <c r="AY128" s="116" t="s">
        <v>135</v>
      </c>
      <c r="BK128" s="124">
        <f>SUM(BK129:BK164)</f>
        <v>0</v>
      </c>
    </row>
    <row r="129" spans="2:65" s="1" customFormat="1" ht="21.75" customHeight="1">
      <c r="B129" s="32"/>
      <c r="C129" s="127" t="s">
        <v>230</v>
      </c>
      <c r="D129" s="127" t="s">
        <v>138</v>
      </c>
      <c r="E129" s="128" t="s">
        <v>2407</v>
      </c>
      <c r="F129" s="129" t="s">
        <v>2408</v>
      </c>
      <c r="G129" s="130" t="s">
        <v>237</v>
      </c>
      <c r="H129" s="131">
        <v>1</v>
      </c>
      <c r="I129" s="132"/>
      <c r="J129" s="133">
        <f>ROUND(I129*H129,2)</f>
        <v>0</v>
      </c>
      <c r="K129" s="129" t="s">
        <v>19</v>
      </c>
      <c r="L129" s="32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143</v>
      </c>
      <c r="AT129" s="138" t="s">
        <v>138</v>
      </c>
      <c r="AU129" s="138" t="s">
        <v>85</v>
      </c>
      <c r="AY129" s="17" t="s">
        <v>135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83</v>
      </c>
      <c r="BK129" s="139">
        <f>ROUND(I129*H129,2)</f>
        <v>0</v>
      </c>
      <c r="BL129" s="17" t="s">
        <v>143</v>
      </c>
      <c r="BM129" s="138" t="s">
        <v>153</v>
      </c>
    </row>
    <row r="130" spans="2:65" s="1" customFormat="1" ht="10">
      <c r="B130" s="32"/>
      <c r="D130" s="140" t="s">
        <v>144</v>
      </c>
      <c r="F130" s="141" t="s">
        <v>2408</v>
      </c>
      <c r="I130" s="142"/>
      <c r="L130" s="32"/>
      <c r="M130" s="143"/>
      <c r="T130" s="53"/>
      <c r="AT130" s="17" t="s">
        <v>144</v>
      </c>
      <c r="AU130" s="17" t="s">
        <v>85</v>
      </c>
    </row>
    <row r="131" spans="2:65" s="1" customFormat="1" ht="16.5" customHeight="1">
      <c r="B131" s="32"/>
      <c r="C131" s="127" t="s">
        <v>7</v>
      </c>
      <c r="D131" s="127" t="s">
        <v>138</v>
      </c>
      <c r="E131" s="128" t="s">
        <v>2409</v>
      </c>
      <c r="F131" s="129" t="s">
        <v>2410</v>
      </c>
      <c r="G131" s="130" t="s">
        <v>237</v>
      </c>
      <c r="H131" s="131">
        <v>1</v>
      </c>
      <c r="I131" s="132"/>
      <c r="J131" s="133">
        <f>ROUND(I131*H131,2)</f>
        <v>0</v>
      </c>
      <c r="K131" s="129" t="s">
        <v>19</v>
      </c>
      <c r="L131" s="32"/>
      <c r="M131" s="134" t="s">
        <v>19</v>
      </c>
      <c r="N131" s="135" t="s">
        <v>47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143</v>
      </c>
      <c r="AT131" s="138" t="s">
        <v>138</v>
      </c>
      <c r="AU131" s="138" t="s">
        <v>85</v>
      </c>
      <c r="AY131" s="17" t="s">
        <v>135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83</v>
      </c>
      <c r="BK131" s="139">
        <f>ROUND(I131*H131,2)</f>
        <v>0</v>
      </c>
      <c r="BL131" s="17" t="s">
        <v>143</v>
      </c>
      <c r="BM131" s="138" t="s">
        <v>326</v>
      </c>
    </row>
    <row r="132" spans="2:65" s="1" customFormat="1" ht="10">
      <c r="B132" s="32"/>
      <c r="D132" s="140" t="s">
        <v>144</v>
      </c>
      <c r="F132" s="141" t="s">
        <v>2410</v>
      </c>
      <c r="I132" s="142"/>
      <c r="L132" s="32"/>
      <c r="M132" s="143"/>
      <c r="T132" s="53"/>
      <c r="AT132" s="17" t="s">
        <v>144</v>
      </c>
      <c r="AU132" s="17" t="s">
        <v>85</v>
      </c>
    </row>
    <row r="133" spans="2:65" s="1" customFormat="1" ht="66.75" customHeight="1">
      <c r="B133" s="32"/>
      <c r="C133" s="127" t="s">
        <v>238</v>
      </c>
      <c r="D133" s="127" t="s">
        <v>138</v>
      </c>
      <c r="E133" s="128" t="s">
        <v>2411</v>
      </c>
      <c r="F133" s="129" t="s">
        <v>2412</v>
      </c>
      <c r="G133" s="130" t="s">
        <v>237</v>
      </c>
      <c r="H133" s="131">
        <v>1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143</v>
      </c>
      <c r="AT133" s="138" t="s">
        <v>138</v>
      </c>
      <c r="AU133" s="138" t="s">
        <v>85</v>
      </c>
      <c r="AY133" s="17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83</v>
      </c>
      <c r="BK133" s="139">
        <f>ROUND(I133*H133,2)</f>
        <v>0</v>
      </c>
      <c r="BL133" s="17" t="s">
        <v>143</v>
      </c>
      <c r="BM133" s="138" t="s">
        <v>332</v>
      </c>
    </row>
    <row r="134" spans="2:65" s="1" customFormat="1" ht="36">
      <c r="B134" s="32"/>
      <c r="D134" s="140" t="s">
        <v>144</v>
      </c>
      <c r="F134" s="141" t="s">
        <v>2412</v>
      </c>
      <c r="I134" s="142"/>
      <c r="L134" s="32"/>
      <c r="M134" s="143"/>
      <c r="T134" s="53"/>
      <c r="AT134" s="17" t="s">
        <v>144</v>
      </c>
      <c r="AU134" s="17" t="s">
        <v>85</v>
      </c>
    </row>
    <row r="135" spans="2:65" s="1" customFormat="1" ht="37.75" customHeight="1">
      <c r="B135" s="32"/>
      <c r="C135" s="127" t="s">
        <v>309</v>
      </c>
      <c r="D135" s="127" t="s">
        <v>138</v>
      </c>
      <c r="E135" s="128" t="s">
        <v>2413</v>
      </c>
      <c r="F135" s="129" t="s">
        <v>2414</v>
      </c>
      <c r="G135" s="130" t="s">
        <v>237</v>
      </c>
      <c r="H135" s="131">
        <v>1</v>
      </c>
      <c r="I135" s="132"/>
      <c r="J135" s="133">
        <f>ROUND(I135*H135,2)</f>
        <v>0</v>
      </c>
      <c r="K135" s="129" t="s">
        <v>19</v>
      </c>
      <c r="L135" s="32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143</v>
      </c>
      <c r="AT135" s="138" t="s">
        <v>138</v>
      </c>
      <c r="AU135" s="138" t="s">
        <v>85</v>
      </c>
      <c r="AY135" s="17" t="s">
        <v>135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83</v>
      </c>
      <c r="BK135" s="139">
        <f>ROUND(I135*H135,2)</f>
        <v>0</v>
      </c>
      <c r="BL135" s="17" t="s">
        <v>143</v>
      </c>
      <c r="BM135" s="138" t="s">
        <v>337</v>
      </c>
    </row>
    <row r="136" spans="2:65" s="1" customFormat="1" ht="27">
      <c r="B136" s="32"/>
      <c r="D136" s="140" t="s">
        <v>144</v>
      </c>
      <c r="F136" s="141" t="s">
        <v>2414</v>
      </c>
      <c r="I136" s="142"/>
      <c r="L136" s="32"/>
      <c r="M136" s="143"/>
      <c r="T136" s="53"/>
      <c r="AT136" s="17" t="s">
        <v>144</v>
      </c>
      <c r="AU136" s="17" t="s">
        <v>85</v>
      </c>
    </row>
    <row r="137" spans="2:65" s="1" customFormat="1" ht="16.5" customHeight="1">
      <c r="B137" s="32"/>
      <c r="C137" s="127" t="s">
        <v>243</v>
      </c>
      <c r="D137" s="127" t="s">
        <v>138</v>
      </c>
      <c r="E137" s="128" t="s">
        <v>2415</v>
      </c>
      <c r="F137" s="129" t="s">
        <v>2416</v>
      </c>
      <c r="G137" s="130" t="s">
        <v>237</v>
      </c>
      <c r="H137" s="131">
        <v>1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47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143</v>
      </c>
      <c r="AT137" s="138" t="s">
        <v>138</v>
      </c>
      <c r="AU137" s="138" t="s">
        <v>85</v>
      </c>
      <c r="AY137" s="17" t="s">
        <v>135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83</v>
      </c>
      <c r="BK137" s="139">
        <f>ROUND(I137*H137,2)</f>
        <v>0</v>
      </c>
      <c r="BL137" s="17" t="s">
        <v>143</v>
      </c>
      <c r="BM137" s="138" t="s">
        <v>344</v>
      </c>
    </row>
    <row r="138" spans="2:65" s="1" customFormat="1" ht="10">
      <c r="B138" s="32"/>
      <c r="D138" s="140" t="s">
        <v>144</v>
      </c>
      <c r="F138" s="141" t="s">
        <v>2416</v>
      </c>
      <c r="I138" s="142"/>
      <c r="L138" s="32"/>
      <c r="M138" s="143"/>
      <c r="T138" s="53"/>
      <c r="AT138" s="17" t="s">
        <v>144</v>
      </c>
      <c r="AU138" s="17" t="s">
        <v>85</v>
      </c>
    </row>
    <row r="139" spans="2:65" s="1" customFormat="1" ht="16.5" customHeight="1">
      <c r="B139" s="32"/>
      <c r="C139" s="127" t="s">
        <v>320</v>
      </c>
      <c r="D139" s="127" t="s">
        <v>138</v>
      </c>
      <c r="E139" s="128" t="s">
        <v>2417</v>
      </c>
      <c r="F139" s="129" t="s">
        <v>2418</v>
      </c>
      <c r="G139" s="130" t="s">
        <v>237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143</v>
      </c>
      <c r="AT139" s="138" t="s">
        <v>138</v>
      </c>
      <c r="AU139" s="138" t="s">
        <v>85</v>
      </c>
      <c r="AY139" s="17" t="s">
        <v>135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83</v>
      </c>
      <c r="BK139" s="139">
        <f>ROUND(I139*H139,2)</f>
        <v>0</v>
      </c>
      <c r="BL139" s="17" t="s">
        <v>143</v>
      </c>
      <c r="BM139" s="138" t="s">
        <v>352</v>
      </c>
    </row>
    <row r="140" spans="2:65" s="1" customFormat="1" ht="10">
      <c r="B140" s="32"/>
      <c r="D140" s="140" t="s">
        <v>144</v>
      </c>
      <c r="F140" s="141" t="s">
        <v>2418</v>
      </c>
      <c r="I140" s="142"/>
      <c r="L140" s="32"/>
      <c r="M140" s="143"/>
      <c r="T140" s="53"/>
      <c r="AT140" s="17" t="s">
        <v>144</v>
      </c>
      <c r="AU140" s="17" t="s">
        <v>85</v>
      </c>
    </row>
    <row r="141" spans="2:65" s="1" customFormat="1" ht="16.5" customHeight="1">
      <c r="B141" s="32"/>
      <c r="C141" s="127" t="s">
        <v>249</v>
      </c>
      <c r="D141" s="127" t="s">
        <v>138</v>
      </c>
      <c r="E141" s="128" t="s">
        <v>2419</v>
      </c>
      <c r="F141" s="129" t="s">
        <v>2420</v>
      </c>
      <c r="G141" s="130" t="s">
        <v>237</v>
      </c>
      <c r="H141" s="131">
        <v>4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47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143</v>
      </c>
      <c r="AT141" s="138" t="s">
        <v>138</v>
      </c>
      <c r="AU141" s="138" t="s">
        <v>85</v>
      </c>
      <c r="AY141" s="17" t="s">
        <v>135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83</v>
      </c>
      <c r="BK141" s="139">
        <f>ROUND(I141*H141,2)</f>
        <v>0</v>
      </c>
      <c r="BL141" s="17" t="s">
        <v>143</v>
      </c>
      <c r="BM141" s="138" t="s">
        <v>358</v>
      </c>
    </row>
    <row r="142" spans="2:65" s="1" customFormat="1" ht="10">
      <c r="B142" s="32"/>
      <c r="D142" s="140" t="s">
        <v>144</v>
      </c>
      <c r="F142" s="141" t="s">
        <v>2420</v>
      </c>
      <c r="I142" s="142"/>
      <c r="L142" s="32"/>
      <c r="M142" s="143"/>
      <c r="T142" s="53"/>
      <c r="AT142" s="17" t="s">
        <v>144</v>
      </c>
      <c r="AU142" s="17" t="s">
        <v>85</v>
      </c>
    </row>
    <row r="143" spans="2:65" s="1" customFormat="1" ht="16.5" customHeight="1">
      <c r="B143" s="32"/>
      <c r="C143" s="127" t="s">
        <v>329</v>
      </c>
      <c r="D143" s="127" t="s">
        <v>138</v>
      </c>
      <c r="E143" s="128" t="s">
        <v>2421</v>
      </c>
      <c r="F143" s="129" t="s">
        <v>2422</v>
      </c>
      <c r="G143" s="130" t="s">
        <v>237</v>
      </c>
      <c r="H143" s="131">
        <v>4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47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143</v>
      </c>
      <c r="AT143" s="138" t="s">
        <v>138</v>
      </c>
      <c r="AU143" s="138" t="s">
        <v>85</v>
      </c>
      <c r="AY143" s="17" t="s">
        <v>135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83</v>
      </c>
      <c r="BK143" s="139">
        <f>ROUND(I143*H143,2)</f>
        <v>0</v>
      </c>
      <c r="BL143" s="17" t="s">
        <v>143</v>
      </c>
      <c r="BM143" s="138" t="s">
        <v>364</v>
      </c>
    </row>
    <row r="144" spans="2:65" s="1" customFormat="1" ht="10">
      <c r="B144" s="32"/>
      <c r="D144" s="140" t="s">
        <v>144</v>
      </c>
      <c r="F144" s="141" t="s">
        <v>2422</v>
      </c>
      <c r="I144" s="142"/>
      <c r="L144" s="32"/>
      <c r="M144" s="143"/>
      <c r="T144" s="53"/>
      <c r="AT144" s="17" t="s">
        <v>144</v>
      </c>
      <c r="AU144" s="17" t="s">
        <v>85</v>
      </c>
    </row>
    <row r="145" spans="2:65" s="1" customFormat="1" ht="16.5" customHeight="1">
      <c r="B145" s="32"/>
      <c r="C145" s="127" t="s">
        <v>255</v>
      </c>
      <c r="D145" s="127" t="s">
        <v>138</v>
      </c>
      <c r="E145" s="128" t="s">
        <v>2423</v>
      </c>
      <c r="F145" s="129" t="s">
        <v>2424</v>
      </c>
      <c r="G145" s="130" t="s">
        <v>237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143</v>
      </c>
      <c r="AT145" s="138" t="s">
        <v>138</v>
      </c>
      <c r="AU145" s="138" t="s">
        <v>85</v>
      </c>
      <c r="AY145" s="17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83</v>
      </c>
      <c r="BK145" s="139">
        <f>ROUND(I145*H145,2)</f>
        <v>0</v>
      </c>
      <c r="BL145" s="17" t="s">
        <v>143</v>
      </c>
      <c r="BM145" s="138" t="s">
        <v>373</v>
      </c>
    </row>
    <row r="146" spans="2:65" s="1" customFormat="1" ht="10">
      <c r="B146" s="32"/>
      <c r="D146" s="140" t="s">
        <v>144</v>
      </c>
      <c r="F146" s="141" t="s">
        <v>2424</v>
      </c>
      <c r="I146" s="142"/>
      <c r="L146" s="32"/>
      <c r="M146" s="143"/>
      <c r="T146" s="53"/>
      <c r="AT146" s="17" t="s">
        <v>144</v>
      </c>
      <c r="AU146" s="17" t="s">
        <v>85</v>
      </c>
    </row>
    <row r="147" spans="2:65" s="1" customFormat="1" ht="44.25" customHeight="1">
      <c r="B147" s="32"/>
      <c r="C147" s="127" t="s">
        <v>14</v>
      </c>
      <c r="D147" s="127" t="s">
        <v>138</v>
      </c>
      <c r="E147" s="128" t="s">
        <v>2425</v>
      </c>
      <c r="F147" s="129" t="s">
        <v>2426</v>
      </c>
      <c r="G147" s="130" t="s">
        <v>237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47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143</v>
      </c>
      <c r="AT147" s="138" t="s">
        <v>138</v>
      </c>
      <c r="AU147" s="138" t="s">
        <v>85</v>
      </c>
      <c r="AY147" s="17" t="s">
        <v>135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83</v>
      </c>
      <c r="BK147" s="139">
        <f>ROUND(I147*H147,2)</f>
        <v>0</v>
      </c>
      <c r="BL147" s="17" t="s">
        <v>143</v>
      </c>
      <c r="BM147" s="138" t="s">
        <v>377</v>
      </c>
    </row>
    <row r="148" spans="2:65" s="1" customFormat="1" ht="27">
      <c r="B148" s="32"/>
      <c r="D148" s="140" t="s">
        <v>144</v>
      </c>
      <c r="F148" s="141" t="s">
        <v>2426</v>
      </c>
      <c r="I148" s="142"/>
      <c r="L148" s="32"/>
      <c r="M148" s="143"/>
      <c r="T148" s="53"/>
      <c r="AT148" s="17" t="s">
        <v>144</v>
      </c>
      <c r="AU148" s="17" t="s">
        <v>85</v>
      </c>
    </row>
    <row r="149" spans="2:65" s="1" customFormat="1" ht="44.25" customHeight="1">
      <c r="B149" s="32"/>
      <c r="C149" s="127" t="s">
        <v>262</v>
      </c>
      <c r="D149" s="127" t="s">
        <v>138</v>
      </c>
      <c r="E149" s="128" t="s">
        <v>2427</v>
      </c>
      <c r="F149" s="129" t="s">
        <v>2428</v>
      </c>
      <c r="G149" s="130" t="s">
        <v>237</v>
      </c>
      <c r="H149" s="131">
        <v>2</v>
      </c>
      <c r="I149" s="132"/>
      <c r="J149" s="133">
        <f>ROUND(I149*H149,2)</f>
        <v>0</v>
      </c>
      <c r="K149" s="129" t="s">
        <v>19</v>
      </c>
      <c r="L149" s="32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143</v>
      </c>
      <c r="AT149" s="138" t="s">
        <v>138</v>
      </c>
      <c r="AU149" s="138" t="s">
        <v>85</v>
      </c>
      <c r="AY149" s="17" t="s">
        <v>135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83</v>
      </c>
      <c r="BK149" s="139">
        <f>ROUND(I149*H149,2)</f>
        <v>0</v>
      </c>
      <c r="BL149" s="17" t="s">
        <v>143</v>
      </c>
      <c r="BM149" s="138" t="s">
        <v>384</v>
      </c>
    </row>
    <row r="150" spans="2:65" s="1" customFormat="1" ht="27">
      <c r="B150" s="32"/>
      <c r="D150" s="140" t="s">
        <v>144</v>
      </c>
      <c r="F150" s="141" t="s">
        <v>2428</v>
      </c>
      <c r="I150" s="142"/>
      <c r="L150" s="32"/>
      <c r="M150" s="143"/>
      <c r="T150" s="53"/>
      <c r="AT150" s="17" t="s">
        <v>144</v>
      </c>
      <c r="AU150" s="17" t="s">
        <v>85</v>
      </c>
    </row>
    <row r="151" spans="2:65" s="1" customFormat="1" ht="44.25" customHeight="1">
      <c r="B151" s="32"/>
      <c r="C151" s="127" t="s">
        <v>355</v>
      </c>
      <c r="D151" s="127" t="s">
        <v>138</v>
      </c>
      <c r="E151" s="128" t="s">
        <v>2429</v>
      </c>
      <c r="F151" s="129" t="s">
        <v>2430</v>
      </c>
      <c r="G151" s="130" t="s">
        <v>237</v>
      </c>
      <c r="H151" s="131">
        <v>2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143</v>
      </c>
      <c r="AT151" s="138" t="s">
        <v>138</v>
      </c>
      <c r="AU151" s="138" t="s">
        <v>85</v>
      </c>
      <c r="AY151" s="17" t="s">
        <v>135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83</v>
      </c>
      <c r="BK151" s="139">
        <f>ROUND(I151*H151,2)</f>
        <v>0</v>
      </c>
      <c r="BL151" s="17" t="s">
        <v>143</v>
      </c>
      <c r="BM151" s="138" t="s">
        <v>390</v>
      </c>
    </row>
    <row r="152" spans="2:65" s="1" customFormat="1" ht="27">
      <c r="B152" s="32"/>
      <c r="D152" s="140" t="s">
        <v>144</v>
      </c>
      <c r="F152" s="141" t="s">
        <v>2430</v>
      </c>
      <c r="I152" s="142"/>
      <c r="L152" s="32"/>
      <c r="M152" s="143"/>
      <c r="T152" s="53"/>
      <c r="AT152" s="17" t="s">
        <v>144</v>
      </c>
      <c r="AU152" s="17" t="s">
        <v>85</v>
      </c>
    </row>
    <row r="153" spans="2:65" s="1" customFormat="1" ht="16.5" customHeight="1">
      <c r="B153" s="32"/>
      <c r="C153" s="127" t="s">
        <v>267</v>
      </c>
      <c r="D153" s="127" t="s">
        <v>138</v>
      </c>
      <c r="E153" s="128" t="s">
        <v>2431</v>
      </c>
      <c r="F153" s="129" t="s">
        <v>2432</v>
      </c>
      <c r="G153" s="130" t="s">
        <v>2377</v>
      </c>
      <c r="H153" s="131">
        <v>200</v>
      </c>
      <c r="I153" s="132"/>
      <c r="J153" s="133">
        <f>ROUND(I153*H153,2)</f>
        <v>0</v>
      </c>
      <c r="K153" s="129" t="s">
        <v>19</v>
      </c>
      <c r="L153" s="32"/>
      <c r="M153" s="134" t="s">
        <v>19</v>
      </c>
      <c r="N153" s="135" t="s">
        <v>47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143</v>
      </c>
      <c r="AT153" s="138" t="s">
        <v>138</v>
      </c>
      <c r="AU153" s="138" t="s">
        <v>85</v>
      </c>
      <c r="AY153" s="17" t="s">
        <v>135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83</v>
      </c>
      <c r="BK153" s="139">
        <f>ROUND(I153*H153,2)</f>
        <v>0</v>
      </c>
      <c r="BL153" s="17" t="s">
        <v>143</v>
      </c>
      <c r="BM153" s="138" t="s">
        <v>394</v>
      </c>
    </row>
    <row r="154" spans="2:65" s="1" customFormat="1" ht="10">
      <c r="B154" s="32"/>
      <c r="D154" s="140" t="s">
        <v>144</v>
      </c>
      <c r="F154" s="141" t="s">
        <v>2432</v>
      </c>
      <c r="I154" s="142"/>
      <c r="L154" s="32"/>
      <c r="M154" s="143"/>
      <c r="T154" s="53"/>
      <c r="AT154" s="17" t="s">
        <v>144</v>
      </c>
      <c r="AU154" s="17" t="s">
        <v>85</v>
      </c>
    </row>
    <row r="155" spans="2:65" s="1" customFormat="1" ht="37.75" customHeight="1">
      <c r="B155" s="32"/>
      <c r="C155" s="127" t="s">
        <v>370</v>
      </c>
      <c r="D155" s="127" t="s">
        <v>138</v>
      </c>
      <c r="E155" s="128" t="s">
        <v>2433</v>
      </c>
      <c r="F155" s="129" t="s">
        <v>2434</v>
      </c>
      <c r="G155" s="130" t="s">
        <v>237</v>
      </c>
      <c r="H155" s="131">
        <v>1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47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143</v>
      </c>
      <c r="AT155" s="138" t="s">
        <v>138</v>
      </c>
      <c r="AU155" s="138" t="s">
        <v>85</v>
      </c>
      <c r="AY155" s="17" t="s">
        <v>135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83</v>
      </c>
      <c r="BK155" s="139">
        <f>ROUND(I155*H155,2)</f>
        <v>0</v>
      </c>
      <c r="BL155" s="17" t="s">
        <v>143</v>
      </c>
      <c r="BM155" s="138" t="s">
        <v>399</v>
      </c>
    </row>
    <row r="156" spans="2:65" s="1" customFormat="1" ht="18">
      <c r="B156" s="32"/>
      <c r="D156" s="140" t="s">
        <v>144</v>
      </c>
      <c r="F156" s="141" t="s">
        <v>2434</v>
      </c>
      <c r="I156" s="142"/>
      <c r="L156" s="32"/>
      <c r="M156" s="143"/>
      <c r="T156" s="53"/>
      <c r="AT156" s="17" t="s">
        <v>144</v>
      </c>
      <c r="AU156" s="17" t="s">
        <v>85</v>
      </c>
    </row>
    <row r="157" spans="2:65" s="1" customFormat="1" ht="37.75" customHeight="1">
      <c r="B157" s="32"/>
      <c r="C157" s="127" t="s">
        <v>274</v>
      </c>
      <c r="D157" s="127" t="s">
        <v>138</v>
      </c>
      <c r="E157" s="128" t="s">
        <v>2435</v>
      </c>
      <c r="F157" s="129" t="s">
        <v>2436</v>
      </c>
      <c r="G157" s="130" t="s">
        <v>237</v>
      </c>
      <c r="H157" s="131">
        <v>1</v>
      </c>
      <c r="I157" s="132"/>
      <c r="J157" s="133">
        <f>ROUND(I157*H157,2)</f>
        <v>0</v>
      </c>
      <c r="K157" s="129" t="s">
        <v>19</v>
      </c>
      <c r="L157" s="32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143</v>
      </c>
      <c r="AT157" s="138" t="s">
        <v>138</v>
      </c>
      <c r="AU157" s="138" t="s">
        <v>85</v>
      </c>
      <c r="AY157" s="17" t="s">
        <v>135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83</v>
      </c>
      <c r="BK157" s="139">
        <f>ROUND(I157*H157,2)</f>
        <v>0</v>
      </c>
      <c r="BL157" s="17" t="s">
        <v>143</v>
      </c>
      <c r="BM157" s="138" t="s">
        <v>434</v>
      </c>
    </row>
    <row r="158" spans="2:65" s="1" customFormat="1" ht="18">
      <c r="B158" s="32"/>
      <c r="D158" s="140" t="s">
        <v>144</v>
      </c>
      <c r="F158" s="141" t="s">
        <v>2436</v>
      </c>
      <c r="I158" s="142"/>
      <c r="L158" s="32"/>
      <c r="M158" s="143"/>
      <c r="T158" s="53"/>
      <c r="AT158" s="17" t="s">
        <v>144</v>
      </c>
      <c r="AU158" s="17" t="s">
        <v>85</v>
      </c>
    </row>
    <row r="159" spans="2:65" s="1" customFormat="1" ht="24.15" customHeight="1">
      <c r="B159" s="32"/>
      <c r="C159" s="127" t="s">
        <v>381</v>
      </c>
      <c r="D159" s="127" t="s">
        <v>138</v>
      </c>
      <c r="E159" s="128" t="s">
        <v>2437</v>
      </c>
      <c r="F159" s="129" t="s">
        <v>2438</v>
      </c>
      <c r="G159" s="130" t="s">
        <v>2377</v>
      </c>
      <c r="H159" s="131">
        <v>300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143</v>
      </c>
      <c r="AT159" s="138" t="s">
        <v>138</v>
      </c>
      <c r="AU159" s="138" t="s">
        <v>85</v>
      </c>
      <c r="AY159" s="17" t="s">
        <v>135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83</v>
      </c>
      <c r="BK159" s="139">
        <f>ROUND(I159*H159,2)</f>
        <v>0</v>
      </c>
      <c r="BL159" s="17" t="s">
        <v>143</v>
      </c>
      <c r="BM159" s="138" t="s">
        <v>719</v>
      </c>
    </row>
    <row r="160" spans="2:65" s="1" customFormat="1" ht="10">
      <c r="B160" s="32"/>
      <c r="D160" s="140" t="s">
        <v>144</v>
      </c>
      <c r="F160" s="141" t="s">
        <v>2438</v>
      </c>
      <c r="I160" s="142"/>
      <c r="L160" s="32"/>
      <c r="M160" s="143"/>
      <c r="T160" s="53"/>
      <c r="AT160" s="17" t="s">
        <v>144</v>
      </c>
      <c r="AU160" s="17" t="s">
        <v>85</v>
      </c>
    </row>
    <row r="161" spans="2:65" s="1" customFormat="1" ht="16.5" customHeight="1">
      <c r="B161" s="32"/>
      <c r="C161" s="127" t="s">
        <v>281</v>
      </c>
      <c r="D161" s="127" t="s">
        <v>138</v>
      </c>
      <c r="E161" s="128" t="s">
        <v>2439</v>
      </c>
      <c r="F161" s="129" t="s">
        <v>2440</v>
      </c>
      <c r="G161" s="130" t="s">
        <v>237</v>
      </c>
      <c r="H161" s="131">
        <v>1</v>
      </c>
      <c r="I161" s="132"/>
      <c r="J161" s="133">
        <f>ROUND(I161*H161,2)</f>
        <v>0</v>
      </c>
      <c r="K161" s="129" t="s">
        <v>19</v>
      </c>
      <c r="L161" s="32"/>
      <c r="M161" s="134" t="s">
        <v>19</v>
      </c>
      <c r="N161" s="135" t="s">
        <v>47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143</v>
      </c>
      <c r="AT161" s="138" t="s">
        <v>138</v>
      </c>
      <c r="AU161" s="138" t="s">
        <v>85</v>
      </c>
      <c r="AY161" s="17" t="s">
        <v>135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83</v>
      </c>
      <c r="BK161" s="139">
        <f>ROUND(I161*H161,2)</f>
        <v>0</v>
      </c>
      <c r="BL161" s="17" t="s">
        <v>143</v>
      </c>
      <c r="BM161" s="138" t="s">
        <v>730</v>
      </c>
    </row>
    <row r="162" spans="2:65" s="1" customFormat="1" ht="10">
      <c r="B162" s="32"/>
      <c r="D162" s="140" t="s">
        <v>144</v>
      </c>
      <c r="F162" s="141" t="s">
        <v>2440</v>
      </c>
      <c r="I162" s="142"/>
      <c r="L162" s="32"/>
      <c r="M162" s="143"/>
      <c r="T162" s="53"/>
      <c r="AT162" s="17" t="s">
        <v>144</v>
      </c>
      <c r="AU162" s="17" t="s">
        <v>85</v>
      </c>
    </row>
    <row r="163" spans="2:65" s="1" customFormat="1" ht="16.5" customHeight="1">
      <c r="B163" s="32"/>
      <c r="C163" s="127" t="s">
        <v>391</v>
      </c>
      <c r="D163" s="127" t="s">
        <v>138</v>
      </c>
      <c r="E163" s="128" t="s">
        <v>2441</v>
      </c>
      <c r="F163" s="129" t="s">
        <v>2442</v>
      </c>
      <c r="G163" s="130" t="s">
        <v>237</v>
      </c>
      <c r="H163" s="131">
        <v>1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143</v>
      </c>
      <c r="AT163" s="138" t="s">
        <v>138</v>
      </c>
      <c r="AU163" s="138" t="s">
        <v>85</v>
      </c>
      <c r="AY163" s="17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83</v>
      </c>
      <c r="BK163" s="139">
        <f>ROUND(I163*H163,2)</f>
        <v>0</v>
      </c>
      <c r="BL163" s="17" t="s">
        <v>143</v>
      </c>
      <c r="BM163" s="138" t="s">
        <v>733</v>
      </c>
    </row>
    <row r="164" spans="2:65" s="1" customFormat="1" ht="10">
      <c r="B164" s="32"/>
      <c r="D164" s="140" t="s">
        <v>144</v>
      </c>
      <c r="F164" s="141" t="s">
        <v>2442</v>
      </c>
      <c r="I164" s="142"/>
      <c r="L164" s="32"/>
      <c r="M164" s="143"/>
      <c r="T164" s="53"/>
      <c r="AT164" s="17" t="s">
        <v>144</v>
      </c>
      <c r="AU164" s="17" t="s">
        <v>85</v>
      </c>
    </row>
    <row r="165" spans="2:65" s="11" customFormat="1" ht="22.75" customHeight="1">
      <c r="B165" s="115"/>
      <c r="D165" s="116" t="s">
        <v>75</v>
      </c>
      <c r="E165" s="125" t="s">
        <v>2443</v>
      </c>
      <c r="F165" s="125" t="s">
        <v>2444</v>
      </c>
      <c r="I165" s="118"/>
      <c r="J165" s="126">
        <f>BK165</f>
        <v>0</v>
      </c>
      <c r="L165" s="115"/>
      <c r="M165" s="120"/>
      <c r="P165" s="121">
        <f>SUM(P166:P169)</f>
        <v>0</v>
      </c>
      <c r="R165" s="121">
        <f>SUM(R166:R169)</f>
        <v>0</v>
      </c>
      <c r="T165" s="122">
        <f>SUM(T166:T169)</f>
        <v>0</v>
      </c>
      <c r="AR165" s="116" t="s">
        <v>83</v>
      </c>
      <c r="AT165" s="123" t="s">
        <v>75</v>
      </c>
      <c r="AU165" s="123" t="s">
        <v>83</v>
      </c>
      <c r="AY165" s="116" t="s">
        <v>135</v>
      </c>
      <c r="BK165" s="124">
        <f>SUM(BK166:BK169)</f>
        <v>0</v>
      </c>
    </row>
    <row r="166" spans="2:65" s="1" customFormat="1" ht="16.5" customHeight="1">
      <c r="B166" s="32"/>
      <c r="C166" s="127" t="s">
        <v>288</v>
      </c>
      <c r="D166" s="127" t="s">
        <v>138</v>
      </c>
      <c r="E166" s="128" t="s">
        <v>2445</v>
      </c>
      <c r="F166" s="129" t="s">
        <v>2446</v>
      </c>
      <c r="G166" s="130" t="s">
        <v>237</v>
      </c>
      <c r="H166" s="131">
        <v>1</v>
      </c>
      <c r="I166" s="132"/>
      <c r="J166" s="133">
        <f>ROUND(I166*H166,2)</f>
        <v>0</v>
      </c>
      <c r="K166" s="129" t="s">
        <v>19</v>
      </c>
      <c r="L166" s="32"/>
      <c r="M166" s="134" t="s">
        <v>19</v>
      </c>
      <c r="N166" s="135" t="s">
        <v>47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143</v>
      </c>
      <c r="AT166" s="138" t="s">
        <v>138</v>
      </c>
      <c r="AU166" s="138" t="s">
        <v>85</v>
      </c>
      <c r="AY166" s="17" t="s">
        <v>135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83</v>
      </c>
      <c r="BK166" s="139">
        <f>ROUND(I166*H166,2)</f>
        <v>0</v>
      </c>
      <c r="BL166" s="17" t="s">
        <v>143</v>
      </c>
      <c r="BM166" s="138" t="s">
        <v>744</v>
      </c>
    </row>
    <row r="167" spans="2:65" s="1" customFormat="1" ht="10">
      <c r="B167" s="32"/>
      <c r="D167" s="140" t="s">
        <v>144</v>
      </c>
      <c r="F167" s="141" t="s">
        <v>2446</v>
      </c>
      <c r="I167" s="142"/>
      <c r="L167" s="32"/>
      <c r="M167" s="143"/>
      <c r="T167" s="53"/>
      <c r="AT167" s="17" t="s">
        <v>144</v>
      </c>
      <c r="AU167" s="17" t="s">
        <v>85</v>
      </c>
    </row>
    <row r="168" spans="2:65" s="1" customFormat="1" ht="33" customHeight="1">
      <c r="B168" s="32"/>
      <c r="C168" s="127" t="s">
        <v>429</v>
      </c>
      <c r="D168" s="127" t="s">
        <v>138</v>
      </c>
      <c r="E168" s="128" t="s">
        <v>2447</v>
      </c>
      <c r="F168" s="129" t="s">
        <v>2448</v>
      </c>
      <c r="G168" s="130" t="s">
        <v>237</v>
      </c>
      <c r="H168" s="131">
        <v>1</v>
      </c>
      <c r="I168" s="132"/>
      <c r="J168" s="133">
        <f>ROUND(I168*H168,2)</f>
        <v>0</v>
      </c>
      <c r="K168" s="129" t="s">
        <v>19</v>
      </c>
      <c r="L168" s="32"/>
      <c r="M168" s="134" t="s">
        <v>19</v>
      </c>
      <c r="N168" s="135" t="s">
        <v>47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143</v>
      </c>
      <c r="AT168" s="138" t="s">
        <v>138</v>
      </c>
      <c r="AU168" s="138" t="s">
        <v>85</v>
      </c>
      <c r="AY168" s="17" t="s">
        <v>135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83</v>
      </c>
      <c r="BK168" s="139">
        <f>ROUND(I168*H168,2)</f>
        <v>0</v>
      </c>
      <c r="BL168" s="17" t="s">
        <v>143</v>
      </c>
      <c r="BM168" s="138" t="s">
        <v>747</v>
      </c>
    </row>
    <row r="169" spans="2:65" s="1" customFormat="1" ht="18">
      <c r="B169" s="32"/>
      <c r="D169" s="140" t="s">
        <v>144</v>
      </c>
      <c r="F169" s="141" t="s">
        <v>2448</v>
      </c>
      <c r="I169" s="142"/>
      <c r="L169" s="32"/>
      <c r="M169" s="143"/>
      <c r="T169" s="53"/>
      <c r="AT169" s="17" t="s">
        <v>144</v>
      </c>
      <c r="AU169" s="17" t="s">
        <v>85</v>
      </c>
    </row>
    <row r="170" spans="2:65" s="11" customFormat="1" ht="22.75" customHeight="1">
      <c r="B170" s="115"/>
      <c r="D170" s="116" t="s">
        <v>75</v>
      </c>
      <c r="E170" s="125" t="s">
        <v>2449</v>
      </c>
      <c r="F170" s="125" t="s">
        <v>2450</v>
      </c>
      <c r="I170" s="118"/>
      <c r="J170" s="126">
        <f>BK170</f>
        <v>0</v>
      </c>
      <c r="L170" s="115"/>
      <c r="M170" s="120"/>
      <c r="P170" s="121">
        <f>SUM(P171:P176)</f>
        <v>0</v>
      </c>
      <c r="R170" s="121">
        <f>SUM(R171:R176)</f>
        <v>0</v>
      </c>
      <c r="T170" s="122">
        <f>SUM(T171:T176)</f>
        <v>0</v>
      </c>
      <c r="AR170" s="116" t="s">
        <v>83</v>
      </c>
      <c r="AT170" s="123" t="s">
        <v>75</v>
      </c>
      <c r="AU170" s="123" t="s">
        <v>83</v>
      </c>
      <c r="AY170" s="116" t="s">
        <v>135</v>
      </c>
      <c r="BK170" s="124">
        <f>SUM(BK171:BK176)</f>
        <v>0</v>
      </c>
    </row>
    <row r="171" spans="2:65" s="1" customFormat="1" ht="16.5" customHeight="1">
      <c r="B171" s="32"/>
      <c r="C171" s="127" t="s">
        <v>293</v>
      </c>
      <c r="D171" s="127" t="s">
        <v>138</v>
      </c>
      <c r="E171" s="128" t="s">
        <v>2451</v>
      </c>
      <c r="F171" s="129" t="s">
        <v>2452</v>
      </c>
      <c r="G171" s="130" t="s">
        <v>432</v>
      </c>
      <c r="H171" s="131">
        <v>20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143</v>
      </c>
      <c r="AT171" s="138" t="s">
        <v>138</v>
      </c>
      <c r="AU171" s="138" t="s">
        <v>85</v>
      </c>
      <c r="AY171" s="17" t="s">
        <v>135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83</v>
      </c>
      <c r="BK171" s="139">
        <f>ROUND(I171*H171,2)</f>
        <v>0</v>
      </c>
      <c r="BL171" s="17" t="s">
        <v>143</v>
      </c>
      <c r="BM171" s="138" t="s">
        <v>754</v>
      </c>
    </row>
    <row r="172" spans="2:65" s="1" customFormat="1" ht="10">
      <c r="B172" s="32"/>
      <c r="D172" s="140" t="s">
        <v>144</v>
      </c>
      <c r="F172" s="141" t="s">
        <v>2452</v>
      </c>
      <c r="I172" s="142"/>
      <c r="L172" s="32"/>
      <c r="M172" s="143"/>
      <c r="T172" s="53"/>
      <c r="AT172" s="17" t="s">
        <v>144</v>
      </c>
      <c r="AU172" s="17" t="s">
        <v>85</v>
      </c>
    </row>
    <row r="173" spans="2:65" s="1" customFormat="1" ht="16.5" customHeight="1">
      <c r="B173" s="32"/>
      <c r="C173" s="127" t="s">
        <v>727</v>
      </c>
      <c r="D173" s="127" t="s">
        <v>138</v>
      </c>
      <c r="E173" s="128" t="s">
        <v>2453</v>
      </c>
      <c r="F173" s="129" t="s">
        <v>2454</v>
      </c>
      <c r="G173" s="130" t="s">
        <v>432</v>
      </c>
      <c r="H173" s="131">
        <v>34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47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143</v>
      </c>
      <c r="AT173" s="138" t="s">
        <v>138</v>
      </c>
      <c r="AU173" s="138" t="s">
        <v>85</v>
      </c>
      <c r="AY173" s="17" t="s">
        <v>135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83</v>
      </c>
      <c r="BK173" s="139">
        <f>ROUND(I173*H173,2)</f>
        <v>0</v>
      </c>
      <c r="BL173" s="17" t="s">
        <v>143</v>
      </c>
      <c r="BM173" s="138" t="s">
        <v>755</v>
      </c>
    </row>
    <row r="174" spans="2:65" s="1" customFormat="1" ht="10">
      <c r="B174" s="32"/>
      <c r="D174" s="140" t="s">
        <v>144</v>
      </c>
      <c r="F174" s="141" t="s">
        <v>2454</v>
      </c>
      <c r="I174" s="142"/>
      <c r="L174" s="32"/>
      <c r="M174" s="143"/>
      <c r="T174" s="53"/>
      <c r="AT174" s="17" t="s">
        <v>144</v>
      </c>
      <c r="AU174" s="17" t="s">
        <v>85</v>
      </c>
    </row>
    <row r="175" spans="2:65" s="1" customFormat="1" ht="21.75" customHeight="1">
      <c r="B175" s="32"/>
      <c r="C175" s="127" t="s">
        <v>298</v>
      </c>
      <c r="D175" s="127" t="s">
        <v>138</v>
      </c>
      <c r="E175" s="128" t="s">
        <v>2455</v>
      </c>
      <c r="F175" s="129" t="s">
        <v>2456</v>
      </c>
      <c r="G175" s="130" t="s">
        <v>237</v>
      </c>
      <c r="H175" s="131">
        <v>1</v>
      </c>
      <c r="I175" s="132"/>
      <c r="J175" s="133">
        <f>ROUND(I175*H175,2)</f>
        <v>0</v>
      </c>
      <c r="K175" s="129" t="s">
        <v>19</v>
      </c>
      <c r="L175" s="32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143</v>
      </c>
      <c r="AT175" s="138" t="s">
        <v>138</v>
      </c>
      <c r="AU175" s="138" t="s">
        <v>85</v>
      </c>
      <c r="AY175" s="17" t="s">
        <v>135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83</v>
      </c>
      <c r="BK175" s="139">
        <f>ROUND(I175*H175,2)</f>
        <v>0</v>
      </c>
      <c r="BL175" s="17" t="s">
        <v>143</v>
      </c>
      <c r="BM175" s="138" t="s">
        <v>760</v>
      </c>
    </row>
    <row r="176" spans="2:65" s="1" customFormat="1" ht="10">
      <c r="B176" s="32"/>
      <c r="D176" s="140" t="s">
        <v>144</v>
      </c>
      <c r="F176" s="141" t="s">
        <v>2456</v>
      </c>
      <c r="I176" s="142"/>
      <c r="L176" s="32"/>
      <c r="M176" s="188"/>
      <c r="N176" s="189"/>
      <c r="O176" s="189"/>
      <c r="P176" s="189"/>
      <c r="Q176" s="189"/>
      <c r="R176" s="189"/>
      <c r="S176" s="189"/>
      <c r="T176" s="190"/>
      <c r="AT176" s="17" t="s">
        <v>144</v>
      </c>
      <c r="AU176" s="17" t="s">
        <v>85</v>
      </c>
    </row>
    <row r="177" spans="2:12" s="1" customFormat="1" ht="7" customHeight="1"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32"/>
    </row>
  </sheetData>
  <sheetProtection algorithmName="SHA-512" hashValue="pvKNji5m/2vwZzdPBgK1PBJQBkpS/vGYL9n6ua35PgsJ4T2elieUyS3aUSA7N/mKEiPKdddh+GmENySeZ7+UnA==" saltValue="1JiPQggBBgu94HrO4R6HP2Goq088W2fb0JfRgHnRYSEXSoGRtgMXKitnYOSr3SHVy1GaPEv66xbSRC/n7jZZtQ==" spinCount="100000" sheet="1" objects="1" scenarios="1" formatColumns="0" formatRows="0" autoFilter="0"/>
  <autoFilter ref="C84:K176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100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101</v>
      </c>
      <c r="L4" s="20"/>
      <c r="M4" s="85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8" t="str">
        <f>'Rekapitulace stavby'!K6</f>
        <v>Změna užívání se stavebními úpravami prostor - Kollárova ulice</v>
      </c>
      <c r="F7" s="229"/>
      <c r="G7" s="229"/>
      <c r="H7" s="229"/>
      <c r="L7" s="20"/>
    </row>
    <row r="8" spans="2:46" s="1" customFormat="1" ht="12" customHeight="1">
      <c r="B8" s="32"/>
      <c r="D8" s="27" t="s">
        <v>102</v>
      </c>
      <c r="L8" s="32"/>
    </row>
    <row r="9" spans="2:46" s="1" customFormat="1" ht="16.5" customHeight="1">
      <c r="B9" s="32"/>
      <c r="E9" s="191" t="s">
        <v>2457</v>
      </c>
      <c r="F9" s="230"/>
      <c r="G9" s="230"/>
      <c r="H9" s="230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12"/>
      <c r="G18" s="212"/>
      <c r="H18" s="212"/>
      <c r="I18" s="27" t="s">
        <v>29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86"/>
      <c r="E27" s="217" t="s">
        <v>41</v>
      </c>
      <c r="F27" s="217"/>
      <c r="G27" s="217"/>
      <c r="H27" s="217"/>
      <c r="L27" s="86"/>
    </row>
    <row r="28" spans="2:12" s="1" customFormat="1" ht="7" customHeight="1">
      <c r="B28" s="32"/>
      <c r="L28" s="32"/>
    </row>
    <row r="29" spans="2:12" s="1" customFormat="1" ht="7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4" customHeight="1">
      <c r="B30" s="32"/>
      <c r="D30" s="87" t="s">
        <v>42</v>
      </c>
      <c r="J30" s="63">
        <f>ROUND(J85, 2)</f>
        <v>0</v>
      </c>
      <c r="L30" s="32"/>
    </row>
    <row r="31" spans="2:12" s="1" customFormat="1" ht="7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" customHeight="1">
      <c r="B33" s="32"/>
      <c r="D33" s="52" t="s">
        <v>46</v>
      </c>
      <c r="E33" s="27" t="s">
        <v>47</v>
      </c>
      <c r="F33" s="88">
        <f>ROUND((SUM(BE85:BE129)),  2)</f>
        <v>0</v>
      </c>
      <c r="I33" s="89">
        <v>0.21</v>
      </c>
      <c r="J33" s="88">
        <f>ROUND(((SUM(BE85:BE129))*I33),  2)</f>
        <v>0</v>
      </c>
      <c r="L33" s="32"/>
    </row>
    <row r="34" spans="2:12" s="1" customFormat="1" ht="14.4" customHeight="1">
      <c r="B34" s="32"/>
      <c r="E34" s="27" t="s">
        <v>48</v>
      </c>
      <c r="F34" s="88">
        <f>ROUND((SUM(BF85:BF129)),  2)</f>
        <v>0</v>
      </c>
      <c r="I34" s="89">
        <v>0.12</v>
      </c>
      <c r="J34" s="88">
        <f>ROUND(((SUM(BF85:BF129))*I34),  2)</f>
        <v>0</v>
      </c>
      <c r="L34" s="32"/>
    </row>
    <row r="35" spans="2:12" s="1" customFormat="1" ht="14.4" hidden="1" customHeight="1">
      <c r="B35" s="32"/>
      <c r="E35" s="27" t="s">
        <v>49</v>
      </c>
      <c r="F35" s="88">
        <f>ROUND((SUM(BG85:BG129)),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50</v>
      </c>
      <c r="F36" s="88">
        <f>ROUND((SUM(BH85:BH129)),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51</v>
      </c>
      <c r="F37" s="88">
        <f>ROUND((SUM(BI85:BI129)),  2)</f>
        <v>0</v>
      </c>
      <c r="I37" s="89">
        <v>0</v>
      </c>
      <c r="J37" s="88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0"/>
      <c r="D39" s="91" t="s">
        <v>52</v>
      </c>
      <c r="E39" s="54"/>
      <c r="F39" s="54"/>
      <c r="G39" s="92" t="s">
        <v>53</v>
      </c>
      <c r="H39" s="93" t="s">
        <v>54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7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5" hidden="1" customHeight="1">
      <c r="B45" s="32"/>
      <c r="C45" s="21" t="s">
        <v>104</v>
      </c>
      <c r="L45" s="32"/>
    </row>
    <row r="46" spans="2:12" s="1" customFormat="1" ht="7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16.5" hidden="1" customHeight="1">
      <c r="B48" s="32"/>
      <c r="E48" s="228" t="str">
        <f>E7</f>
        <v>Změna užívání se stavebními úpravami prostor - Kollárova ulice</v>
      </c>
      <c r="F48" s="229"/>
      <c r="G48" s="229"/>
      <c r="H48" s="229"/>
      <c r="L48" s="32"/>
    </row>
    <row r="49" spans="2:47" s="1" customFormat="1" ht="12" hidden="1" customHeight="1">
      <c r="B49" s="32"/>
      <c r="C49" s="27" t="s">
        <v>102</v>
      </c>
      <c r="L49" s="32"/>
    </row>
    <row r="50" spans="2:47" s="1" customFormat="1" ht="16.5" hidden="1" customHeight="1">
      <c r="B50" s="32"/>
      <c r="E50" s="191" t="str">
        <f>E9</f>
        <v>D.6. - Vedlejší a ostatní a náklady</v>
      </c>
      <c r="F50" s="230"/>
      <c r="G50" s="230"/>
      <c r="H50" s="230"/>
      <c r="L50" s="32"/>
    </row>
    <row r="51" spans="2:47" s="1" customFormat="1" ht="7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ul. Kollárova 1239/19</v>
      </c>
      <c r="I52" s="27" t="s">
        <v>23</v>
      </c>
      <c r="J52" s="49" t="str">
        <f>IF(J12="","",J12)</f>
        <v>12. 4. 2024</v>
      </c>
      <c r="L52" s="32"/>
    </row>
    <row r="53" spans="2:47" s="1" customFormat="1" ht="7" hidden="1" customHeight="1">
      <c r="B53" s="32"/>
      <c r="L53" s="32"/>
    </row>
    <row r="54" spans="2:47" s="1" customFormat="1" ht="15.15" hidden="1" customHeight="1">
      <c r="B54" s="32"/>
      <c r="C54" s="27" t="s">
        <v>25</v>
      </c>
      <c r="F54" s="25" t="str">
        <f>E15</f>
        <v>Západočeská univerzita v Plzni, Univerzitní 2732/8</v>
      </c>
      <c r="I54" s="27" t="s">
        <v>33</v>
      </c>
      <c r="J54" s="30" t="str">
        <f>E21</f>
        <v>Arterias s.r.o.</v>
      </c>
      <c r="L54" s="32"/>
    </row>
    <row r="55" spans="2:47" s="1" customFormat="1" ht="15.15" hidden="1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25" hidden="1" customHeight="1">
      <c r="B56" s="32"/>
      <c r="L56" s="32"/>
    </row>
    <row r="57" spans="2:47" s="1" customFormat="1" ht="29.25" hidden="1" customHeight="1">
      <c r="B57" s="32"/>
      <c r="C57" s="96" t="s">
        <v>105</v>
      </c>
      <c r="D57" s="90"/>
      <c r="E57" s="90"/>
      <c r="F57" s="90"/>
      <c r="G57" s="90"/>
      <c r="H57" s="90"/>
      <c r="I57" s="90"/>
      <c r="J57" s="97" t="s">
        <v>106</v>
      </c>
      <c r="K57" s="90"/>
      <c r="L57" s="32"/>
    </row>
    <row r="58" spans="2:47" s="1" customFormat="1" ht="10.25" hidden="1" customHeight="1">
      <c r="B58" s="32"/>
      <c r="L58" s="32"/>
    </row>
    <row r="59" spans="2:47" s="1" customFormat="1" ht="22.75" hidden="1" customHeight="1">
      <c r="B59" s="32"/>
      <c r="C59" s="98" t="s">
        <v>74</v>
      </c>
      <c r="J59" s="63">
        <f>J85</f>
        <v>0</v>
      </c>
      <c r="L59" s="32"/>
      <c r="AU59" s="17" t="s">
        <v>107</v>
      </c>
    </row>
    <row r="60" spans="2:47" s="8" customFormat="1" ht="25" hidden="1" customHeight="1">
      <c r="B60" s="99"/>
      <c r="D60" s="100" t="s">
        <v>2458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hidden="1" customHeight="1">
      <c r="B61" s="103"/>
      <c r="D61" s="104" t="s">
        <v>2459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hidden="1" customHeight="1">
      <c r="B62" s="103"/>
      <c r="D62" s="104" t="s">
        <v>2460</v>
      </c>
      <c r="E62" s="105"/>
      <c r="F62" s="105"/>
      <c r="G62" s="105"/>
      <c r="H62" s="105"/>
      <c r="I62" s="105"/>
      <c r="J62" s="106">
        <f>J96</f>
        <v>0</v>
      </c>
      <c r="L62" s="103"/>
    </row>
    <row r="63" spans="2:47" s="9" customFormat="1" ht="19.899999999999999" hidden="1" customHeight="1">
      <c r="B63" s="103"/>
      <c r="D63" s="104" t="s">
        <v>2461</v>
      </c>
      <c r="E63" s="105"/>
      <c r="F63" s="105"/>
      <c r="G63" s="105"/>
      <c r="H63" s="105"/>
      <c r="I63" s="105"/>
      <c r="J63" s="106">
        <f>J105</f>
        <v>0</v>
      </c>
      <c r="L63" s="103"/>
    </row>
    <row r="64" spans="2:47" s="9" customFormat="1" ht="19.899999999999999" hidden="1" customHeight="1">
      <c r="B64" s="103"/>
      <c r="D64" s="104" t="s">
        <v>2462</v>
      </c>
      <c r="E64" s="105"/>
      <c r="F64" s="105"/>
      <c r="G64" s="105"/>
      <c r="H64" s="105"/>
      <c r="I64" s="105"/>
      <c r="J64" s="106">
        <f>J117</f>
        <v>0</v>
      </c>
      <c r="L64" s="103"/>
    </row>
    <row r="65" spans="2:12" s="9" customFormat="1" ht="19.899999999999999" hidden="1" customHeight="1">
      <c r="B65" s="103"/>
      <c r="D65" s="104" t="s">
        <v>2463</v>
      </c>
      <c r="E65" s="105"/>
      <c r="F65" s="105"/>
      <c r="G65" s="105"/>
      <c r="H65" s="105"/>
      <c r="I65" s="105"/>
      <c r="J65" s="106">
        <f>J121</f>
        <v>0</v>
      </c>
      <c r="L65" s="103"/>
    </row>
    <row r="66" spans="2:12" s="1" customFormat="1" ht="21.75" hidden="1" customHeight="1">
      <c r="B66" s="32"/>
      <c r="L66" s="32"/>
    </row>
    <row r="67" spans="2:12" s="1" customFormat="1" ht="7" hidden="1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68" spans="2:12" ht="10" hidden="1"/>
    <row r="69" spans="2:12" ht="10" hidden="1"/>
    <row r="70" spans="2:12" ht="10" hidden="1"/>
    <row r="71" spans="2:12" s="1" customFormat="1" ht="7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5" customHeight="1">
      <c r="B72" s="32"/>
      <c r="C72" s="21" t="s">
        <v>120</v>
      </c>
      <c r="L72" s="32"/>
    </row>
    <row r="73" spans="2:12" s="1" customFormat="1" ht="7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28" t="str">
        <f>E7</f>
        <v>Změna užívání se stavebními úpravami prostor - Kollárova ulice</v>
      </c>
      <c r="F75" s="229"/>
      <c r="G75" s="229"/>
      <c r="H75" s="229"/>
      <c r="L75" s="32"/>
    </row>
    <row r="76" spans="2:12" s="1" customFormat="1" ht="12" customHeight="1">
      <c r="B76" s="32"/>
      <c r="C76" s="27" t="s">
        <v>102</v>
      </c>
      <c r="L76" s="32"/>
    </row>
    <row r="77" spans="2:12" s="1" customFormat="1" ht="16.5" customHeight="1">
      <c r="B77" s="32"/>
      <c r="E77" s="191" t="str">
        <f>E9</f>
        <v>D.6. - Vedlejší a ostatní a náklady</v>
      </c>
      <c r="F77" s="230"/>
      <c r="G77" s="230"/>
      <c r="H77" s="230"/>
      <c r="L77" s="32"/>
    </row>
    <row r="78" spans="2:12" s="1" customFormat="1" ht="7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ul. Kollárova 1239/19</v>
      </c>
      <c r="I79" s="27" t="s">
        <v>23</v>
      </c>
      <c r="J79" s="49" t="str">
        <f>IF(J12="","",J12)</f>
        <v>12. 4. 2024</v>
      </c>
      <c r="L79" s="32"/>
    </row>
    <row r="80" spans="2:12" s="1" customFormat="1" ht="7" customHeight="1">
      <c r="B80" s="32"/>
      <c r="L80" s="32"/>
    </row>
    <row r="81" spans="2:65" s="1" customFormat="1" ht="15.15" customHeight="1">
      <c r="B81" s="32"/>
      <c r="C81" s="27" t="s">
        <v>25</v>
      </c>
      <c r="F81" s="25" t="str">
        <f>E15</f>
        <v>Západočeská univerzita v Plzni, Univerzitní 2732/8</v>
      </c>
      <c r="I81" s="27" t="s">
        <v>33</v>
      </c>
      <c r="J81" s="30" t="str">
        <f>E21</f>
        <v>Arterias s.r.o.</v>
      </c>
      <c r="L81" s="32"/>
    </row>
    <row r="82" spans="2:65" s="1" customFormat="1" ht="15.15" customHeight="1">
      <c r="B82" s="32"/>
      <c r="C82" s="27" t="s">
        <v>31</v>
      </c>
      <c r="F82" s="25" t="str">
        <f>IF(E18="","",E18)</f>
        <v>Vyplň údaj</v>
      </c>
      <c r="I82" s="27" t="s">
        <v>37</v>
      </c>
      <c r="J82" s="30" t="str">
        <f>E24</f>
        <v xml:space="preserve"> </v>
      </c>
      <c r="L82" s="32"/>
    </row>
    <row r="83" spans="2:65" s="1" customFormat="1" ht="10.25" customHeight="1">
      <c r="B83" s="32"/>
      <c r="L83" s="32"/>
    </row>
    <row r="84" spans="2:65" s="10" customFormat="1" ht="29.25" customHeight="1">
      <c r="B84" s="107"/>
      <c r="C84" s="108" t="s">
        <v>121</v>
      </c>
      <c r="D84" s="109" t="s">
        <v>61</v>
      </c>
      <c r="E84" s="109" t="s">
        <v>57</v>
      </c>
      <c r="F84" s="109" t="s">
        <v>58</v>
      </c>
      <c r="G84" s="109" t="s">
        <v>122</v>
      </c>
      <c r="H84" s="109" t="s">
        <v>123</v>
      </c>
      <c r="I84" s="109" t="s">
        <v>124</v>
      </c>
      <c r="J84" s="109" t="s">
        <v>106</v>
      </c>
      <c r="K84" s="110" t="s">
        <v>125</v>
      </c>
      <c r="L84" s="107"/>
      <c r="M84" s="56" t="s">
        <v>19</v>
      </c>
      <c r="N84" s="57" t="s">
        <v>46</v>
      </c>
      <c r="O84" s="57" t="s">
        <v>126</v>
      </c>
      <c r="P84" s="57" t="s">
        <v>127</v>
      </c>
      <c r="Q84" s="57" t="s">
        <v>128</v>
      </c>
      <c r="R84" s="57" t="s">
        <v>129</v>
      </c>
      <c r="S84" s="57" t="s">
        <v>130</v>
      </c>
      <c r="T84" s="58" t="s">
        <v>131</v>
      </c>
    </row>
    <row r="85" spans="2:65" s="1" customFormat="1" ht="22.75" customHeight="1">
      <c r="B85" s="32"/>
      <c r="C85" s="61" t="s">
        <v>132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</v>
      </c>
      <c r="S85" s="50"/>
      <c r="T85" s="113">
        <f>T86</f>
        <v>0</v>
      </c>
      <c r="AT85" s="17" t="s">
        <v>75</v>
      </c>
      <c r="AU85" s="17" t="s">
        <v>107</v>
      </c>
      <c r="BK85" s="114">
        <f>BK86</f>
        <v>0</v>
      </c>
    </row>
    <row r="86" spans="2:65" s="11" customFormat="1" ht="25.9" customHeight="1">
      <c r="B86" s="115"/>
      <c r="D86" s="116" t="s">
        <v>75</v>
      </c>
      <c r="E86" s="117" t="s">
        <v>2464</v>
      </c>
      <c r="F86" s="117" t="s">
        <v>2465</v>
      </c>
      <c r="I86" s="118"/>
      <c r="J86" s="119">
        <f>BK86</f>
        <v>0</v>
      </c>
      <c r="L86" s="115"/>
      <c r="M86" s="120"/>
      <c r="P86" s="121">
        <f>P87+P96+P105+P117+P121</f>
        <v>0</v>
      </c>
      <c r="R86" s="121">
        <f>R87+R96+R105+R117+R121</f>
        <v>0</v>
      </c>
      <c r="T86" s="122">
        <f>T87+T96+T105+T117+T121</f>
        <v>0</v>
      </c>
      <c r="AR86" s="116" t="s">
        <v>175</v>
      </c>
      <c r="AT86" s="123" t="s">
        <v>75</v>
      </c>
      <c r="AU86" s="123" t="s">
        <v>12</v>
      </c>
      <c r="AY86" s="116" t="s">
        <v>135</v>
      </c>
      <c r="BK86" s="124">
        <f>BK87+BK96+BK105+BK117+BK121</f>
        <v>0</v>
      </c>
    </row>
    <row r="87" spans="2:65" s="11" customFormat="1" ht="22.75" customHeight="1">
      <c r="B87" s="115"/>
      <c r="D87" s="116" t="s">
        <v>75</v>
      </c>
      <c r="E87" s="125" t="s">
        <v>2466</v>
      </c>
      <c r="F87" s="125" t="s">
        <v>2467</v>
      </c>
      <c r="I87" s="118"/>
      <c r="J87" s="126">
        <f>BK87</f>
        <v>0</v>
      </c>
      <c r="L87" s="115"/>
      <c r="M87" s="120"/>
      <c r="P87" s="121">
        <f>SUM(P88:P95)</f>
        <v>0</v>
      </c>
      <c r="R87" s="121">
        <f>SUM(R88:R95)</f>
        <v>0</v>
      </c>
      <c r="T87" s="122">
        <f>SUM(T88:T95)</f>
        <v>0</v>
      </c>
      <c r="AR87" s="116" t="s">
        <v>175</v>
      </c>
      <c r="AT87" s="123" t="s">
        <v>75</v>
      </c>
      <c r="AU87" s="123" t="s">
        <v>83</v>
      </c>
      <c r="AY87" s="116" t="s">
        <v>135</v>
      </c>
      <c r="BK87" s="124">
        <f>SUM(BK88:BK95)</f>
        <v>0</v>
      </c>
    </row>
    <row r="88" spans="2:65" s="1" customFormat="1" ht="16.5" customHeight="1">
      <c r="B88" s="32"/>
      <c r="C88" s="127" t="s">
        <v>83</v>
      </c>
      <c r="D88" s="127" t="s">
        <v>138</v>
      </c>
      <c r="E88" s="128" t="s">
        <v>2468</v>
      </c>
      <c r="F88" s="129" t="s">
        <v>2469</v>
      </c>
      <c r="G88" s="130" t="s">
        <v>2470</v>
      </c>
      <c r="H88" s="131">
        <v>1</v>
      </c>
      <c r="I88" s="132"/>
      <c r="J88" s="133">
        <f>ROUND(I88*H88,2)</f>
        <v>0</v>
      </c>
      <c r="K88" s="129" t="s">
        <v>142</v>
      </c>
      <c r="L88" s="32"/>
      <c r="M88" s="134" t="s">
        <v>19</v>
      </c>
      <c r="N88" s="135" t="s">
        <v>47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143</v>
      </c>
      <c r="AT88" s="138" t="s">
        <v>138</v>
      </c>
      <c r="AU88" s="138" t="s">
        <v>85</v>
      </c>
      <c r="AY88" s="17" t="s">
        <v>135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83</v>
      </c>
      <c r="BK88" s="139">
        <f>ROUND(I88*H88,2)</f>
        <v>0</v>
      </c>
      <c r="BL88" s="17" t="s">
        <v>143</v>
      </c>
      <c r="BM88" s="138" t="s">
        <v>85</v>
      </c>
    </row>
    <row r="89" spans="2:65" s="1" customFormat="1" ht="10">
      <c r="B89" s="32"/>
      <c r="D89" s="140" t="s">
        <v>144</v>
      </c>
      <c r="F89" s="141" t="s">
        <v>2469</v>
      </c>
      <c r="I89" s="142"/>
      <c r="L89" s="32"/>
      <c r="M89" s="143"/>
      <c r="T89" s="53"/>
      <c r="AT89" s="17" t="s">
        <v>144</v>
      </c>
      <c r="AU89" s="17" t="s">
        <v>85</v>
      </c>
    </row>
    <row r="90" spans="2:65" s="1" customFormat="1" ht="10">
      <c r="B90" s="32"/>
      <c r="D90" s="144" t="s">
        <v>145</v>
      </c>
      <c r="F90" s="145" t="s">
        <v>2471</v>
      </c>
      <c r="I90" s="142"/>
      <c r="L90" s="32"/>
      <c r="M90" s="143"/>
      <c r="T90" s="53"/>
      <c r="AT90" s="17" t="s">
        <v>145</v>
      </c>
      <c r="AU90" s="17" t="s">
        <v>85</v>
      </c>
    </row>
    <row r="91" spans="2:65" s="1" customFormat="1" ht="18">
      <c r="B91" s="32"/>
      <c r="D91" s="140" t="s">
        <v>872</v>
      </c>
      <c r="F91" s="186" t="s">
        <v>2472</v>
      </c>
      <c r="I91" s="142"/>
      <c r="L91" s="32"/>
      <c r="M91" s="143"/>
      <c r="T91" s="53"/>
      <c r="AT91" s="17" t="s">
        <v>872</v>
      </c>
      <c r="AU91" s="17" t="s">
        <v>85</v>
      </c>
    </row>
    <row r="92" spans="2:65" s="1" customFormat="1" ht="16.5" customHeight="1">
      <c r="B92" s="32"/>
      <c r="C92" s="127" t="s">
        <v>85</v>
      </c>
      <c r="D92" s="127" t="s">
        <v>138</v>
      </c>
      <c r="E92" s="128" t="s">
        <v>2473</v>
      </c>
      <c r="F92" s="129" t="s">
        <v>2474</v>
      </c>
      <c r="G92" s="130" t="s">
        <v>2470</v>
      </c>
      <c r="H92" s="131">
        <v>1</v>
      </c>
      <c r="I92" s="132"/>
      <c r="J92" s="133">
        <f>ROUND(I92*H92,2)</f>
        <v>0</v>
      </c>
      <c r="K92" s="129" t="s">
        <v>142</v>
      </c>
      <c r="L92" s="32"/>
      <c r="M92" s="134" t="s">
        <v>19</v>
      </c>
      <c r="N92" s="135" t="s">
        <v>47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143</v>
      </c>
      <c r="AT92" s="138" t="s">
        <v>138</v>
      </c>
      <c r="AU92" s="138" t="s">
        <v>85</v>
      </c>
      <c r="AY92" s="17" t="s">
        <v>135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83</v>
      </c>
      <c r="BK92" s="139">
        <f>ROUND(I92*H92,2)</f>
        <v>0</v>
      </c>
      <c r="BL92" s="17" t="s">
        <v>143</v>
      </c>
      <c r="BM92" s="138" t="s">
        <v>143</v>
      </c>
    </row>
    <row r="93" spans="2:65" s="1" customFormat="1" ht="10">
      <c r="B93" s="32"/>
      <c r="D93" s="140" t="s">
        <v>144</v>
      </c>
      <c r="F93" s="141" t="s">
        <v>2474</v>
      </c>
      <c r="I93" s="142"/>
      <c r="L93" s="32"/>
      <c r="M93" s="143"/>
      <c r="T93" s="53"/>
      <c r="AT93" s="17" t="s">
        <v>144</v>
      </c>
      <c r="AU93" s="17" t="s">
        <v>85</v>
      </c>
    </row>
    <row r="94" spans="2:65" s="1" customFormat="1" ht="10">
      <c r="B94" s="32"/>
      <c r="D94" s="144" t="s">
        <v>145</v>
      </c>
      <c r="F94" s="145" t="s">
        <v>2475</v>
      </c>
      <c r="I94" s="142"/>
      <c r="L94" s="32"/>
      <c r="M94" s="143"/>
      <c r="T94" s="53"/>
      <c r="AT94" s="17" t="s">
        <v>145</v>
      </c>
      <c r="AU94" s="17" t="s">
        <v>85</v>
      </c>
    </row>
    <row r="95" spans="2:65" s="1" customFormat="1" ht="54">
      <c r="B95" s="32"/>
      <c r="D95" s="140" t="s">
        <v>872</v>
      </c>
      <c r="F95" s="186" t="s">
        <v>2476</v>
      </c>
      <c r="I95" s="142"/>
      <c r="L95" s="32"/>
      <c r="M95" s="143"/>
      <c r="T95" s="53"/>
      <c r="AT95" s="17" t="s">
        <v>872</v>
      </c>
      <c r="AU95" s="17" t="s">
        <v>85</v>
      </c>
    </row>
    <row r="96" spans="2:65" s="11" customFormat="1" ht="22.75" customHeight="1">
      <c r="B96" s="115"/>
      <c r="D96" s="116" t="s">
        <v>75</v>
      </c>
      <c r="E96" s="125" t="s">
        <v>2477</v>
      </c>
      <c r="F96" s="125" t="s">
        <v>2478</v>
      </c>
      <c r="I96" s="118"/>
      <c r="J96" s="126">
        <f>BK96</f>
        <v>0</v>
      </c>
      <c r="L96" s="115"/>
      <c r="M96" s="120"/>
      <c r="P96" s="121">
        <f>SUM(P97:P104)</f>
        <v>0</v>
      </c>
      <c r="R96" s="121">
        <f>SUM(R97:R104)</f>
        <v>0</v>
      </c>
      <c r="T96" s="122">
        <f>SUM(T97:T104)</f>
        <v>0</v>
      </c>
      <c r="AR96" s="116" t="s">
        <v>175</v>
      </c>
      <c r="AT96" s="123" t="s">
        <v>75</v>
      </c>
      <c r="AU96" s="123" t="s">
        <v>83</v>
      </c>
      <c r="AY96" s="116" t="s">
        <v>135</v>
      </c>
      <c r="BK96" s="124">
        <f>SUM(BK97:BK104)</f>
        <v>0</v>
      </c>
    </row>
    <row r="97" spans="2:65" s="1" customFormat="1" ht="16.5" customHeight="1">
      <c r="B97" s="32"/>
      <c r="C97" s="127" t="s">
        <v>162</v>
      </c>
      <c r="D97" s="127" t="s">
        <v>138</v>
      </c>
      <c r="E97" s="128" t="s">
        <v>2479</v>
      </c>
      <c r="F97" s="129" t="s">
        <v>2478</v>
      </c>
      <c r="G97" s="130" t="s">
        <v>2470</v>
      </c>
      <c r="H97" s="131">
        <v>1</v>
      </c>
      <c r="I97" s="132"/>
      <c r="J97" s="133">
        <f>ROUND(I97*H97,2)</f>
        <v>0</v>
      </c>
      <c r="K97" s="129" t="s">
        <v>142</v>
      </c>
      <c r="L97" s="32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143</v>
      </c>
      <c r="AT97" s="138" t="s">
        <v>138</v>
      </c>
      <c r="AU97" s="138" t="s">
        <v>85</v>
      </c>
      <c r="AY97" s="17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83</v>
      </c>
      <c r="BK97" s="139">
        <f>ROUND(I97*H97,2)</f>
        <v>0</v>
      </c>
      <c r="BL97" s="17" t="s">
        <v>143</v>
      </c>
      <c r="BM97" s="138" t="s">
        <v>136</v>
      </c>
    </row>
    <row r="98" spans="2:65" s="1" customFormat="1" ht="10">
      <c r="B98" s="32"/>
      <c r="D98" s="140" t="s">
        <v>144</v>
      </c>
      <c r="F98" s="141" t="s">
        <v>2478</v>
      </c>
      <c r="I98" s="142"/>
      <c r="L98" s="32"/>
      <c r="M98" s="143"/>
      <c r="T98" s="53"/>
      <c r="AT98" s="17" t="s">
        <v>144</v>
      </c>
      <c r="AU98" s="17" t="s">
        <v>85</v>
      </c>
    </row>
    <row r="99" spans="2:65" s="1" customFormat="1" ht="10">
      <c r="B99" s="32"/>
      <c r="D99" s="144" t="s">
        <v>145</v>
      </c>
      <c r="F99" s="145" t="s">
        <v>2480</v>
      </c>
      <c r="I99" s="142"/>
      <c r="L99" s="32"/>
      <c r="M99" s="143"/>
      <c r="T99" s="53"/>
      <c r="AT99" s="17" t="s">
        <v>145</v>
      </c>
      <c r="AU99" s="17" t="s">
        <v>85</v>
      </c>
    </row>
    <row r="100" spans="2:65" s="1" customFormat="1" ht="216">
      <c r="B100" s="32"/>
      <c r="D100" s="140" t="s">
        <v>872</v>
      </c>
      <c r="F100" s="186" t="s">
        <v>2481</v>
      </c>
      <c r="I100" s="142"/>
      <c r="L100" s="32"/>
      <c r="M100" s="143"/>
      <c r="T100" s="53"/>
      <c r="AT100" s="17" t="s">
        <v>872</v>
      </c>
      <c r="AU100" s="17" t="s">
        <v>85</v>
      </c>
    </row>
    <row r="101" spans="2:65" s="1" customFormat="1" ht="16.5" customHeight="1">
      <c r="B101" s="32"/>
      <c r="C101" s="127" t="s">
        <v>143</v>
      </c>
      <c r="D101" s="127" t="s">
        <v>138</v>
      </c>
      <c r="E101" s="128" t="s">
        <v>2482</v>
      </c>
      <c r="F101" s="129" t="s">
        <v>2483</v>
      </c>
      <c r="G101" s="130" t="s">
        <v>2470</v>
      </c>
      <c r="H101" s="131">
        <v>1</v>
      </c>
      <c r="I101" s="132"/>
      <c r="J101" s="133">
        <f>ROUND(I101*H101,2)</f>
        <v>0</v>
      </c>
      <c r="K101" s="129" t="s">
        <v>142</v>
      </c>
      <c r="L101" s="32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143</v>
      </c>
      <c r="AT101" s="138" t="s">
        <v>138</v>
      </c>
      <c r="AU101" s="138" t="s">
        <v>85</v>
      </c>
      <c r="AY101" s="17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143</v>
      </c>
      <c r="BM101" s="138" t="s">
        <v>169</v>
      </c>
    </row>
    <row r="102" spans="2:65" s="1" customFormat="1" ht="10">
      <c r="B102" s="32"/>
      <c r="D102" s="140" t="s">
        <v>144</v>
      </c>
      <c r="F102" s="141" t="s">
        <v>2483</v>
      </c>
      <c r="I102" s="142"/>
      <c r="L102" s="32"/>
      <c r="M102" s="143"/>
      <c r="T102" s="53"/>
      <c r="AT102" s="17" t="s">
        <v>144</v>
      </c>
      <c r="AU102" s="17" t="s">
        <v>85</v>
      </c>
    </row>
    <row r="103" spans="2:65" s="1" customFormat="1" ht="10">
      <c r="B103" s="32"/>
      <c r="D103" s="144" t="s">
        <v>145</v>
      </c>
      <c r="F103" s="145" t="s">
        <v>2484</v>
      </c>
      <c r="I103" s="142"/>
      <c r="L103" s="32"/>
      <c r="M103" s="143"/>
      <c r="T103" s="53"/>
      <c r="AT103" s="17" t="s">
        <v>145</v>
      </c>
      <c r="AU103" s="17" t="s">
        <v>85</v>
      </c>
    </row>
    <row r="104" spans="2:65" s="1" customFormat="1" ht="27">
      <c r="B104" s="32"/>
      <c r="D104" s="140" t="s">
        <v>872</v>
      </c>
      <c r="F104" s="186" t="s">
        <v>2485</v>
      </c>
      <c r="I104" s="142"/>
      <c r="L104" s="32"/>
      <c r="M104" s="143"/>
      <c r="T104" s="53"/>
      <c r="AT104" s="17" t="s">
        <v>872</v>
      </c>
      <c r="AU104" s="17" t="s">
        <v>85</v>
      </c>
    </row>
    <row r="105" spans="2:65" s="11" customFormat="1" ht="22.75" customHeight="1">
      <c r="B105" s="115"/>
      <c r="D105" s="116" t="s">
        <v>75</v>
      </c>
      <c r="E105" s="125" t="s">
        <v>2486</v>
      </c>
      <c r="F105" s="125" t="s">
        <v>2487</v>
      </c>
      <c r="I105" s="118"/>
      <c r="J105" s="126">
        <f>BK105</f>
        <v>0</v>
      </c>
      <c r="L105" s="115"/>
      <c r="M105" s="120"/>
      <c r="P105" s="121">
        <f>SUM(P106:P116)</f>
        <v>0</v>
      </c>
      <c r="R105" s="121">
        <f>SUM(R106:R116)</f>
        <v>0</v>
      </c>
      <c r="T105" s="122">
        <f>SUM(T106:T116)</f>
        <v>0</v>
      </c>
      <c r="AR105" s="116" t="s">
        <v>175</v>
      </c>
      <c r="AT105" s="123" t="s">
        <v>75</v>
      </c>
      <c r="AU105" s="123" t="s">
        <v>83</v>
      </c>
      <c r="AY105" s="116" t="s">
        <v>135</v>
      </c>
      <c r="BK105" s="124">
        <f>SUM(BK106:BK116)</f>
        <v>0</v>
      </c>
    </row>
    <row r="106" spans="2:65" s="1" customFormat="1" ht="16.5" customHeight="1">
      <c r="B106" s="32"/>
      <c r="C106" s="127" t="s">
        <v>175</v>
      </c>
      <c r="D106" s="127" t="s">
        <v>138</v>
      </c>
      <c r="E106" s="128" t="s">
        <v>2488</v>
      </c>
      <c r="F106" s="129" t="s">
        <v>2487</v>
      </c>
      <c r="G106" s="130" t="s">
        <v>2470</v>
      </c>
      <c r="H106" s="131">
        <v>1</v>
      </c>
      <c r="I106" s="132"/>
      <c r="J106" s="133">
        <f>ROUND(I106*H106,2)</f>
        <v>0</v>
      </c>
      <c r="K106" s="129" t="s">
        <v>142</v>
      </c>
      <c r="L106" s="32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143</v>
      </c>
      <c r="AT106" s="138" t="s">
        <v>138</v>
      </c>
      <c r="AU106" s="138" t="s">
        <v>85</v>
      </c>
      <c r="AY106" s="17" t="s">
        <v>135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83</v>
      </c>
      <c r="BK106" s="139">
        <f>ROUND(I106*H106,2)</f>
        <v>0</v>
      </c>
      <c r="BL106" s="17" t="s">
        <v>143</v>
      </c>
      <c r="BM106" s="138" t="s">
        <v>178</v>
      </c>
    </row>
    <row r="107" spans="2:65" s="1" customFormat="1" ht="10">
      <c r="B107" s="32"/>
      <c r="D107" s="140" t="s">
        <v>144</v>
      </c>
      <c r="F107" s="141" t="s">
        <v>2487</v>
      </c>
      <c r="I107" s="142"/>
      <c r="L107" s="32"/>
      <c r="M107" s="143"/>
      <c r="T107" s="53"/>
      <c r="AT107" s="17" t="s">
        <v>144</v>
      </c>
      <c r="AU107" s="17" t="s">
        <v>85</v>
      </c>
    </row>
    <row r="108" spans="2:65" s="1" customFormat="1" ht="10">
      <c r="B108" s="32"/>
      <c r="D108" s="144" t="s">
        <v>145</v>
      </c>
      <c r="F108" s="145" t="s">
        <v>2489</v>
      </c>
      <c r="I108" s="142"/>
      <c r="L108" s="32"/>
      <c r="M108" s="143"/>
      <c r="T108" s="53"/>
      <c r="AT108" s="17" t="s">
        <v>145</v>
      </c>
      <c r="AU108" s="17" t="s">
        <v>85</v>
      </c>
    </row>
    <row r="109" spans="2:65" s="1" customFormat="1" ht="27">
      <c r="B109" s="32"/>
      <c r="D109" s="140" t="s">
        <v>872</v>
      </c>
      <c r="F109" s="186" t="s">
        <v>2490</v>
      </c>
      <c r="I109" s="142"/>
      <c r="L109" s="32"/>
      <c r="M109" s="143"/>
      <c r="T109" s="53"/>
      <c r="AT109" s="17" t="s">
        <v>872</v>
      </c>
      <c r="AU109" s="17" t="s">
        <v>85</v>
      </c>
    </row>
    <row r="110" spans="2:65" s="1" customFormat="1" ht="16.5" customHeight="1">
      <c r="B110" s="32"/>
      <c r="C110" s="127" t="s">
        <v>136</v>
      </c>
      <c r="D110" s="127" t="s">
        <v>138</v>
      </c>
      <c r="E110" s="128" t="s">
        <v>2491</v>
      </c>
      <c r="F110" s="129" t="s">
        <v>2492</v>
      </c>
      <c r="G110" s="130" t="s">
        <v>2470</v>
      </c>
      <c r="H110" s="131">
        <v>1</v>
      </c>
      <c r="I110" s="132"/>
      <c r="J110" s="133">
        <f>ROUND(I110*H110,2)</f>
        <v>0</v>
      </c>
      <c r="K110" s="129" t="s">
        <v>142</v>
      </c>
      <c r="L110" s="32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143</v>
      </c>
      <c r="AT110" s="138" t="s">
        <v>138</v>
      </c>
      <c r="AU110" s="138" t="s">
        <v>85</v>
      </c>
      <c r="AY110" s="17" t="s">
        <v>135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83</v>
      </c>
      <c r="BK110" s="139">
        <f>ROUND(I110*H110,2)</f>
        <v>0</v>
      </c>
      <c r="BL110" s="17" t="s">
        <v>143</v>
      </c>
      <c r="BM110" s="138" t="s">
        <v>8</v>
      </c>
    </row>
    <row r="111" spans="2:65" s="1" customFormat="1" ht="10">
      <c r="B111" s="32"/>
      <c r="D111" s="140" t="s">
        <v>144</v>
      </c>
      <c r="F111" s="141" t="s">
        <v>2492</v>
      </c>
      <c r="I111" s="142"/>
      <c r="L111" s="32"/>
      <c r="M111" s="143"/>
      <c r="T111" s="53"/>
      <c r="AT111" s="17" t="s">
        <v>144</v>
      </c>
      <c r="AU111" s="17" t="s">
        <v>85</v>
      </c>
    </row>
    <row r="112" spans="2:65" s="1" customFormat="1" ht="10">
      <c r="B112" s="32"/>
      <c r="D112" s="144" t="s">
        <v>145</v>
      </c>
      <c r="F112" s="145" t="s">
        <v>2493</v>
      </c>
      <c r="I112" s="142"/>
      <c r="L112" s="32"/>
      <c r="M112" s="143"/>
      <c r="T112" s="53"/>
      <c r="AT112" s="17" t="s">
        <v>145</v>
      </c>
      <c r="AU112" s="17" t="s">
        <v>85</v>
      </c>
    </row>
    <row r="113" spans="2:65" s="1" customFormat="1" ht="16.5" customHeight="1">
      <c r="B113" s="32"/>
      <c r="C113" s="127" t="s">
        <v>188</v>
      </c>
      <c r="D113" s="127" t="s">
        <v>138</v>
      </c>
      <c r="E113" s="128" t="s">
        <v>2494</v>
      </c>
      <c r="F113" s="129" t="s">
        <v>2495</v>
      </c>
      <c r="G113" s="130" t="s">
        <v>2470</v>
      </c>
      <c r="H113" s="131">
        <v>1</v>
      </c>
      <c r="I113" s="132"/>
      <c r="J113" s="133">
        <f>ROUND(I113*H113,2)</f>
        <v>0</v>
      </c>
      <c r="K113" s="129" t="s">
        <v>142</v>
      </c>
      <c r="L113" s="32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143</v>
      </c>
      <c r="AT113" s="138" t="s">
        <v>138</v>
      </c>
      <c r="AU113" s="138" t="s">
        <v>85</v>
      </c>
      <c r="AY113" s="17" t="s">
        <v>135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83</v>
      </c>
      <c r="BK113" s="139">
        <f>ROUND(I113*H113,2)</f>
        <v>0</v>
      </c>
      <c r="BL113" s="17" t="s">
        <v>143</v>
      </c>
      <c r="BM113" s="138" t="s">
        <v>191</v>
      </c>
    </row>
    <row r="114" spans="2:65" s="1" customFormat="1" ht="10">
      <c r="B114" s="32"/>
      <c r="D114" s="140" t="s">
        <v>144</v>
      </c>
      <c r="F114" s="141" t="s">
        <v>2495</v>
      </c>
      <c r="I114" s="142"/>
      <c r="L114" s="32"/>
      <c r="M114" s="143"/>
      <c r="T114" s="53"/>
      <c r="AT114" s="17" t="s">
        <v>144</v>
      </c>
      <c r="AU114" s="17" t="s">
        <v>85</v>
      </c>
    </row>
    <row r="115" spans="2:65" s="1" customFormat="1" ht="10">
      <c r="B115" s="32"/>
      <c r="D115" s="144" t="s">
        <v>145</v>
      </c>
      <c r="F115" s="145" t="s">
        <v>2496</v>
      </c>
      <c r="I115" s="142"/>
      <c r="L115" s="32"/>
      <c r="M115" s="143"/>
      <c r="T115" s="53"/>
      <c r="AT115" s="17" t="s">
        <v>145</v>
      </c>
      <c r="AU115" s="17" t="s">
        <v>85</v>
      </c>
    </row>
    <row r="116" spans="2:65" s="1" customFormat="1" ht="27">
      <c r="B116" s="32"/>
      <c r="D116" s="140" t="s">
        <v>872</v>
      </c>
      <c r="F116" s="186" t="s">
        <v>2497</v>
      </c>
      <c r="I116" s="142"/>
      <c r="L116" s="32"/>
      <c r="M116" s="143"/>
      <c r="T116" s="53"/>
      <c r="AT116" s="17" t="s">
        <v>872</v>
      </c>
      <c r="AU116" s="17" t="s">
        <v>85</v>
      </c>
    </row>
    <row r="117" spans="2:65" s="11" customFormat="1" ht="22.75" customHeight="1">
      <c r="B117" s="115"/>
      <c r="D117" s="116" t="s">
        <v>75</v>
      </c>
      <c r="E117" s="125" t="s">
        <v>2498</v>
      </c>
      <c r="F117" s="125" t="s">
        <v>2499</v>
      </c>
      <c r="I117" s="118"/>
      <c r="J117" s="126">
        <f>BK117</f>
        <v>0</v>
      </c>
      <c r="L117" s="115"/>
      <c r="M117" s="120"/>
      <c r="P117" s="121">
        <f>SUM(P118:P120)</f>
        <v>0</v>
      </c>
      <c r="R117" s="121">
        <f>SUM(R118:R120)</f>
        <v>0</v>
      </c>
      <c r="T117" s="122">
        <f>SUM(T118:T120)</f>
        <v>0</v>
      </c>
      <c r="AR117" s="116" t="s">
        <v>175</v>
      </c>
      <c r="AT117" s="123" t="s">
        <v>75</v>
      </c>
      <c r="AU117" s="123" t="s">
        <v>83</v>
      </c>
      <c r="AY117" s="116" t="s">
        <v>135</v>
      </c>
      <c r="BK117" s="124">
        <f>SUM(BK118:BK120)</f>
        <v>0</v>
      </c>
    </row>
    <row r="118" spans="2:65" s="1" customFormat="1" ht="16.5" customHeight="1">
      <c r="B118" s="32"/>
      <c r="C118" s="127" t="s">
        <v>169</v>
      </c>
      <c r="D118" s="127" t="s">
        <v>138</v>
      </c>
      <c r="E118" s="128" t="s">
        <v>2500</v>
      </c>
      <c r="F118" s="129" t="s">
        <v>2499</v>
      </c>
      <c r="G118" s="130" t="s">
        <v>2470</v>
      </c>
      <c r="H118" s="131">
        <v>1</v>
      </c>
      <c r="I118" s="132"/>
      <c r="J118" s="133">
        <f>ROUND(I118*H118,2)</f>
        <v>0</v>
      </c>
      <c r="K118" s="129" t="s">
        <v>142</v>
      </c>
      <c r="L118" s="32"/>
      <c r="M118" s="134" t="s">
        <v>19</v>
      </c>
      <c r="N118" s="135" t="s">
        <v>47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143</v>
      </c>
      <c r="AT118" s="138" t="s">
        <v>138</v>
      </c>
      <c r="AU118" s="138" t="s">
        <v>85</v>
      </c>
      <c r="AY118" s="17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83</v>
      </c>
      <c r="BK118" s="139">
        <f>ROUND(I118*H118,2)</f>
        <v>0</v>
      </c>
      <c r="BL118" s="17" t="s">
        <v>143</v>
      </c>
      <c r="BM118" s="138" t="s">
        <v>197</v>
      </c>
    </row>
    <row r="119" spans="2:65" s="1" customFormat="1" ht="10">
      <c r="B119" s="32"/>
      <c r="D119" s="140" t="s">
        <v>144</v>
      </c>
      <c r="F119" s="141" t="s">
        <v>2499</v>
      </c>
      <c r="I119" s="142"/>
      <c r="L119" s="32"/>
      <c r="M119" s="143"/>
      <c r="T119" s="53"/>
      <c r="AT119" s="17" t="s">
        <v>144</v>
      </c>
      <c r="AU119" s="17" t="s">
        <v>85</v>
      </c>
    </row>
    <row r="120" spans="2:65" s="1" customFormat="1" ht="10">
      <c r="B120" s="32"/>
      <c r="D120" s="144" t="s">
        <v>145</v>
      </c>
      <c r="F120" s="145" t="s">
        <v>2501</v>
      </c>
      <c r="I120" s="142"/>
      <c r="L120" s="32"/>
      <c r="M120" s="143"/>
      <c r="T120" s="53"/>
      <c r="AT120" s="17" t="s">
        <v>145</v>
      </c>
      <c r="AU120" s="17" t="s">
        <v>85</v>
      </c>
    </row>
    <row r="121" spans="2:65" s="11" customFormat="1" ht="22.75" customHeight="1">
      <c r="B121" s="115"/>
      <c r="D121" s="116" t="s">
        <v>75</v>
      </c>
      <c r="E121" s="125" t="s">
        <v>2502</v>
      </c>
      <c r="F121" s="125" t="s">
        <v>2503</v>
      </c>
      <c r="I121" s="118"/>
      <c r="J121" s="126">
        <f>BK121</f>
        <v>0</v>
      </c>
      <c r="L121" s="115"/>
      <c r="M121" s="120"/>
      <c r="P121" s="121">
        <f>SUM(P122:P129)</f>
        <v>0</v>
      </c>
      <c r="R121" s="121">
        <f>SUM(R122:R129)</f>
        <v>0</v>
      </c>
      <c r="T121" s="122">
        <f>SUM(T122:T129)</f>
        <v>0</v>
      </c>
      <c r="AR121" s="116" t="s">
        <v>175</v>
      </c>
      <c r="AT121" s="123" t="s">
        <v>75</v>
      </c>
      <c r="AU121" s="123" t="s">
        <v>83</v>
      </c>
      <c r="AY121" s="116" t="s">
        <v>135</v>
      </c>
      <c r="BK121" s="124">
        <f>SUM(BK122:BK129)</f>
        <v>0</v>
      </c>
    </row>
    <row r="122" spans="2:65" s="1" customFormat="1" ht="16.5" customHeight="1">
      <c r="B122" s="32"/>
      <c r="C122" s="127" t="s">
        <v>155</v>
      </c>
      <c r="D122" s="127" t="s">
        <v>138</v>
      </c>
      <c r="E122" s="128" t="s">
        <v>2504</v>
      </c>
      <c r="F122" s="129" t="s">
        <v>2505</v>
      </c>
      <c r="G122" s="130" t="s">
        <v>2470</v>
      </c>
      <c r="H122" s="131">
        <v>1</v>
      </c>
      <c r="I122" s="132"/>
      <c r="J122" s="133">
        <f>ROUND(I122*H122,2)</f>
        <v>0</v>
      </c>
      <c r="K122" s="129" t="s">
        <v>142</v>
      </c>
      <c r="L122" s="32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143</v>
      </c>
      <c r="AT122" s="138" t="s">
        <v>138</v>
      </c>
      <c r="AU122" s="138" t="s">
        <v>85</v>
      </c>
      <c r="AY122" s="17" t="s">
        <v>135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83</v>
      </c>
      <c r="BK122" s="139">
        <f>ROUND(I122*H122,2)</f>
        <v>0</v>
      </c>
      <c r="BL122" s="17" t="s">
        <v>143</v>
      </c>
      <c r="BM122" s="138" t="s">
        <v>211</v>
      </c>
    </row>
    <row r="123" spans="2:65" s="1" customFormat="1" ht="10">
      <c r="B123" s="32"/>
      <c r="D123" s="140" t="s">
        <v>144</v>
      </c>
      <c r="F123" s="141" t="s">
        <v>2505</v>
      </c>
      <c r="I123" s="142"/>
      <c r="L123" s="32"/>
      <c r="M123" s="143"/>
      <c r="T123" s="53"/>
      <c r="AT123" s="17" t="s">
        <v>144</v>
      </c>
      <c r="AU123" s="17" t="s">
        <v>85</v>
      </c>
    </row>
    <row r="124" spans="2:65" s="1" customFormat="1" ht="10">
      <c r="B124" s="32"/>
      <c r="D124" s="144" t="s">
        <v>145</v>
      </c>
      <c r="F124" s="145" t="s">
        <v>2506</v>
      </c>
      <c r="I124" s="142"/>
      <c r="L124" s="32"/>
      <c r="M124" s="143"/>
      <c r="T124" s="53"/>
      <c r="AT124" s="17" t="s">
        <v>145</v>
      </c>
      <c r="AU124" s="17" t="s">
        <v>85</v>
      </c>
    </row>
    <row r="125" spans="2:65" s="1" customFormat="1" ht="27">
      <c r="B125" s="32"/>
      <c r="D125" s="140" t="s">
        <v>872</v>
      </c>
      <c r="F125" s="186" t="s">
        <v>2507</v>
      </c>
      <c r="I125" s="142"/>
      <c r="L125" s="32"/>
      <c r="M125" s="143"/>
      <c r="T125" s="53"/>
      <c r="AT125" s="17" t="s">
        <v>872</v>
      </c>
      <c r="AU125" s="17" t="s">
        <v>85</v>
      </c>
    </row>
    <row r="126" spans="2:65" s="1" customFormat="1" ht="16.5" customHeight="1">
      <c r="B126" s="32"/>
      <c r="C126" s="127" t="s">
        <v>178</v>
      </c>
      <c r="D126" s="127" t="s">
        <v>138</v>
      </c>
      <c r="E126" s="128" t="s">
        <v>2508</v>
      </c>
      <c r="F126" s="129" t="s">
        <v>2509</v>
      </c>
      <c r="G126" s="130" t="s">
        <v>2470</v>
      </c>
      <c r="H126" s="131">
        <v>1</v>
      </c>
      <c r="I126" s="132"/>
      <c r="J126" s="133">
        <f>ROUND(I126*H126,2)</f>
        <v>0</v>
      </c>
      <c r="K126" s="129" t="s">
        <v>142</v>
      </c>
      <c r="L126" s="32"/>
      <c r="M126" s="134" t="s">
        <v>19</v>
      </c>
      <c r="N126" s="135" t="s">
        <v>47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143</v>
      </c>
      <c r="AT126" s="138" t="s">
        <v>138</v>
      </c>
      <c r="AU126" s="138" t="s">
        <v>85</v>
      </c>
      <c r="AY126" s="17" t="s">
        <v>135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83</v>
      </c>
      <c r="BK126" s="139">
        <f>ROUND(I126*H126,2)</f>
        <v>0</v>
      </c>
      <c r="BL126" s="17" t="s">
        <v>143</v>
      </c>
      <c r="BM126" s="138" t="s">
        <v>230</v>
      </c>
    </row>
    <row r="127" spans="2:65" s="1" customFormat="1" ht="10">
      <c r="B127" s="32"/>
      <c r="D127" s="140" t="s">
        <v>144</v>
      </c>
      <c r="F127" s="141" t="s">
        <v>2509</v>
      </c>
      <c r="I127" s="142"/>
      <c r="L127" s="32"/>
      <c r="M127" s="143"/>
      <c r="T127" s="53"/>
      <c r="AT127" s="17" t="s">
        <v>144</v>
      </c>
      <c r="AU127" s="17" t="s">
        <v>85</v>
      </c>
    </row>
    <row r="128" spans="2:65" s="1" customFormat="1" ht="10">
      <c r="B128" s="32"/>
      <c r="D128" s="144" t="s">
        <v>145</v>
      </c>
      <c r="F128" s="145" t="s">
        <v>2510</v>
      </c>
      <c r="I128" s="142"/>
      <c r="L128" s="32"/>
      <c r="M128" s="143"/>
      <c r="T128" s="53"/>
      <c r="AT128" s="17" t="s">
        <v>145</v>
      </c>
      <c r="AU128" s="17" t="s">
        <v>85</v>
      </c>
    </row>
    <row r="129" spans="2:47" s="1" customFormat="1" ht="45">
      <c r="B129" s="32"/>
      <c r="D129" s="140" t="s">
        <v>872</v>
      </c>
      <c r="F129" s="186" t="s">
        <v>2511</v>
      </c>
      <c r="I129" s="142"/>
      <c r="L129" s="32"/>
      <c r="M129" s="188"/>
      <c r="N129" s="189"/>
      <c r="O129" s="189"/>
      <c r="P129" s="189"/>
      <c r="Q129" s="189"/>
      <c r="R129" s="189"/>
      <c r="S129" s="189"/>
      <c r="T129" s="190"/>
      <c r="AT129" s="17" t="s">
        <v>872</v>
      </c>
      <c r="AU129" s="17" t="s">
        <v>85</v>
      </c>
    </row>
    <row r="130" spans="2:47" s="1" customFormat="1" ht="7" customHeight="1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32"/>
    </row>
  </sheetData>
  <sheetProtection algorithmName="SHA-512" hashValue="QX35cxZAwCVK3UiRFqyNl5N7hzXvCVOyT+VN5ylLkQ8qgwPsVylzjX6i1EhvkFwkG4TP0tQ0evhj+UuBhrV8Dg==" saltValue="G66aDWJkRWSVYLBtQfFzW20YNpMCP6A/QOvnTIlhcwobWGJHFPIH7UqYSGYHkrBc/Z8w1WsEUGYWa8N1n59SXw==" spinCount="100000" sheet="1" objects="1" scenarios="1" formatColumns="0" formatRows="0" autoFilter="0"/>
  <autoFilter ref="C84:K129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600-000000000000}"/>
    <hyperlink ref="F94" r:id="rId2" xr:uid="{00000000-0004-0000-0600-000001000000}"/>
    <hyperlink ref="F99" r:id="rId3" xr:uid="{00000000-0004-0000-0600-000002000000}"/>
    <hyperlink ref="F103" r:id="rId4" xr:uid="{00000000-0004-0000-0600-000003000000}"/>
    <hyperlink ref="F108" r:id="rId5" xr:uid="{00000000-0004-0000-0600-000004000000}"/>
    <hyperlink ref="F112" r:id="rId6" xr:uid="{00000000-0004-0000-0600-000005000000}"/>
    <hyperlink ref="F115" r:id="rId7" xr:uid="{00000000-0004-0000-0600-000006000000}"/>
    <hyperlink ref="F120" r:id="rId8" xr:uid="{00000000-0004-0000-0600-000007000000}"/>
    <hyperlink ref="F124" r:id="rId9" xr:uid="{00000000-0004-0000-0600-000008000000}"/>
    <hyperlink ref="F128" r:id="rId10" xr:uid="{00000000-0004-0000-06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D.1. - Bourací práce</vt:lpstr>
      <vt:lpstr>D.2. - Architektonické a ...</vt:lpstr>
      <vt:lpstr>D.3. - Elektroinstalace</vt:lpstr>
      <vt:lpstr>D.4. - Zdravotní instalac...</vt:lpstr>
      <vt:lpstr>D.5. - Slaboproud</vt:lpstr>
      <vt:lpstr>D.6. - Vedlejší a ostatní...</vt:lpstr>
      <vt:lpstr>'D.1. - Bourací práce'!Názvy_tisku</vt:lpstr>
      <vt:lpstr>'D.2. - Architektonické a ...'!Názvy_tisku</vt:lpstr>
      <vt:lpstr>'D.3. - Elektroinstalace'!Názvy_tisku</vt:lpstr>
      <vt:lpstr>'D.4. - Zdravotní instalac...'!Názvy_tisku</vt:lpstr>
      <vt:lpstr>'D.5. - Slaboproud'!Názvy_tisku</vt:lpstr>
      <vt:lpstr>'D.6. - Vedlejší a ostatní...'!Názvy_tisku</vt:lpstr>
      <vt:lpstr>'Rekapitulace stavby'!Názvy_tisku</vt:lpstr>
      <vt:lpstr>'D.1. - Bourací práce'!Oblast_tisku</vt:lpstr>
      <vt:lpstr>'D.2. - Architektonické a ...'!Oblast_tisku</vt:lpstr>
      <vt:lpstr>'D.3. - Elektroinstalace'!Oblast_tisku</vt:lpstr>
      <vt:lpstr>'D.4. - Zdravotní instalac...'!Oblast_tisku</vt:lpstr>
      <vt:lpstr>'D.5. - Slaboproud'!Oblast_tisku</vt:lpstr>
      <vt:lpstr>'D.6. - Vedlejší a ostatní...'!Oblast_tisku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Linda</dc:creator>
  <cp:lastModifiedBy>Tomáš Linda</cp:lastModifiedBy>
  <dcterms:created xsi:type="dcterms:W3CDTF">2024-08-16T10:10:28Z</dcterms:created>
  <dcterms:modified xsi:type="dcterms:W3CDTF">2024-08-16T12:56:10Z</dcterms:modified>
</cp:coreProperties>
</file>