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U22_reko poslucháren\2024\VŘ\VŘ_znovu vyhlášení\E-zak nově\"/>
    </mc:Choice>
  </mc:AlternateContent>
  <xr:revisionPtr revIDLastSave="0" documentId="8_{C3B0BAEF-BFC7-4E3C-96B3-A7D3D362665B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Rekapitulace stavby" sheetId="1" r:id="rId1"/>
    <sheet name="1. - etapa posluchárna 101" sheetId="2" r:id="rId2"/>
    <sheet name="Pokyny pro vyplnění" sheetId="3" r:id="rId3"/>
  </sheets>
  <definedNames>
    <definedName name="_xlnm._FilterDatabase" localSheetId="1" hidden="1">'1. - etapa posluchárna 101'!$C$80:$K$115</definedName>
    <definedName name="_xlnm.Print_Titles" localSheetId="1">'1. - etapa posluchárna 101'!$80:$80</definedName>
    <definedName name="_xlnm.Print_Titles" localSheetId="0">'Rekapitulace stavby'!$52:$52</definedName>
    <definedName name="_xlnm.Print_Area" localSheetId="1">'1. - etapa posluchárna 101'!$C$4:$J$39,'1. - etapa posluchárna 101'!$C$45:$J$62,'1. - etapa posluchárna 101'!$C$68:$K$115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10" i="2"/>
  <c r="BH110" i="2"/>
  <c r="BG110" i="2"/>
  <c r="BF110" i="2"/>
  <c r="T110" i="2"/>
  <c r="T109" i="2"/>
  <c r="R110" i="2"/>
  <c r="R109" i="2"/>
  <c r="P110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5" i="2"/>
  <c r="BH85" i="2"/>
  <c r="BG85" i="2"/>
  <c r="BF85" i="2"/>
  <c r="T85" i="2"/>
  <c r="R85" i="2"/>
  <c r="P85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/>
  <c r="E7" i="2"/>
  <c r="E71" i="2" s="1"/>
  <c r="L50" i="1"/>
  <c r="AM50" i="1"/>
  <c r="AM49" i="1"/>
  <c r="L49" i="1"/>
  <c r="AM47" i="1"/>
  <c r="L47" i="1"/>
  <c r="L45" i="1"/>
  <c r="L44" i="1"/>
  <c r="J103" i="2"/>
  <c r="J85" i="2"/>
  <c r="J83" i="2"/>
  <c r="J101" i="2"/>
  <c r="BK107" i="2"/>
  <c r="BK110" i="2"/>
  <c r="BK89" i="2"/>
  <c r="BK83" i="2"/>
  <c r="BK99" i="2"/>
  <c r="BK97" i="2"/>
  <c r="J93" i="2"/>
  <c r="J89" i="2"/>
  <c r="BK103" i="2"/>
  <c r="J110" i="2"/>
  <c r="J97" i="2"/>
  <c r="BK91" i="2"/>
  <c r="BK85" i="2"/>
  <c r="BK101" i="2"/>
  <c r="J107" i="2"/>
  <c r="J91" i="2"/>
  <c r="J87" i="2"/>
  <c r="AS54" i="1"/>
  <c r="J99" i="2"/>
  <c r="J105" i="2"/>
  <c r="BK93" i="2"/>
  <c r="BK87" i="2"/>
  <c r="BK105" i="2"/>
  <c r="J95" i="2"/>
  <c r="BK95" i="2"/>
  <c r="BK82" i="2" l="1"/>
  <c r="T82" i="2"/>
  <c r="T81" i="2" s="1"/>
  <c r="P82" i="2"/>
  <c r="P81" i="2" s="1"/>
  <c r="AU55" i="1" s="1"/>
  <c r="AU54" i="1" s="1"/>
  <c r="R82" i="2"/>
  <c r="R81" i="2" s="1"/>
  <c r="BK109" i="2"/>
  <c r="J109" i="2" s="1"/>
  <c r="J61" i="2" s="1"/>
  <c r="BE95" i="2"/>
  <c r="BE97" i="2"/>
  <c r="BE107" i="2"/>
  <c r="BE110" i="2"/>
  <c r="BE93" i="2"/>
  <c r="BE99" i="2"/>
  <c r="BE101" i="2"/>
  <c r="BE103" i="2"/>
  <c r="E48" i="2"/>
  <c r="J52" i="2"/>
  <c r="F55" i="2"/>
  <c r="BE83" i="2"/>
  <c r="BE85" i="2"/>
  <c r="BE87" i="2"/>
  <c r="BE89" i="2"/>
  <c r="BE91" i="2"/>
  <c r="BE105" i="2"/>
  <c r="F35" i="2"/>
  <c r="BB55" i="1" s="1"/>
  <c r="BB54" i="1" s="1"/>
  <c r="W31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F34" i="2"/>
  <c r="BA55" i="1" s="1"/>
  <c r="BA54" i="1" s="1"/>
  <c r="W30" i="1" s="1"/>
  <c r="BK81" i="2" l="1"/>
  <c r="J81" i="2" s="1"/>
  <c r="J59" i="2" s="1"/>
  <c r="J82" i="2"/>
  <c r="J60" i="2" s="1"/>
  <c r="AW54" i="1"/>
  <c r="AK30" i="1" s="1"/>
  <c r="F33" i="2"/>
  <c r="AZ55" i="1" s="1"/>
  <c r="AZ54" i="1" s="1"/>
  <c r="W29" i="1" s="1"/>
  <c r="AX54" i="1"/>
  <c r="AY54" i="1"/>
  <c r="J33" i="2"/>
  <c r="AV55" i="1" s="1"/>
  <c r="AT55" i="1" s="1"/>
  <c r="J30" i="2" l="1"/>
  <c r="AG55" i="1" s="1"/>
  <c r="AG54" i="1" s="1"/>
  <c r="AK26" i="1" s="1"/>
  <c r="AK35" i="1" s="1"/>
  <c r="AV54" i="1"/>
  <c r="AK29" i="1" s="1"/>
  <c r="J39" i="2" l="1"/>
  <c r="AN55" i="1"/>
  <c r="AT54" i="1"/>
  <c r="AN54" i="1" s="1"/>
</calcChain>
</file>

<file path=xl/sharedStrings.xml><?xml version="1.0" encoding="utf-8"?>
<sst xmlns="http://schemas.openxmlformats.org/spreadsheetml/2006/main" count="1028" uniqueCount="358">
  <si>
    <t>Export Komplet</t>
  </si>
  <si>
    <t>VZ</t>
  </si>
  <si>
    <t>2.0</t>
  </si>
  <si>
    <t>ZAMOK</t>
  </si>
  <si>
    <t>False</t>
  </si>
  <si>
    <t>{7361f42a-97e0-4da4-8bb1-89ba2ae9ece2}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</si>
  <si>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</si>
  <si>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</si>
  <si>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</si>
  <si>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</si>
  <si>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</si>
  <si>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</si>
  <si>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</si>
  <si>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</si>
  <si>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2021-35int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</si>
  <si>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</si>
  <si>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</si>
  <si>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Vybavení interiéru - ZČU - REKONSTRUKCE POSLUCHÁREN UP 101,104,108,112 a 115</t>
  </si>
  <si>
    <t>KSO:</t>
  </si>
  <si>
    <t/>
  </si>
  <si>
    <t>CC-CZ:</t>
  </si>
  <si>
    <t>Místo:</t>
  </si>
  <si>
    <t>Areál ZČU, Univerzitní 22, 306 14 Plzeň</t>
  </si>
  <si>
    <t>Datum:</t>
  </si>
  <si>
    <t>Zadavatel:</t>
  </si>
  <si>
    <t>IČ:</t>
  </si>
  <si>
    <t>Západočeská univerzita v Plzni, Univerzitní 8, 306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</si>
  <si>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</si>
  <si>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</si>
  <si>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</si>
  <si>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</si>
  <si>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</si>
  <si>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</si>
  <si>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</si>
  <si>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</si>
  <si>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</si>
  <si>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</si>
  <si>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</si>
  <si>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</si>
  <si>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</si>
  <si>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</si>
  <si>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</si>
  <si>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</si>
  <si>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</si>
  <si>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</si>
  <si>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</si>
  <si>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</si>
  <si>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</si>
  <si>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</si>
  <si>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</si>
  <si>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</si>
  <si>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</si>
  <si>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</si>
  <si>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</si>
  <si>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</si>
  <si>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</si>
  <si>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</si>
  <si>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</si>
  <si>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</si>
  <si>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</si>
  <si>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</si>
  <si>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</si>
  <si>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</si>
  <si>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</si>
  <si>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</si>
  <si>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</si>
  <si>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</si>
  <si>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</si>
  <si>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</si>
  <si>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</si>
  <si>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</si>
  <si>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</si>
  <si>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</si>
  <si>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</si>
  <si>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</si>
  <si>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</si>
  <si>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</si>
  <si>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etapa posluchárna 101</t>
  </si>
  <si>
    <t>STA</t>
  </si>
  <si>
    <t>1</t>
  </si>
  <si>
    <t>{ee895711-badb-4bbd-a1a8-5ce8bea68685}</t>
  </si>
  <si>
    <t>2</t>
  </si>
  <si>
    <t>KRYCÍ LIST SOUPISU PRACÍ</t>
  </si>
  <si>
    <t>Objekt:</t>
  </si>
  <si>
    <t>1. - etapa posluchárna 101</t>
  </si>
  <si>
    <t>REKAPITULACE ČLENĚNÍ SOUPISU PRACÍ</t>
  </si>
  <si>
    <t>Kód dílu - Popis</t>
  </si>
  <si>
    <t>Cena celkem [CZK]</t>
  </si>
  <si>
    <t>-1</t>
  </si>
  <si>
    <t>D1 - 101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</si>
  <si>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</si>
  <si>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</si>
  <si>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</si>
  <si>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</si>
  <si>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</si>
  <si>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</si>
  <si>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</si>
  <si>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</si>
  <si>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</si>
  <si>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</si>
  <si>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</si>
  <si>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</si>
  <si>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</si>
  <si>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</si>
  <si>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</si>
  <si>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101</t>
  </si>
  <si>
    <t>ROZPOCET</t>
  </si>
  <si>
    <t>M</t>
  </si>
  <si>
    <t>AP20</t>
  </si>
  <si>
    <t>OBKLAD ČELNÍ STĚNY POSLUCHÁRNY  UP 101 A 104</t>
  </si>
  <si>
    <t>ks</t>
  </si>
  <si>
    <t>vlastní položka</t>
  </si>
  <si>
    <t>8</t>
  </si>
  <si>
    <t>4</t>
  </si>
  <si>
    <t>PP</t>
  </si>
  <si>
    <t>PV40</t>
  </si>
  <si>
    <t>TABULE SE ZVEDACÍM SYSTÉMEM Š. 4,0 M, POSTRANNÍ HLINÍKOVÉ PYLONY</t>
  </si>
  <si>
    <t>3</t>
  </si>
  <si>
    <t>PV42</t>
  </si>
  <si>
    <t>NEREZOVÝ ODPADKOVÝ KOŠ NÁŠLAPNÝ 20L</t>
  </si>
  <si>
    <t>6</t>
  </si>
  <si>
    <t>SD10</t>
  </si>
  <si>
    <t>SEDADLO S OPĚRÁKEM SE SKLOPNÝM SEDÁKEM, BEZ STOLKU</t>
  </si>
  <si>
    <t>5</t>
  </si>
  <si>
    <t>SD10b</t>
  </si>
  <si>
    <t>KONCOVÝ ZÁKRYT STOLKU Š. 0,55 M, OCEL. NOHA</t>
  </si>
  <si>
    <t>10</t>
  </si>
  <si>
    <t>SD14</t>
  </si>
  <si>
    <t>SEDADLO S VYSOKÝM OPĚRÁKEM SE SKLOPNÝM SEDÁKEM, SE STOLKEM Š.0,49 M</t>
  </si>
  <si>
    <t>7</t>
  </si>
  <si>
    <t>SD15</t>
  </si>
  <si>
    <t>SEDADLO S VYSOKÝM OPĚRÁKEM SE SKLOPNÝM SEDÁKEM, SE STOLKEM Š.0,55 M</t>
  </si>
  <si>
    <t>14</t>
  </si>
  <si>
    <t>SD15e</t>
  </si>
  <si>
    <t>KONCOVÝ ZÁKRYT STOLKU Š. 0,26 M, OCEL. NOHA</t>
  </si>
  <si>
    <t>16</t>
  </si>
  <si>
    <t>9</t>
  </si>
  <si>
    <t>SD15f</t>
  </si>
  <si>
    <t>KONCOVÝ ZÁKRYT STOLKU Š. 0,33 M, OCEL. NOHA</t>
  </si>
  <si>
    <t>18</t>
  </si>
  <si>
    <t>SD16</t>
  </si>
  <si>
    <t>SEDADLO S OPĚRÁKEM SE SKLOPNÝM SEDÁKEM, SE STOLKEM Š.0,55 M</t>
  </si>
  <si>
    <t>20</t>
  </si>
  <si>
    <t>11</t>
  </si>
  <si>
    <t>SD17</t>
  </si>
  <si>
    <t>KŘESLO NÍZKÉ, KONFERENČNÍ</t>
  </si>
  <si>
    <t>22</t>
  </si>
  <si>
    <t>ST01</t>
  </si>
  <si>
    <t>STŮL PRO PŘEDNÁŠEJÍCÍHO</t>
  </si>
  <si>
    <t>24</t>
  </si>
  <si>
    <t>13</t>
  </si>
  <si>
    <t>ZA62</t>
  </si>
  <si>
    <t>ZASTIŇOVACÍ ZÁVĚS UP101, MOTOROVÝ POHON, BARVA HNĚDÁ – 6,7x4,7M</t>
  </si>
  <si>
    <t>26</t>
  </si>
  <si>
    <t>HZS</t>
  </si>
  <si>
    <t>Hodinové zúčtovací sazby</t>
  </si>
  <si>
    <t>K</t>
  </si>
  <si>
    <t>HZS2122</t>
  </si>
  <si>
    <t>Hodinová zúčtovací sazba truhlář odborný</t>
  </si>
  <si>
    <t>hod</t>
  </si>
  <si>
    <t>CS ÚRS 2023 02</t>
  </si>
  <si>
    <t>512</t>
  </si>
  <si>
    <t>1454235443</t>
  </si>
  <si>
    <t>Hodinové zúčtovací sazby profesí PSV provádění stavebních konstrukcí truhlář odborný</t>
  </si>
  <si>
    <t>Online PSC</t>
  </si>
  <si>
    <t>https://podminky.urs.cz/item/CS_URS_2023_02/HZS2122</t>
  </si>
  <si>
    <t>VV</t>
  </si>
  <si>
    <t xml:space="preserve">montáž a kompletace interiéru, včetně přesunů v rámci stavby </t>
  </si>
  <si>
    <t>250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</si>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</sst>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167" fontId="32" fillId="0" borderId="23" xfId="0" applyNumberFormat="1" applyFont="1" applyBorder="1" applyAlignment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HZS21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0" workbookViewId="0">
      <selection activeCell="AN9" sqref="AN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8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19"/>
      <c r="BE5" s="278" t="s">
        <v>15</v>
      </c>
      <c r="BS5" s="16" t="s">
        <v>6</v>
      </c>
    </row>
    <row r="6" spans="1:74" ht="37" customHeight="1">
      <c r="B6" s="19"/>
      <c r="D6" s="25" t="s">
        <v>16</v>
      </c>
      <c r="K6" s="282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19"/>
      <c r="BE6" s="279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79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51">
        <v>45306</v>
      </c>
      <c r="AR8" s="19"/>
      <c r="BE8" s="279"/>
      <c r="BS8" s="16" t="s">
        <v>6</v>
      </c>
    </row>
    <row r="9" spans="1:74" ht="14.5" customHeight="1">
      <c r="B9" s="19"/>
      <c r="AR9" s="19"/>
      <c r="BE9" s="27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19</v>
      </c>
      <c r="AR10" s="19"/>
      <c r="BE10" s="279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19</v>
      </c>
      <c r="AR11" s="19"/>
      <c r="BE11" s="279"/>
      <c r="BS11" s="16" t="s">
        <v>6</v>
      </c>
    </row>
    <row r="12" spans="1:74" ht="7" customHeight="1">
      <c r="B12" s="19"/>
      <c r="AR12" s="19"/>
      <c r="BE12" s="27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79"/>
      <c r="BS13" s="16" t="s">
        <v>6</v>
      </c>
    </row>
    <row r="14" spans="1:74" ht="12.5">
      <c r="B14" s="19"/>
      <c r="E14" s="283" t="s">
        <v>29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6" t="s">
        <v>27</v>
      </c>
      <c r="AN14" s="28" t="s">
        <v>29</v>
      </c>
      <c r="AR14" s="19"/>
      <c r="BE14" s="279"/>
      <c r="BS14" s="16" t="s">
        <v>6</v>
      </c>
    </row>
    <row r="15" spans="1:74" ht="7" customHeight="1">
      <c r="B15" s="19"/>
      <c r="AR15" s="19"/>
      <c r="BE15" s="279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19</v>
      </c>
      <c r="AR16" s="19"/>
      <c r="BE16" s="279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19</v>
      </c>
      <c r="AR17" s="19"/>
      <c r="BE17" s="279"/>
      <c r="BS17" s="16" t="s">
        <v>32</v>
      </c>
    </row>
    <row r="18" spans="2:71" ht="7" customHeight="1">
      <c r="B18" s="19"/>
      <c r="AR18" s="19"/>
      <c r="BE18" s="279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19</v>
      </c>
      <c r="AR19" s="19"/>
      <c r="BE19" s="279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19</v>
      </c>
      <c r="AR20" s="19"/>
      <c r="BE20" s="279"/>
      <c r="BS20" s="16" t="s">
        <v>32</v>
      </c>
    </row>
    <row r="21" spans="2:71" ht="7" customHeight="1">
      <c r="B21" s="19"/>
      <c r="AR21" s="19"/>
      <c r="BE21" s="279"/>
    </row>
    <row r="22" spans="2:71" ht="12" customHeight="1">
      <c r="B22" s="19"/>
      <c r="D22" s="26" t="s">
        <v>35</v>
      </c>
      <c r="AR22" s="19"/>
      <c r="BE22" s="279"/>
    </row>
    <row r="23" spans="2:71" ht="47.25" customHeight="1">
      <c r="B23" s="19"/>
      <c r="E23" s="285" t="s">
        <v>36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19"/>
      <c r="BE23" s="279"/>
    </row>
    <row r="24" spans="2:71" ht="7" customHeight="1">
      <c r="B24" s="19"/>
      <c r="AR24" s="19"/>
      <c r="BE24" s="279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9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86">
        <f>ROUND(AG54,2)</f>
        <v>0</v>
      </c>
      <c r="AL26" s="287"/>
      <c r="AM26" s="287"/>
      <c r="AN26" s="287"/>
      <c r="AO26" s="287"/>
      <c r="AR26" s="31"/>
      <c r="BE26" s="279"/>
    </row>
    <row r="27" spans="2:71" s="1" customFormat="1" ht="7" customHeight="1">
      <c r="B27" s="31"/>
      <c r="AR27" s="31"/>
      <c r="BE27" s="279"/>
    </row>
    <row r="28" spans="2:71" s="1" customFormat="1" ht="12.5">
      <c r="B28" s="31"/>
      <c r="L28" s="288" t="s">
        <v>38</v>
      </c>
      <c r="M28" s="288"/>
      <c r="N28" s="288"/>
      <c r="O28" s="288"/>
      <c r="P28" s="288"/>
      <c r="W28" s="288" t="s">
        <v>39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40</v>
      </c>
      <c r="AL28" s="288"/>
      <c r="AM28" s="288"/>
      <c r="AN28" s="288"/>
      <c r="AO28" s="288"/>
      <c r="AR28" s="31"/>
      <c r="BE28" s="279"/>
    </row>
    <row r="29" spans="2:71" s="2" customFormat="1" ht="14.5" customHeight="1">
      <c r="B29" s="34"/>
      <c r="D29" s="26" t="s">
        <v>41</v>
      </c>
      <c r="F29" s="26" t="s">
        <v>42</v>
      </c>
      <c r="L29" s="273">
        <v>0.21</v>
      </c>
      <c r="M29" s="272"/>
      <c r="N29" s="272"/>
      <c r="O29" s="272"/>
      <c r="P29" s="272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0</v>
      </c>
      <c r="AL29" s="272"/>
      <c r="AM29" s="272"/>
      <c r="AN29" s="272"/>
      <c r="AO29" s="272"/>
      <c r="AR29" s="34"/>
      <c r="BE29" s="280"/>
    </row>
    <row r="30" spans="2:71" s="2" customFormat="1" ht="14.5" customHeight="1">
      <c r="B30" s="34"/>
      <c r="F30" s="26" t="s">
        <v>43</v>
      </c>
      <c r="L30" s="273">
        <v>0.12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4"/>
      <c r="BE30" s="280"/>
    </row>
    <row r="31" spans="2:71" s="2" customFormat="1" ht="14.5" hidden="1" customHeight="1">
      <c r="B31" s="34"/>
      <c r="F31" s="26" t="s">
        <v>44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4"/>
      <c r="BE31" s="280"/>
    </row>
    <row r="32" spans="2:71" s="2" customFormat="1" ht="14.5" hidden="1" customHeight="1">
      <c r="B32" s="34"/>
      <c r="F32" s="26" t="s">
        <v>45</v>
      </c>
      <c r="L32" s="273">
        <v>0.12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4"/>
      <c r="BE32" s="280"/>
    </row>
    <row r="33" spans="2:44" s="2" customFormat="1" ht="14.5" hidden="1" customHeight="1">
      <c r="B33" s="34"/>
      <c r="F33" s="26" t="s">
        <v>46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4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74" t="s">
        <v>49</v>
      </c>
      <c r="Y35" s="275"/>
      <c r="Z35" s="275"/>
      <c r="AA35" s="275"/>
      <c r="AB35" s="275"/>
      <c r="AC35" s="37"/>
      <c r="AD35" s="37"/>
      <c r="AE35" s="37"/>
      <c r="AF35" s="37"/>
      <c r="AG35" s="37"/>
      <c r="AH35" s="37"/>
      <c r="AI35" s="37"/>
      <c r="AJ35" s="37"/>
      <c r="AK35" s="276">
        <f>SUM(AK26:AK33)</f>
        <v>0</v>
      </c>
      <c r="AL35" s="275"/>
      <c r="AM35" s="275"/>
      <c r="AN35" s="275"/>
      <c r="AO35" s="277"/>
      <c r="AP35" s="35"/>
      <c r="AQ35" s="35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1"/>
    </row>
    <row r="41" spans="2:44" s="1" customFormat="1" ht="7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1"/>
    </row>
    <row r="42" spans="2:44" s="1" customFormat="1" ht="25" customHeight="1">
      <c r="B42" s="31"/>
      <c r="C42" s="20" t="s">
        <v>50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3"/>
      <c r="C44" s="26" t="s">
        <v>13</v>
      </c>
      <c r="L44" s="3" t="str">
        <f>K5</f>
        <v>2021-35int</v>
      </c>
      <c r="AR44" s="43"/>
    </row>
    <row r="45" spans="2:44" s="4" customFormat="1" ht="37" customHeight="1">
      <c r="B45" s="44"/>
      <c r="C45" s="45" t="s">
        <v>16</v>
      </c>
      <c r="L45" s="262" t="str">
        <f>K6</f>
        <v>Vybavení interiéru - ZČU - REKONSTRUKCE POSLUCHÁREN UP 101,104,108,112 a 115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4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6" t="str">
        <f>IF(K8="","",K8)</f>
        <v>Areál ZČU, Univerzitní 22, 306 14 Plzeň</v>
      </c>
      <c r="AI47" s="26" t="s">
        <v>23</v>
      </c>
      <c r="AM47" s="264">
        <f>IF(AN8= "","",AN8)</f>
        <v>45306</v>
      </c>
      <c r="AN47" s="264"/>
      <c r="AR47" s="31"/>
    </row>
    <row r="48" spans="2:44" s="1" customFormat="1" ht="7" customHeight="1">
      <c r="B48" s="31"/>
      <c r="AR48" s="31"/>
    </row>
    <row r="49" spans="1:91" s="1" customFormat="1" ht="25.75" customHeight="1">
      <c r="B49" s="31"/>
      <c r="C49" s="26" t="s">
        <v>24</v>
      </c>
      <c r="L49" s="3" t="str">
        <f>IF(E11= "","",E11)</f>
        <v>Západočeská univerzita v Plzni, Univerzitní 8, 306</v>
      </c>
      <c r="AI49" s="26" t="s">
        <v>30</v>
      </c>
      <c r="AM49" s="265" t="str">
        <f>IF(E17="","",E17)</f>
        <v>ATELIER SOUKUP OPL ŠVEHLA s.r.o.</v>
      </c>
      <c r="AN49" s="266"/>
      <c r="AO49" s="266"/>
      <c r="AP49" s="266"/>
      <c r="AR49" s="31"/>
      <c r="AS49" s="267" t="s">
        <v>51</v>
      </c>
      <c r="AT49" s="268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5" customHeight="1">
      <c r="B50" s="31"/>
      <c r="C50" s="26" t="s">
        <v>28</v>
      </c>
      <c r="L50" s="3" t="str">
        <f>IF(E14= "Vyplň údaj","",E14)</f>
        <v/>
      </c>
      <c r="AI50" s="26" t="s">
        <v>33</v>
      </c>
      <c r="AM50" s="265" t="str">
        <f>IF(E20="","",E20)</f>
        <v>MICHAL JIRKA</v>
      </c>
      <c r="AN50" s="266"/>
      <c r="AO50" s="266"/>
      <c r="AP50" s="266"/>
      <c r="AR50" s="31"/>
      <c r="AS50" s="269"/>
      <c r="AT50" s="270"/>
      <c r="BD50" s="50"/>
    </row>
    <row r="51" spans="1:91" s="1" customFormat="1" ht="10.9" customHeight="1">
      <c r="B51" s="31"/>
      <c r="AR51" s="31"/>
      <c r="AS51" s="269"/>
      <c r="AT51" s="270"/>
      <c r="BD51" s="50"/>
    </row>
    <row r="52" spans="1:91" s="1" customFormat="1" ht="29.25" customHeight="1">
      <c r="B52" s="31"/>
      <c r="C52" s="253" t="s">
        <v>52</v>
      </c>
      <c r="D52" s="254"/>
      <c r="E52" s="254"/>
      <c r="F52" s="254"/>
      <c r="G52" s="254"/>
      <c r="H52" s="51"/>
      <c r="I52" s="255" t="s">
        <v>53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6" t="s">
        <v>54</v>
      </c>
      <c r="AH52" s="254"/>
      <c r="AI52" s="254"/>
      <c r="AJ52" s="254"/>
      <c r="AK52" s="254"/>
      <c r="AL52" s="254"/>
      <c r="AM52" s="254"/>
      <c r="AN52" s="255" t="s">
        <v>55</v>
      </c>
      <c r="AO52" s="254"/>
      <c r="AP52" s="254"/>
      <c r="AQ52" s="52" t="s">
        <v>56</v>
      </c>
      <c r="AR52" s="31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</row>
    <row r="53" spans="1:91" s="1" customFormat="1" ht="10.9" customHeight="1">
      <c r="B53" s="31"/>
      <c r="AR53" s="31"/>
      <c r="AS53" s="56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5" customHeight="1">
      <c r="B54" s="57"/>
      <c r="C54" s="58" t="s">
        <v>69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0">
        <f>ROUND(AG55,2)</f>
        <v>0</v>
      </c>
      <c r="AH54" s="260"/>
      <c r="AI54" s="260"/>
      <c r="AJ54" s="260"/>
      <c r="AK54" s="260"/>
      <c r="AL54" s="260"/>
      <c r="AM54" s="260"/>
      <c r="AN54" s="261">
        <f>SUM(AG54,AT54)</f>
        <v>0</v>
      </c>
      <c r="AO54" s="261"/>
      <c r="AP54" s="261"/>
      <c r="AQ54" s="61" t="s">
        <v>19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70</v>
      </c>
      <c r="BT54" s="66" t="s">
        <v>71</v>
      </c>
      <c r="BU54" s="67" t="s">
        <v>72</v>
      </c>
      <c r="BV54" s="66" t="s">
        <v>73</v>
      </c>
      <c r="BW54" s="66" t="s">
        <v>5</v>
      </c>
      <c r="BX54" s="66" t="s">
        <v>74</v>
      </c>
      <c r="CL54" s="66" t="s">
        <v>19</v>
      </c>
    </row>
    <row r="55" spans="1:91" s="6" customFormat="1" ht="16.5" customHeight="1">
      <c r="A55" s="68" t="s">
        <v>75</v>
      </c>
      <c r="B55" s="69"/>
      <c r="C55" s="70"/>
      <c r="D55" s="259" t="s">
        <v>76</v>
      </c>
      <c r="E55" s="259"/>
      <c r="F55" s="259"/>
      <c r="G55" s="259"/>
      <c r="H55" s="259"/>
      <c r="I55" s="71"/>
      <c r="J55" s="259" t="s">
        <v>77</v>
      </c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7">
        <f>'1. - etapa posluchárna 101'!J30</f>
        <v>0</v>
      </c>
      <c r="AH55" s="258"/>
      <c r="AI55" s="258"/>
      <c r="AJ55" s="258"/>
      <c r="AK55" s="258"/>
      <c r="AL55" s="258"/>
      <c r="AM55" s="258"/>
      <c r="AN55" s="257">
        <f>SUM(AG55,AT55)</f>
        <v>0</v>
      </c>
      <c r="AO55" s="258"/>
      <c r="AP55" s="258"/>
      <c r="AQ55" s="72" t="s">
        <v>78</v>
      </c>
      <c r="AR55" s="69"/>
      <c r="AS55" s="73">
        <v>0</v>
      </c>
      <c r="AT55" s="74">
        <f>ROUND(SUM(AV55:AW55),2)</f>
        <v>0</v>
      </c>
      <c r="AU55" s="75">
        <f>'1. - etapa posluchárna 101'!P81</f>
        <v>0</v>
      </c>
      <c r="AV55" s="74">
        <f>'1. - etapa posluchárna 101'!J33</f>
        <v>0</v>
      </c>
      <c r="AW55" s="74">
        <f>'1. - etapa posluchárna 101'!J34</f>
        <v>0</v>
      </c>
      <c r="AX55" s="74">
        <f>'1. - etapa posluchárna 101'!J35</f>
        <v>0</v>
      </c>
      <c r="AY55" s="74">
        <f>'1. - etapa posluchárna 101'!J36</f>
        <v>0</v>
      </c>
      <c r="AZ55" s="74">
        <f>'1. - etapa posluchárna 101'!F33</f>
        <v>0</v>
      </c>
      <c r="BA55" s="74">
        <f>'1. - etapa posluchárna 101'!F34</f>
        <v>0</v>
      </c>
      <c r="BB55" s="74">
        <f>'1. - etapa posluchárna 101'!F35</f>
        <v>0</v>
      </c>
      <c r="BC55" s="74">
        <f>'1. - etapa posluchárna 101'!F36</f>
        <v>0</v>
      </c>
      <c r="BD55" s="76">
        <f>'1. - etapa posluchárna 101'!F37</f>
        <v>0</v>
      </c>
      <c r="BT55" s="77" t="s">
        <v>79</v>
      </c>
      <c r="BV55" s="77" t="s">
        <v>73</v>
      </c>
      <c r="BW55" s="77" t="s">
        <v>80</v>
      </c>
      <c r="BX55" s="77" t="s">
        <v>5</v>
      </c>
      <c r="CL55" s="77" t="s">
        <v>19</v>
      </c>
      <c r="CM55" s="77" t="s">
        <v>81</v>
      </c>
    </row>
    <row r="56" spans="1:91" s="1" customFormat="1" ht="30" customHeight="1">
      <c r="B56" s="31"/>
      <c r="AR56" s="31"/>
    </row>
    <row r="57" spans="1:91" s="1" customFormat="1" ht="7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1"/>
    </row>
  </sheetData>
  <sheetProtection algorithmName="SHA-512" hashValue="CLUGltztmcos66FoWYmz0c8lTVQc951jVdUm66u9BmPN+gAeUzD+Qb4dW27N+ezMWRj9n83j3O4Bt7PbqdwdYA==" saltValue="rIvQE4lQlHUTlIAom+ed8z888WoLfaKp16wNyJol35a32c6ZkR3wZFIJiO2lCGEkXy+WklZyqV0bT6z11UG0J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. - etapa posluchárna 10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6"/>
  <sheetViews>
    <sheetView showGridLines="0" tabSelected="1" topLeftCell="A8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6" t="s">
        <v>80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>
      <c r="B4" s="19"/>
      <c r="D4" s="20" t="s">
        <v>82</v>
      </c>
      <c r="L4" s="19"/>
      <c r="M4" s="78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90" t="str">
        <f>'Rekapitulace stavby'!K6</f>
        <v>Vybavení interiéru - ZČU - REKONSTRUKCE POSLUCHÁREN UP 101,104,108,112 a 115</v>
      </c>
      <c r="F7" s="291"/>
      <c r="G7" s="291"/>
      <c r="H7" s="291"/>
      <c r="L7" s="19"/>
    </row>
    <row r="8" spans="2:46" s="1" customFormat="1" ht="12" customHeight="1">
      <c r="B8" s="31"/>
      <c r="D8" s="26" t="s">
        <v>83</v>
      </c>
      <c r="L8" s="31"/>
    </row>
    <row r="9" spans="2:46" s="1" customFormat="1" ht="16.5" customHeight="1">
      <c r="B9" s="31"/>
      <c r="E9" s="262" t="s">
        <v>84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7">
        <f>'Rekapitulace stavby'!AN8</f>
        <v>45306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19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19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19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19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71.25" customHeight="1">
      <c r="B27" s="79"/>
      <c r="E27" s="285" t="s">
        <v>36</v>
      </c>
      <c r="F27" s="285"/>
      <c r="G27" s="285"/>
      <c r="H27" s="285"/>
      <c r="L27" s="79"/>
    </row>
    <row r="28" spans="2:12" s="1" customFormat="1" ht="7" customHeight="1">
      <c r="B28" s="31"/>
      <c r="L28" s="31"/>
    </row>
    <row r="29" spans="2:12" s="1" customFormat="1" ht="7" customHeight="1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4" customHeight="1">
      <c r="B30" s="31"/>
      <c r="D30" s="80" t="s">
        <v>37</v>
      </c>
      <c r="J30" s="60">
        <f>ROUND(J81, 2)</f>
        <v>0</v>
      </c>
      <c r="L30" s="31"/>
    </row>
    <row r="31" spans="2:12" s="1" customFormat="1" ht="7" customHeight="1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5" customHeight="1">
      <c r="B32" s="31"/>
      <c r="F32" s="81" t="s">
        <v>39</v>
      </c>
      <c r="I32" s="81" t="s">
        <v>38</v>
      </c>
      <c r="J32" s="81" t="s">
        <v>40</v>
      </c>
      <c r="L32" s="31"/>
    </row>
    <row r="33" spans="2:12" s="1" customFormat="1" ht="14.5" customHeight="1">
      <c r="B33" s="31"/>
      <c r="D33" s="82" t="s">
        <v>41</v>
      </c>
      <c r="E33" s="26" t="s">
        <v>42</v>
      </c>
      <c r="F33" s="83">
        <f>ROUND((SUM(BE81:BE115)),  2)</f>
        <v>0</v>
      </c>
      <c r="I33" s="84">
        <v>0.21</v>
      </c>
      <c r="J33" s="83">
        <f>ROUND(((SUM(BE81:BE115))*I33),  2)</f>
        <v>0</v>
      </c>
      <c r="L33" s="31"/>
    </row>
    <row r="34" spans="2:12" s="1" customFormat="1" ht="14.5" customHeight="1">
      <c r="B34" s="31"/>
      <c r="E34" s="26" t="s">
        <v>43</v>
      </c>
      <c r="F34" s="83">
        <f>ROUND((SUM(BF81:BF115)),  2)</f>
        <v>0</v>
      </c>
      <c r="I34" s="84">
        <v>0.12</v>
      </c>
      <c r="J34" s="83">
        <f>ROUND(((SUM(BF81:BF115))*I34),  2)</f>
        <v>0</v>
      </c>
      <c r="L34" s="31"/>
    </row>
    <row r="35" spans="2:12" s="1" customFormat="1" ht="14.5" hidden="1" customHeight="1">
      <c r="B35" s="31"/>
      <c r="E35" s="26" t="s">
        <v>44</v>
      </c>
      <c r="F35" s="83">
        <f>ROUND((SUM(BG81:BG115)),  2)</f>
        <v>0</v>
      </c>
      <c r="I35" s="84">
        <v>0.21</v>
      </c>
      <c r="J35" s="83">
        <f>0</f>
        <v>0</v>
      </c>
      <c r="L35" s="31"/>
    </row>
    <row r="36" spans="2:12" s="1" customFormat="1" ht="14.5" hidden="1" customHeight="1">
      <c r="B36" s="31"/>
      <c r="E36" s="26" t="s">
        <v>45</v>
      </c>
      <c r="F36" s="83">
        <f>ROUND((SUM(BH81:BH115)),  2)</f>
        <v>0</v>
      </c>
      <c r="I36" s="84">
        <v>0.12</v>
      </c>
      <c r="J36" s="83">
        <f>0</f>
        <v>0</v>
      </c>
      <c r="L36" s="31"/>
    </row>
    <row r="37" spans="2:12" s="1" customFormat="1" ht="14.5" hidden="1" customHeight="1">
      <c r="B37" s="31"/>
      <c r="E37" s="26" t="s">
        <v>46</v>
      </c>
      <c r="F37" s="83">
        <f>ROUND((SUM(BI81:BI115)),  2)</f>
        <v>0</v>
      </c>
      <c r="I37" s="84">
        <v>0</v>
      </c>
      <c r="J37" s="83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5"/>
      <c r="D39" s="86" t="s">
        <v>47</v>
      </c>
      <c r="E39" s="51"/>
      <c r="F39" s="51"/>
      <c r="G39" s="87" t="s">
        <v>48</v>
      </c>
      <c r="H39" s="88" t="s">
        <v>49</v>
      </c>
      <c r="I39" s="51"/>
      <c r="J39" s="89">
        <f>SUM(J30:J37)</f>
        <v>0</v>
      </c>
      <c r="K39" s="90"/>
      <c r="L39" s="31"/>
    </row>
    <row r="40" spans="2:12" s="1" customFormat="1" ht="14.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7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5" customHeight="1">
      <c r="B45" s="31"/>
      <c r="C45" s="20" t="s">
        <v>85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26.25" customHeight="1">
      <c r="B48" s="31"/>
      <c r="E48" s="290" t="str">
        <f>E7</f>
        <v>Vybavení interiéru - ZČU - REKONSTRUKCE POSLUCHÁREN UP 101,104,108,112 a 115</v>
      </c>
      <c r="F48" s="291"/>
      <c r="G48" s="291"/>
      <c r="H48" s="291"/>
      <c r="L48" s="31"/>
    </row>
    <row r="49" spans="2:47" s="1" customFormat="1" ht="12" customHeight="1">
      <c r="B49" s="31"/>
      <c r="C49" s="26" t="s">
        <v>83</v>
      </c>
      <c r="L49" s="31"/>
    </row>
    <row r="50" spans="2:47" s="1" customFormat="1" ht="16.5" customHeight="1">
      <c r="B50" s="31"/>
      <c r="E50" s="262" t="str">
        <f>E9</f>
        <v>1. - etapa posluchárna 101</v>
      </c>
      <c r="F50" s="289"/>
      <c r="G50" s="289"/>
      <c r="H50" s="289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Areál ZČU, Univerzitní 22, 306 14 Plzeň</v>
      </c>
      <c r="I52" s="26" t="s">
        <v>23</v>
      </c>
      <c r="J52" s="47">
        <f>IF(J12="","",J12)</f>
        <v>45306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24</v>
      </c>
      <c r="F54" s="24" t="str">
        <f>E15</f>
        <v>Západočeská univerzita v Plzni, Univerzitní 8, 306</v>
      </c>
      <c r="I54" s="26" t="s">
        <v>30</v>
      </c>
      <c r="J54" s="29" t="str">
        <f>E21</f>
        <v>ATELIER SOUKUP OPL ŠVEHLA s.r.o.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>MICHAL JIRKA</v>
      </c>
      <c r="L55" s="31"/>
    </row>
    <row r="56" spans="2:47" s="1" customFormat="1" ht="10.4" customHeight="1">
      <c r="B56" s="31"/>
      <c r="L56" s="31"/>
    </row>
    <row r="57" spans="2:47" s="1" customFormat="1" ht="29.25" customHeight="1">
      <c r="B57" s="31"/>
      <c r="C57" s="91" t="s">
        <v>86</v>
      </c>
      <c r="D57" s="85"/>
      <c r="E57" s="85"/>
      <c r="F57" s="85"/>
      <c r="G57" s="85"/>
      <c r="H57" s="85"/>
      <c r="I57" s="85"/>
      <c r="J57" s="92" t="s">
        <v>87</v>
      </c>
      <c r="K57" s="85"/>
      <c r="L57" s="31"/>
    </row>
    <row r="58" spans="2:47" s="1" customFormat="1" ht="10.4" customHeight="1">
      <c r="B58" s="31"/>
      <c r="L58" s="31"/>
    </row>
    <row r="59" spans="2:47" s="1" customFormat="1" ht="22.9" customHeight="1">
      <c r="B59" s="31"/>
      <c r="C59" s="93" t="s">
        <v>69</v>
      </c>
      <c r="J59" s="60">
        <f>J81</f>
        <v>0</v>
      </c>
      <c r="L59" s="31"/>
      <c r="AU59" s="16" t="s">
        <v>88</v>
      </c>
    </row>
    <row r="60" spans="2:47" s="8" customFormat="1" ht="25" customHeight="1">
      <c r="B60" s="94"/>
      <c r="D60" s="95" t="s">
        <v>89</v>
      </c>
      <c r="E60" s="96"/>
      <c r="F60" s="96"/>
      <c r="G60" s="96"/>
      <c r="H60" s="96"/>
      <c r="I60" s="96"/>
      <c r="J60" s="97">
        <f>J82</f>
        <v>0</v>
      </c>
      <c r="L60" s="94"/>
    </row>
    <row r="61" spans="2:47" s="8" customFormat="1" ht="25" customHeight="1">
      <c r="B61" s="94"/>
      <c r="D61" s="95" t="s">
        <v>90</v>
      </c>
      <c r="E61" s="96"/>
      <c r="F61" s="96"/>
      <c r="G61" s="96"/>
      <c r="H61" s="96"/>
      <c r="I61" s="96"/>
      <c r="J61" s="97">
        <f>J109</f>
        <v>0</v>
      </c>
      <c r="L61" s="94"/>
    </row>
    <row r="62" spans="2:47" s="1" customFormat="1" ht="21.75" customHeight="1">
      <c r="B62" s="31"/>
      <c r="L62" s="31"/>
    </row>
    <row r="63" spans="2:47" s="1" customFormat="1" ht="7" customHeight="1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31"/>
    </row>
    <row r="67" spans="2:20" s="1" customFormat="1" ht="7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1"/>
    </row>
    <row r="68" spans="2:20" s="1" customFormat="1" ht="25" customHeight="1">
      <c r="B68" s="31"/>
      <c r="C68" s="20" t="s">
        <v>91</v>
      </c>
      <c r="L68" s="31"/>
    </row>
    <row r="69" spans="2:20" s="1" customFormat="1" ht="7" customHeight="1">
      <c r="B69" s="31"/>
      <c r="L69" s="31"/>
    </row>
    <row r="70" spans="2:20" s="1" customFormat="1" ht="12" customHeight="1">
      <c r="B70" s="31"/>
      <c r="C70" s="26" t="s">
        <v>16</v>
      </c>
      <c r="L70" s="31"/>
    </row>
    <row r="71" spans="2:20" s="1" customFormat="1" ht="26.25" customHeight="1">
      <c r="B71" s="31"/>
      <c r="E71" s="290" t="str">
        <f>E7</f>
        <v>Vybavení interiéru - ZČU - REKONSTRUKCE POSLUCHÁREN UP 101,104,108,112 a 115</v>
      </c>
      <c r="F71" s="291"/>
      <c r="G71" s="291"/>
      <c r="H71" s="291"/>
      <c r="L71" s="31"/>
    </row>
    <row r="72" spans="2:20" s="1" customFormat="1" ht="12" customHeight="1">
      <c r="B72" s="31"/>
      <c r="C72" s="26" t="s">
        <v>83</v>
      </c>
      <c r="L72" s="31"/>
    </row>
    <row r="73" spans="2:20" s="1" customFormat="1" ht="16.5" customHeight="1">
      <c r="B73" s="31"/>
      <c r="E73" s="262" t="str">
        <f>E9</f>
        <v>1. - etapa posluchárna 101</v>
      </c>
      <c r="F73" s="289"/>
      <c r="G73" s="289"/>
      <c r="H73" s="289"/>
      <c r="L73" s="31"/>
    </row>
    <row r="74" spans="2:20" s="1" customFormat="1" ht="7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>Areál ZČU, Univerzitní 22, 306 14 Plzeň</v>
      </c>
      <c r="I75" s="26" t="s">
        <v>23</v>
      </c>
      <c r="J75" s="47">
        <f>IF(J12="","",J12)</f>
        <v>45306</v>
      </c>
      <c r="L75" s="31"/>
    </row>
    <row r="76" spans="2:20" s="1" customFormat="1" ht="7" customHeight="1">
      <c r="B76" s="31"/>
      <c r="L76" s="31"/>
    </row>
    <row r="77" spans="2:20" s="1" customFormat="1" ht="25.75" customHeight="1">
      <c r="B77" s="31"/>
      <c r="C77" s="26" t="s">
        <v>24</v>
      </c>
      <c r="F77" s="24" t="str">
        <f>E15</f>
        <v>Západočeská univerzita v Plzni, Univerzitní 8, 306</v>
      </c>
      <c r="I77" s="26" t="s">
        <v>30</v>
      </c>
      <c r="J77" s="29" t="str">
        <f>E21</f>
        <v>ATELIER SOUKUP OPL ŠVEHLA s.r.o.</v>
      </c>
      <c r="L77" s="31"/>
    </row>
    <row r="78" spans="2:20" s="1" customFormat="1" ht="15.25" customHeight="1">
      <c r="B78" s="31"/>
      <c r="C78" s="26" t="s">
        <v>28</v>
      </c>
      <c r="F78" s="24" t="str">
        <f>IF(E18="","",E18)</f>
        <v>Vyplň údaj</v>
      </c>
      <c r="I78" s="26" t="s">
        <v>33</v>
      </c>
      <c r="J78" s="29" t="str">
        <f>E24</f>
        <v>MICHAL JIRKA</v>
      </c>
      <c r="L78" s="31"/>
    </row>
    <row r="79" spans="2:20" s="1" customFormat="1" ht="10.4" customHeight="1">
      <c r="B79" s="31"/>
      <c r="L79" s="31"/>
    </row>
    <row r="80" spans="2:20" s="9" customFormat="1" ht="29.25" customHeight="1">
      <c r="B80" s="98"/>
      <c r="C80" s="99" t="s">
        <v>92</v>
      </c>
      <c r="D80" s="100" t="s">
        <v>56</v>
      </c>
      <c r="E80" s="100" t="s">
        <v>52</v>
      </c>
      <c r="F80" s="100" t="s">
        <v>53</v>
      </c>
      <c r="G80" s="100" t="s">
        <v>93</v>
      </c>
      <c r="H80" s="100" t="s">
        <v>94</v>
      </c>
      <c r="I80" s="100" t="s">
        <v>95</v>
      </c>
      <c r="J80" s="100" t="s">
        <v>87</v>
      </c>
      <c r="K80" s="101" t="s">
        <v>96</v>
      </c>
      <c r="L80" s="98"/>
      <c r="M80" s="53" t="s">
        <v>19</v>
      </c>
      <c r="N80" s="54" t="s">
        <v>41</v>
      </c>
      <c r="O80" s="54" t="s">
        <v>97</v>
      </c>
      <c r="P80" s="54" t="s">
        <v>98</v>
      </c>
      <c r="Q80" s="54" t="s">
        <v>99</v>
      </c>
      <c r="R80" s="54" t="s">
        <v>100</v>
      </c>
      <c r="S80" s="54" t="s">
        <v>101</v>
      </c>
      <c r="T80" s="55" t="s">
        <v>102</v>
      </c>
    </row>
    <row r="81" spans="2:65" s="1" customFormat="1" ht="22.9" customHeight="1">
      <c r="B81" s="31"/>
      <c r="C81" s="58" t="s">
        <v>103</v>
      </c>
      <c r="J81" s="102">
        <f>BK81</f>
        <v>0</v>
      </c>
      <c r="L81" s="31"/>
      <c r="M81" s="56"/>
      <c r="N81" s="48"/>
      <c r="O81" s="48"/>
      <c r="P81" s="103">
        <f>P82+P109</f>
        <v>0</v>
      </c>
      <c r="Q81" s="48"/>
      <c r="R81" s="103">
        <f>R82+R109</f>
        <v>0</v>
      </c>
      <c r="S81" s="48"/>
      <c r="T81" s="104">
        <f>T82+T109</f>
        <v>0</v>
      </c>
      <c r="AT81" s="16" t="s">
        <v>70</v>
      </c>
      <c r="AU81" s="16" t="s">
        <v>88</v>
      </c>
      <c r="BK81" s="105">
        <f>BK82+BK109</f>
        <v>0</v>
      </c>
    </row>
    <row r="82" spans="2:65" s="10" customFormat="1" ht="25.9" customHeight="1">
      <c r="B82" s="106"/>
      <c r="D82" s="107" t="s">
        <v>70</v>
      </c>
      <c r="E82" s="108" t="s">
        <v>104</v>
      </c>
      <c r="F82" s="108" t="s">
        <v>105</v>
      </c>
      <c r="I82" s="109"/>
      <c r="J82" s="110">
        <f>BK82</f>
        <v>0</v>
      </c>
      <c r="L82" s="106"/>
      <c r="M82" s="111"/>
      <c r="P82" s="112">
        <f>SUM(P83:P108)</f>
        <v>0</v>
      </c>
      <c r="R82" s="112">
        <f>SUM(R83:R108)</f>
        <v>0</v>
      </c>
      <c r="T82" s="113">
        <f>SUM(T83:T108)</f>
        <v>0</v>
      </c>
      <c r="AR82" s="107" t="s">
        <v>79</v>
      </c>
      <c r="AT82" s="114" t="s">
        <v>70</v>
      </c>
      <c r="AU82" s="114" t="s">
        <v>71</v>
      </c>
      <c r="AY82" s="107" t="s">
        <v>106</v>
      </c>
      <c r="BK82" s="115">
        <f>SUM(BK83:BK108)</f>
        <v>0</v>
      </c>
    </row>
    <row r="83" spans="2:65" s="1" customFormat="1" ht="24.25" customHeight="1">
      <c r="B83" s="31"/>
      <c r="C83" s="116" t="s">
        <v>79</v>
      </c>
      <c r="D83" s="116" t="s">
        <v>107</v>
      </c>
      <c r="E83" s="117" t="s">
        <v>108</v>
      </c>
      <c r="F83" s="118" t="s">
        <v>109</v>
      </c>
      <c r="G83" s="119" t="s">
        <v>110</v>
      </c>
      <c r="H83" s="120">
        <v>1</v>
      </c>
      <c r="I83" s="121"/>
      <c r="J83" s="122">
        <f>ROUND(I83*H83,2)</f>
        <v>0</v>
      </c>
      <c r="K83" s="118" t="s">
        <v>111</v>
      </c>
      <c r="L83" s="123"/>
      <c r="M83" s="124" t="s">
        <v>19</v>
      </c>
      <c r="N83" s="125" t="s">
        <v>42</v>
      </c>
      <c r="P83" s="126">
        <f>O83*H83</f>
        <v>0</v>
      </c>
      <c r="Q83" s="126">
        <v>0</v>
      </c>
      <c r="R83" s="126">
        <f>Q83*H83</f>
        <v>0</v>
      </c>
      <c r="S83" s="126">
        <v>0</v>
      </c>
      <c r="T83" s="127">
        <f>S83*H83</f>
        <v>0</v>
      </c>
      <c r="AR83" s="128" t="s">
        <v>112</v>
      </c>
      <c r="AT83" s="128" t="s">
        <v>107</v>
      </c>
      <c r="AU83" s="128" t="s">
        <v>79</v>
      </c>
      <c r="AY83" s="16" t="s">
        <v>106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6" t="s">
        <v>79</v>
      </c>
      <c r="BK83" s="129">
        <f>ROUND(I83*H83,2)</f>
        <v>0</v>
      </c>
      <c r="BL83" s="16" t="s">
        <v>113</v>
      </c>
      <c r="BM83" s="128" t="s">
        <v>81</v>
      </c>
    </row>
    <row r="84" spans="2:65" s="1" customFormat="1">
      <c r="B84" s="31"/>
      <c r="D84" s="130" t="s">
        <v>114</v>
      </c>
      <c r="F84" s="131" t="s">
        <v>109</v>
      </c>
      <c r="I84" s="132"/>
      <c r="L84" s="31"/>
      <c r="M84" s="133"/>
      <c r="T84" s="50"/>
      <c r="AT84" s="16" t="s">
        <v>114</v>
      </c>
      <c r="AU84" s="16" t="s">
        <v>79</v>
      </c>
    </row>
    <row r="85" spans="2:65" s="1" customFormat="1" ht="24.25" customHeight="1">
      <c r="B85" s="31"/>
      <c r="C85" s="116" t="s">
        <v>81</v>
      </c>
      <c r="D85" s="116" t="s">
        <v>107</v>
      </c>
      <c r="E85" s="117" t="s">
        <v>115</v>
      </c>
      <c r="F85" s="118" t="s">
        <v>116</v>
      </c>
      <c r="G85" s="119" t="s">
        <v>110</v>
      </c>
      <c r="H85" s="120">
        <v>1</v>
      </c>
      <c r="I85" s="121"/>
      <c r="J85" s="122">
        <f>ROUND(I85*H85,2)</f>
        <v>0</v>
      </c>
      <c r="K85" s="118" t="s">
        <v>111</v>
      </c>
      <c r="L85" s="123"/>
      <c r="M85" s="124" t="s">
        <v>19</v>
      </c>
      <c r="N85" s="125" t="s">
        <v>42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128" t="s">
        <v>112</v>
      </c>
      <c r="AT85" s="128" t="s">
        <v>107</v>
      </c>
      <c r="AU85" s="128" t="s">
        <v>79</v>
      </c>
      <c r="AY85" s="16" t="s">
        <v>106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6" t="s">
        <v>79</v>
      </c>
      <c r="BK85" s="129">
        <f>ROUND(I85*H85,2)</f>
        <v>0</v>
      </c>
      <c r="BL85" s="16" t="s">
        <v>113</v>
      </c>
      <c r="BM85" s="128" t="s">
        <v>113</v>
      </c>
    </row>
    <row r="86" spans="2:65" s="1" customFormat="1" ht="18">
      <c r="B86" s="31"/>
      <c r="D86" s="130" t="s">
        <v>114</v>
      </c>
      <c r="F86" s="131" t="s">
        <v>116</v>
      </c>
      <c r="I86" s="132"/>
      <c r="L86" s="31"/>
      <c r="M86" s="133"/>
      <c r="T86" s="50"/>
      <c r="AT86" s="16" t="s">
        <v>114</v>
      </c>
      <c r="AU86" s="16" t="s">
        <v>79</v>
      </c>
    </row>
    <row r="87" spans="2:65" s="1" customFormat="1" ht="16.5" customHeight="1">
      <c r="B87" s="31"/>
      <c r="C87" s="116" t="s">
        <v>117</v>
      </c>
      <c r="D87" s="116" t="s">
        <v>107</v>
      </c>
      <c r="E87" s="117" t="s">
        <v>118</v>
      </c>
      <c r="F87" s="118" t="s">
        <v>119</v>
      </c>
      <c r="G87" s="119" t="s">
        <v>110</v>
      </c>
      <c r="H87" s="120">
        <v>3</v>
      </c>
      <c r="I87" s="121"/>
      <c r="J87" s="122">
        <f>ROUND(I87*H87,2)</f>
        <v>0</v>
      </c>
      <c r="K87" s="118" t="s">
        <v>111</v>
      </c>
      <c r="L87" s="123"/>
      <c r="M87" s="124" t="s">
        <v>19</v>
      </c>
      <c r="N87" s="125" t="s">
        <v>42</v>
      </c>
      <c r="P87" s="126">
        <f>O87*H87</f>
        <v>0</v>
      </c>
      <c r="Q87" s="126">
        <v>0</v>
      </c>
      <c r="R87" s="126">
        <f>Q87*H87</f>
        <v>0</v>
      </c>
      <c r="S87" s="126">
        <v>0</v>
      </c>
      <c r="T87" s="127">
        <f>S87*H87</f>
        <v>0</v>
      </c>
      <c r="AR87" s="128" t="s">
        <v>112</v>
      </c>
      <c r="AT87" s="128" t="s">
        <v>107</v>
      </c>
      <c r="AU87" s="128" t="s">
        <v>79</v>
      </c>
      <c r="AY87" s="16" t="s">
        <v>106</v>
      </c>
      <c r="BE87" s="129">
        <f>IF(N87="základní",J87,0)</f>
        <v>0</v>
      </c>
      <c r="BF87" s="129">
        <f>IF(N87="snížená",J87,0)</f>
        <v>0</v>
      </c>
      <c r="BG87" s="129">
        <f>IF(N87="zákl. přenesená",J87,0)</f>
        <v>0</v>
      </c>
      <c r="BH87" s="129">
        <f>IF(N87="sníž. přenesená",J87,0)</f>
        <v>0</v>
      </c>
      <c r="BI87" s="129">
        <f>IF(N87="nulová",J87,0)</f>
        <v>0</v>
      </c>
      <c r="BJ87" s="16" t="s">
        <v>79</v>
      </c>
      <c r="BK87" s="129">
        <f>ROUND(I87*H87,2)</f>
        <v>0</v>
      </c>
      <c r="BL87" s="16" t="s">
        <v>113</v>
      </c>
      <c r="BM87" s="128" t="s">
        <v>120</v>
      </c>
    </row>
    <row r="88" spans="2:65" s="1" customFormat="1">
      <c r="B88" s="31"/>
      <c r="D88" s="130" t="s">
        <v>114</v>
      </c>
      <c r="F88" s="131" t="s">
        <v>119</v>
      </c>
      <c r="I88" s="132"/>
      <c r="L88" s="31"/>
      <c r="M88" s="133"/>
      <c r="T88" s="50"/>
      <c r="AT88" s="16" t="s">
        <v>114</v>
      </c>
      <c r="AU88" s="16" t="s">
        <v>79</v>
      </c>
    </row>
    <row r="89" spans="2:65" s="1" customFormat="1" ht="24.25" customHeight="1">
      <c r="B89" s="31"/>
      <c r="C89" s="116" t="s">
        <v>113</v>
      </c>
      <c r="D89" s="116" t="s">
        <v>107</v>
      </c>
      <c r="E89" s="117" t="s">
        <v>121</v>
      </c>
      <c r="F89" s="118" t="s">
        <v>122</v>
      </c>
      <c r="G89" s="119" t="s">
        <v>110</v>
      </c>
      <c r="H89" s="120">
        <v>9</v>
      </c>
      <c r="I89" s="121"/>
      <c r="J89" s="122">
        <f>ROUND(I89*H89,2)</f>
        <v>0</v>
      </c>
      <c r="K89" s="118" t="s">
        <v>111</v>
      </c>
      <c r="L89" s="123"/>
      <c r="M89" s="124" t="s">
        <v>19</v>
      </c>
      <c r="N89" s="125" t="s">
        <v>42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112</v>
      </c>
      <c r="AT89" s="128" t="s">
        <v>107</v>
      </c>
      <c r="AU89" s="128" t="s">
        <v>79</v>
      </c>
      <c r="AY89" s="16" t="s">
        <v>106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6" t="s">
        <v>79</v>
      </c>
      <c r="BK89" s="129">
        <f>ROUND(I89*H89,2)</f>
        <v>0</v>
      </c>
      <c r="BL89" s="16" t="s">
        <v>113</v>
      </c>
      <c r="BM89" s="128" t="s">
        <v>112</v>
      </c>
    </row>
    <row r="90" spans="2:65" s="1" customFormat="1">
      <c r="B90" s="31"/>
      <c r="D90" s="130" t="s">
        <v>114</v>
      </c>
      <c r="F90" s="131" t="s">
        <v>122</v>
      </c>
      <c r="I90" s="132"/>
      <c r="L90" s="31"/>
      <c r="M90" s="133"/>
      <c r="T90" s="50"/>
      <c r="AT90" s="16" t="s">
        <v>114</v>
      </c>
      <c r="AU90" s="16" t="s">
        <v>79</v>
      </c>
    </row>
    <row r="91" spans="2:65" s="1" customFormat="1" ht="21.75" customHeight="1">
      <c r="B91" s="31"/>
      <c r="C91" s="116" t="s">
        <v>123</v>
      </c>
      <c r="D91" s="116" t="s">
        <v>107</v>
      </c>
      <c r="E91" s="117" t="s">
        <v>124</v>
      </c>
      <c r="F91" s="118" t="s">
        <v>125</v>
      </c>
      <c r="G91" s="119" t="s">
        <v>110</v>
      </c>
      <c r="H91" s="120">
        <v>2</v>
      </c>
      <c r="I91" s="121"/>
      <c r="J91" s="122">
        <f>ROUND(I91*H91,2)</f>
        <v>0</v>
      </c>
      <c r="K91" s="118" t="s">
        <v>111</v>
      </c>
      <c r="L91" s="123"/>
      <c r="M91" s="124" t="s">
        <v>19</v>
      </c>
      <c r="N91" s="125" t="s">
        <v>42</v>
      </c>
      <c r="P91" s="126">
        <f>O91*H91</f>
        <v>0</v>
      </c>
      <c r="Q91" s="126">
        <v>0</v>
      </c>
      <c r="R91" s="126">
        <f>Q91*H91</f>
        <v>0</v>
      </c>
      <c r="S91" s="126">
        <v>0</v>
      </c>
      <c r="T91" s="127">
        <f>S91*H91</f>
        <v>0</v>
      </c>
      <c r="AR91" s="128" t="s">
        <v>112</v>
      </c>
      <c r="AT91" s="128" t="s">
        <v>107</v>
      </c>
      <c r="AU91" s="128" t="s">
        <v>79</v>
      </c>
      <c r="AY91" s="16" t="s">
        <v>106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6" t="s">
        <v>79</v>
      </c>
      <c r="BK91" s="129">
        <f>ROUND(I91*H91,2)</f>
        <v>0</v>
      </c>
      <c r="BL91" s="16" t="s">
        <v>113</v>
      </c>
      <c r="BM91" s="128" t="s">
        <v>126</v>
      </c>
    </row>
    <row r="92" spans="2:65" s="1" customFormat="1">
      <c r="B92" s="31"/>
      <c r="D92" s="130" t="s">
        <v>114</v>
      </c>
      <c r="F92" s="131" t="s">
        <v>125</v>
      </c>
      <c r="I92" s="132"/>
      <c r="L92" s="31"/>
      <c r="M92" s="133"/>
      <c r="T92" s="50"/>
      <c r="AT92" s="16" t="s">
        <v>114</v>
      </c>
      <c r="AU92" s="16" t="s">
        <v>79</v>
      </c>
    </row>
    <row r="93" spans="2:65" s="1" customFormat="1" ht="24.25" customHeight="1">
      <c r="B93" s="31"/>
      <c r="C93" s="116" t="s">
        <v>120</v>
      </c>
      <c r="D93" s="116" t="s">
        <v>107</v>
      </c>
      <c r="E93" s="117" t="s">
        <v>127</v>
      </c>
      <c r="F93" s="118" t="s">
        <v>128</v>
      </c>
      <c r="G93" s="119" t="s">
        <v>110</v>
      </c>
      <c r="H93" s="120">
        <v>20</v>
      </c>
      <c r="I93" s="121"/>
      <c r="J93" s="122">
        <f>ROUND(I93*H93,2)</f>
        <v>0</v>
      </c>
      <c r="K93" s="118" t="s">
        <v>111</v>
      </c>
      <c r="L93" s="123"/>
      <c r="M93" s="124" t="s">
        <v>19</v>
      </c>
      <c r="N93" s="125" t="s">
        <v>42</v>
      </c>
      <c r="P93" s="126">
        <f>O93*H93</f>
        <v>0</v>
      </c>
      <c r="Q93" s="126">
        <v>0</v>
      </c>
      <c r="R93" s="126">
        <f>Q93*H93</f>
        <v>0</v>
      </c>
      <c r="S93" s="126">
        <v>0</v>
      </c>
      <c r="T93" s="127">
        <f>S93*H93</f>
        <v>0</v>
      </c>
      <c r="AR93" s="128" t="s">
        <v>112</v>
      </c>
      <c r="AT93" s="128" t="s">
        <v>107</v>
      </c>
      <c r="AU93" s="128" t="s">
        <v>79</v>
      </c>
      <c r="AY93" s="16" t="s">
        <v>106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16" t="s">
        <v>79</v>
      </c>
      <c r="BK93" s="129">
        <f>ROUND(I93*H93,2)</f>
        <v>0</v>
      </c>
      <c r="BL93" s="16" t="s">
        <v>113</v>
      </c>
      <c r="BM93" s="128" t="s">
        <v>8</v>
      </c>
    </row>
    <row r="94" spans="2:65" s="1" customFormat="1" ht="18">
      <c r="B94" s="31"/>
      <c r="D94" s="130" t="s">
        <v>114</v>
      </c>
      <c r="F94" s="131" t="s">
        <v>128</v>
      </c>
      <c r="I94" s="132"/>
      <c r="L94" s="31"/>
      <c r="M94" s="133"/>
      <c r="T94" s="50"/>
      <c r="AT94" s="16" t="s">
        <v>114</v>
      </c>
      <c r="AU94" s="16" t="s">
        <v>79</v>
      </c>
    </row>
    <row r="95" spans="2:65" s="1" customFormat="1" ht="24.25" customHeight="1">
      <c r="B95" s="31"/>
      <c r="C95" s="116" t="s">
        <v>129</v>
      </c>
      <c r="D95" s="116" t="s">
        <v>107</v>
      </c>
      <c r="E95" s="117" t="s">
        <v>130</v>
      </c>
      <c r="F95" s="118" t="s">
        <v>131</v>
      </c>
      <c r="G95" s="119" t="s">
        <v>110</v>
      </c>
      <c r="H95" s="120">
        <v>42</v>
      </c>
      <c r="I95" s="121"/>
      <c r="J95" s="122">
        <f>ROUND(I95*H95,2)</f>
        <v>0</v>
      </c>
      <c r="K95" s="118" t="s">
        <v>111</v>
      </c>
      <c r="L95" s="123"/>
      <c r="M95" s="124" t="s">
        <v>19</v>
      </c>
      <c r="N95" s="125" t="s">
        <v>42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112</v>
      </c>
      <c r="AT95" s="128" t="s">
        <v>107</v>
      </c>
      <c r="AU95" s="128" t="s">
        <v>79</v>
      </c>
      <c r="AY95" s="16" t="s">
        <v>106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6" t="s">
        <v>79</v>
      </c>
      <c r="BK95" s="129">
        <f>ROUND(I95*H95,2)</f>
        <v>0</v>
      </c>
      <c r="BL95" s="16" t="s">
        <v>113</v>
      </c>
      <c r="BM95" s="128" t="s">
        <v>132</v>
      </c>
    </row>
    <row r="96" spans="2:65" s="1" customFormat="1" ht="18">
      <c r="B96" s="31"/>
      <c r="D96" s="130" t="s">
        <v>114</v>
      </c>
      <c r="F96" s="131" t="s">
        <v>131</v>
      </c>
      <c r="I96" s="132"/>
      <c r="L96" s="31"/>
      <c r="M96" s="133"/>
      <c r="T96" s="50"/>
      <c r="AT96" s="16" t="s">
        <v>114</v>
      </c>
      <c r="AU96" s="16" t="s">
        <v>79</v>
      </c>
    </row>
    <row r="97" spans="2:65" s="1" customFormat="1" ht="21.75" customHeight="1">
      <c r="B97" s="31"/>
      <c r="C97" s="116" t="s">
        <v>112</v>
      </c>
      <c r="D97" s="116" t="s">
        <v>107</v>
      </c>
      <c r="E97" s="117" t="s">
        <v>133</v>
      </c>
      <c r="F97" s="118" t="s">
        <v>134</v>
      </c>
      <c r="G97" s="119" t="s">
        <v>110</v>
      </c>
      <c r="H97" s="120">
        <v>2</v>
      </c>
      <c r="I97" s="121"/>
      <c r="J97" s="122">
        <f>ROUND(I97*H97,2)</f>
        <v>0</v>
      </c>
      <c r="K97" s="118" t="s">
        <v>111</v>
      </c>
      <c r="L97" s="123"/>
      <c r="M97" s="124" t="s">
        <v>19</v>
      </c>
      <c r="N97" s="125" t="s">
        <v>42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112</v>
      </c>
      <c r="AT97" s="128" t="s">
        <v>107</v>
      </c>
      <c r="AU97" s="128" t="s">
        <v>79</v>
      </c>
      <c r="AY97" s="16" t="s">
        <v>106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6" t="s">
        <v>79</v>
      </c>
      <c r="BK97" s="129">
        <f>ROUND(I97*H97,2)</f>
        <v>0</v>
      </c>
      <c r="BL97" s="16" t="s">
        <v>113</v>
      </c>
      <c r="BM97" s="128" t="s">
        <v>135</v>
      </c>
    </row>
    <row r="98" spans="2:65" s="1" customFormat="1">
      <c r="B98" s="31"/>
      <c r="D98" s="130" t="s">
        <v>114</v>
      </c>
      <c r="F98" s="131" t="s">
        <v>134</v>
      </c>
      <c r="I98" s="132"/>
      <c r="L98" s="31"/>
      <c r="M98" s="133"/>
      <c r="T98" s="50"/>
      <c r="AT98" s="16" t="s">
        <v>114</v>
      </c>
      <c r="AU98" s="16" t="s">
        <v>79</v>
      </c>
    </row>
    <row r="99" spans="2:65" s="1" customFormat="1" ht="21.75" customHeight="1">
      <c r="B99" s="31"/>
      <c r="C99" s="116" t="s">
        <v>136</v>
      </c>
      <c r="D99" s="116" t="s">
        <v>107</v>
      </c>
      <c r="E99" s="117" t="s">
        <v>137</v>
      </c>
      <c r="F99" s="118" t="s">
        <v>138</v>
      </c>
      <c r="G99" s="119" t="s">
        <v>110</v>
      </c>
      <c r="H99" s="120">
        <v>2</v>
      </c>
      <c r="I99" s="121"/>
      <c r="J99" s="122">
        <f>ROUND(I99*H99,2)</f>
        <v>0</v>
      </c>
      <c r="K99" s="118" t="s">
        <v>111</v>
      </c>
      <c r="L99" s="123"/>
      <c r="M99" s="124" t="s">
        <v>19</v>
      </c>
      <c r="N99" s="125" t="s">
        <v>42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112</v>
      </c>
      <c r="AT99" s="128" t="s">
        <v>107</v>
      </c>
      <c r="AU99" s="128" t="s">
        <v>79</v>
      </c>
      <c r="AY99" s="16" t="s">
        <v>106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6" t="s">
        <v>79</v>
      </c>
      <c r="BK99" s="129">
        <f>ROUND(I99*H99,2)</f>
        <v>0</v>
      </c>
      <c r="BL99" s="16" t="s">
        <v>113</v>
      </c>
      <c r="BM99" s="128" t="s">
        <v>139</v>
      </c>
    </row>
    <row r="100" spans="2:65" s="1" customFormat="1">
      <c r="B100" s="31"/>
      <c r="D100" s="130" t="s">
        <v>114</v>
      </c>
      <c r="F100" s="131" t="s">
        <v>138</v>
      </c>
      <c r="I100" s="132"/>
      <c r="L100" s="31"/>
      <c r="M100" s="133"/>
      <c r="T100" s="50"/>
      <c r="AT100" s="16" t="s">
        <v>114</v>
      </c>
      <c r="AU100" s="16" t="s">
        <v>79</v>
      </c>
    </row>
    <row r="101" spans="2:65" s="1" customFormat="1" ht="24.25" customHeight="1">
      <c r="B101" s="31"/>
      <c r="C101" s="116" t="s">
        <v>126</v>
      </c>
      <c r="D101" s="116" t="s">
        <v>107</v>
      </c>
      <c r="E101" s="117" t="s">
        <v>140</v>
      </c>
      <c r="F101" s="118" t="s">
        <v>141</v>
      </c>
      <c r="G101" s="119" t="s">
        <v>110</v>
      </c>
      <c r="H101" s="120">
        <v>8</v>
      </c>
      <c r="I101" s="121"/>
      <c r="J101" s="122">
        <f>ROUND(I101*H101,2)</f>
        <v>0</v>
      </c>
      <c r="K101" s="118" t="s">
        <v>111</v>
      </c>
      <c r="L101" s="123"/>
      <c r="M101" s="124" t="s">
        <v>19</v>
      </c>
      <c r="N101" s="125" t="s">
        <v>42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112</v>
      </c>
      <c r="AT101" s="128" t="s">
        <v>107</v>
      </c>
      <c r="AU101" s="128" t="s">
        <v>79</v>
      </c>
      <c r="AY101" s="16" t="s">
        <v>106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6" t="s">
        <v>79</v>
      </c>
      <c r="BK101" s="129">
        <f>ROUND(I101*H101,2)</f>
        <v>0</v>
      </c>
      <c r="BL101" s="16" t="s">
        <v>113</v>
      </c>
      <c r="BM101" s="128" t="s">
        <v>142</v>
      </c>
    </row>
    <row r="102" spans="2:65" s="1" customFormat="1" ht="18">
      <c r="B102" s="31"/>
      <c r="D102" s="130" t="s">
        <v>114</v>
      </c>
      <c r="F102" s="131" t="s">
        <v>141</v>
      </c>
      <c r="I102" s="132"/>
      <c r="L102" s="31"/>
      <c r="M102" s="133"/>
      <c r="T102" s="50"/>
      <c r="AT102" s="16" t="s">
        <v>114</v>
      </c>
      <c r="AU102" s="16" t="s">
        <v>79</v>
      </c>
    </row>
    <row r="103" spans="2:65" s="1" customFormat="1" ht="16.5" customHeight="1">
      <c r="B103" s="31"/>
      <c r="C103" s="116" t="s">
        <v>143</v>
      </c>
      <c r="D103" s="116" t="s">
        <v>107</v>
      </c>
      <c r="E103" s="117" t="s">
        <v>144</v>
      </c>
      <c r="F103" s="118" t="s">
        <v>145</v>
      </c>
      <c r="G103" s="119" t="s">
        <v>110</v>
      </c>
      <c r="H103" s="120">
        <v>2</v>
      </c>
      <c r="I103" s="121"/>
      <c r="J103" s="122">
        <f>ROUND(I103*H103,2)</f>
        <v>0</v>
      </c>
      <c r="K103" s="118" t="s">
        <v>111</v>
      </c>
      <c r="L103" s="123"/>
      <c r="M103" s="124" t="s">
        <v>19</v>
      </c>
      <c r="N103" s="125" t="s">
        <v>42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112</v>
      </c>
      <c r="AT103" s="128" t="s">
        <v>107</v>
      </c>
      <c r="AU103" s="128" t="s">
        <v>79</v>
      </c>
      <c r="AY103" s="16" t="s">
        <v>106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6" t="s">
        <v>79</v>
      </c>
      <c r="BK103" s="129">
        <f>ROUND(I103*H103,2)</f>
        <v>0</v>
      </c>
      <c r="BL103" s="16" t="s">
        <v>113</v>
      </c>
      <c r="BM103" s="128" t="s">
        <v>146</v>
      </c>
    </row>
    <row r="104" spans="2:65" s="1" customFormat="1">
      <c r="B104" s="31"/>
      <c r="D104" s="130" t="s">
        <v>114</v>
      </c>
      <c r="F104" s="131" t="s">
        <v>145</v>
      </c>
      <c r="I104" s="132"/>
      <c r="L104" s="31"/>
      <c r="M104" s="133"/>
      <c r="T104" s="50"/>
      <c r="AT104" s="16" t="s">
        <v>114</v>
      </c>
      <c r="AU104" s="16" t="s">
        <v>79</v>
      </c>
    </row>
    <row r="105" spans="2:65" s="1" customFormat="1" ht="16.5" customHeight="1">
      <c r="B105" s="31"/>
      <c r="C105" s="116" t="s">
        <v>8</v>
      </c>
      <c r="D105" s="116" t="s">
        <v>107</v>
      </c>
      <c r="E105" s="117" t="s">
        <v>147</v>
      </c>
      <c r="F105" s="118" t="s">
        <v>148</v>
      </c>
      <c r="G105" s="119" t="s">
        <v>110</v>
      </c>
      <c r="H105" s="120">
        <v>1</v>
      </c>
      <c r="I105" s="121"/>
      <c r="J105" s="122">
        <f>ROUND(I105*H105,2)</f>
        <v>0</v>
      </c>
      <c r="K105" s="118" t="s">
        <v>111</v>
      </c>
      <c r="L105" s="123"/>
      <c r="M105" s="124" t="s">
        <v>19</v>
      </c>
      <c r="N105" s="125" t="s">
        <v>42</v>
      </c>
      <c r="P105" s="126">
        <f>O105*H105</f>
        <v>0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128" t="s">
        <v>112</v>
      </c>
      <c r="AT105" s="128" t="s">
        <v>107</v>
      </c>
      <c r="AU105" s="128" t="s">
        <v>79</v>
      </c>
      <c r="AY105" s="16" t="s">
        <v>106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6" t="s">
        <v>79</v>
      </c>
      <c r="BK105" s="129">
        <f>ROUND(I105*H105,2)</f>
        <v>0</v>
      </c>
      <c r="BL105" s="16" t="s">
        <v>113</v>
      </c>
      <c r="BM105" s="128" t="s">
        <v>149</v>
      </c>
    </row>
    <row r="106" spans="2:65" s="1" customFormat="1">
      <c r="B106" s="31"/>
      <c r="D106" s="130" t="s">
        <v>114</v>
      </c>
      <c r="F106" s="131" t="s">
        <v>148</v>
      </c>
      <c r="I106" s="132"/>
      <c r="L106" s="31"/>
      <c r="M106" s="133"/>
      <c r="T106" s="50"/>
      <c r="AT106" s="16" t="s">
        <v>114</v>
      </c>
      <c r="AU106" s="16" t="s">
        <v>79</v>
      </c>
    </row>
    <row r="107" spans="2:65" s="1" customFormat="1" ht="24.25" customHeight="1">
      <c r="B107" s="31"/>
      <c r="C107" s="116" t="s">
        <v>150</v>
      </c>
      <c r="D107" s="116" t="s">
        <v>107</v>
      </c>
      <c r="E107" s="117" t="s">
        <v>151</v>
      </c>
      <c r="F107" s="118" t="s">
        <v>152</v>
      </c>
      <c r="G107" s="119" t="s">
        <v>110</v>
      </c>
      <c r="H107" s="120">
        <v>2</v>
      </c>
      <c r="I107" s="121"/>
      <c r="J107" s="122">
        <f>ROUND(I107*H107,2)</f>
        <v>0</v>
      </c>
      <c r="K107" s="118" t="s">
        <v>111</v>
      </c>
      <c r="L107" s="123"/>
      <c r="M107" s="124" t="s">
        <v>19</v>
      </c>
      <c r="N107" s="125" t="s">
        <v>42</v>
      </c>
      <c r="P107" s="126">
        <f>O107*H107</f>
        <v>0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128" t="s">
        <v>112</v>
      </c>
      <c r="AT107" s="128" t="s">
        <v>107</v>
      </c>
      <c r="AU107" s="128" t="s">
        <v>79</v>
      </c>
      <c r="AY107" s="16" t="s">
        <v>106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6" t="s">
        <v>79</v>
      </c>
      <c r="BK107" s="129">
        <f>ROUND(I107*H107,2)</f>
        <v>0</v>
      </c>
      <c r="BL107" s="16" t="s">
        <v>113</v>
      </c>
      <c r="BM107" s="128" t="s">
        <v>153</v>
      </c>
    </row>
    <row r="108" spans="2:65" s="1" customFormat="1" ht="18">
      <c r="B108" s="31"/>
      <c r="D108" s="130" t="s">
        <v>114</v>
      </c>
      <c r="F108" s="131" t="s">
        <v>152</v>
      </c>
      <c r="I108" s="132"/>
      <c r="L108" s="31"/>
      <c r="M108" s="133"/>
      <c r="T108" s="50"/>
      <c r="AT108" s="16" t="s">
        <v>114</v>
      </c>
      <c r="AU108" s="16" t="s">
        <v>79</v>
      </c>
    </row>
    <row r="109" spans="2:65" s="10" customFormat="1" ht="25.9" customHeight="1">
      <c r="B109" s="106"/>
      <c r="D109" s="107" t="s">
        <v>70</v>
      </c>
      <c r="E109" s="108" t="s">
        <v>154</v>
      </c>
      <c r="F109" s="108" t="s">
        <v>155</v>
      </c>
      <c r="I109" s="109"/>
      <c r="J109" s="110">
        <f>BK109</f>
        <v>0</v>
      </c>
      <c r="L109" s="106"/>
      <c r="M109" s="111"/>
      <c r="P109" s="112">
        <f>SUM(P110:P115)</f>
        <v>0</v>
      </c>
      <c r="R109" s="112">
        <f>SUM(R110:R115)</f>
        <v>0</v>
      </c>
      <c r="T109" s="113">
        <f>SUM(T110:T115)</f>
        <v>0</v>
      </c>
      <c r="AR109" s="107" t="s">
        <v>113</v>
      </c>
      <c r="AT109" s="114" t="s">
        <v>70</v>
      </c>
      <c r="AU109" s="114" t="s">
        <v>71</v>
      </c>
      <c r="AY109" s="107" t="s">
        <v>106</v>
      </c>
      <c r="BK109" s="115">
        <f>SUM(BK110:BK115)</f>
        <v>0</v>
      </c>
    </row>
    <row r="110" spans="2:65" s="1" customFormat="1" ht="16.5" customHeight="1">
      <c r="B110" s="31"/>
      <c r="C110" s="134" t="s">
        <v>132</v>
      </c>
      <c r="D110" s="134" t="s">
        <v>156</v>
      </c>
      <c r="E110" s="135" t="s">
        <v>157</v>
      </c>
      <c r="F110" s="136" t="s">
        <v>158</v>
      </c>
      <c r="G110" s="137" t="s">
        <v>159</v>
      </c>
      <c r="H110" s="138">
        <v>250</v>
      </c>
      <c r="I110" s="139"/>
      <c r="J110" s="140">
        <f>ROUND(I110*H110,2)</f>
        <v>0</v>
      </c>
      <c r="K110" s="136" t="s">
        <v>160</v>
      </c>
      <c r="L110" s="31"/>
      <c r="M110" s="141" t="s">
        <v>19</v>
      </c>
      <c r="N110" s="142" t="s">
        <v>42</v>
      </c>
      <c r="P110" s="126">
        <f>O110*H110</f>
        <v>0</v>
      </c>
      <c r="Q110" s="126">
        <v>0</v>
      </c>
      <c r="R110" s="126">
        <f>Q110*H110</f>
        <v>0</v>
      </c>
      <c r="S110" s="126">
        <v>0</v>
      </c>
      <c r="T110" s="127">
        <f>S110*H110</f>
        <v>0</v>
      </c>
      <c r="AR110" s="128" t="s">
        <v>161</v>
      </c>
      <c r="AT110" s="128" t="s">
        <v>156</v>
      </c>
      <c r="AU110" s="128" t="s">
        <v>79</v>
      </c>
      <c r="AY110" s="16" t="s">
        <v>106</v>
      </c>
      <c r="BE110" s="129">
        <f>IF(N110="základní",J110,0)</f>
        <v>0</v>
      </c>
      <c r="BF110" s="129">
        <f>IF(N110="snížená",J110,0)</f>
        <v>0</v>
      </c>
      <c r="BG110" s="129">
        <f>IF(N110="zákl. přenesená",J110,0)</f>
        <v>0</v>
      </c>
      <c r="BH110" s="129">
        <f>IF(N110="sníž. přenesená",J110,0)</f>
        <v>0</v>
      </c>
      <c r="BI110" s="129">
        <f>IF(N110="nulová",J110,0)</f>
        <v>0</v>
      </c>
      <c r="BJ110" s="16" t="s">
        <v>79</v>
      </c>
      <c r="BK110" s="129">
        <f>ROUND(I110*H110,2)</f>
        <v>0</v>
      </c>
      <c r="BL110" s="16" t="s">
        <v>161</v>
      </c>
      <c r="BM110" s="128" t="s">
        <v>162</v>
      </c>
    </row>
    <row r="111" spans="2:65" s="1" customFormat="1" ht="18">
      <c r="B111" s="31"/>
      <c r="D111" s="130" t="s">
        <v>114</v>
      </c>
      <c r="F111" s="131" t="s">
        <v>163</v>
      </c>
      <c r="I111" s="132"/>
      <c r="L111" s="31"/>
      <c r="M111" s="133"/>
      <c r="T111" s="50"/>
      <c r="AT111" s="16" t="s">
        <v>114</v>
      </c>
      <c r="AU111" s="16" t="s">
        <v>79</v>
      </c>
    </row>
    <row r="112" spans="2:65" s="1" customFormat="1">
      <c r="B112" s="31"/>
      <c r="D112" s="143" t="s">
        <v>164</v>
      </c>
      <c r="F112" s="144" t="s">
        <v>165</v>
      </c>
      <c r="I112" s="132"/>
      <c r="L112" s="31"/>
      <c r="M112" s="133"/>
      <c r="T112" s="50"/>
      <c r="AT112" s="16" t="s">
        <v>164</v>
      </c>
      <c r="AU112" s="16" t="s">
        <v>79</v>
      </c>
    </row>
    <row r="113" spans="2:51" s="11" customFormat="1">
      <c r="B113" s="145"/>
      <c r="D113" s="130" t="s">
        <v>166</v>
      </c>
      <c r="E113" s="146" t="s">
        <v>19</v>
      </c>
      <c r="F113" s="147" t="s">
        <v>167</v>
      </c>
      <c r="H113" s="146" t="s">
        <v>19</v>
      </c>
      <c r="I113" s="148"/>
      <c r="L113" s="145"/>
      <c r="M113" s="149"/>
      <c r="T113" s="150"/>
      <c r="AT113" s="146" t="s">
        <v>166</v>
      </c>
      <c r="AU113" s="146" t="s">
        <v>79</v>
      </c>
      <c r="AV113" s="11" t="s">
        <v>79</v>
      </c>
      <c r="AW113" s="11" t="s">
        <v>32</v>
      </c>
      <c r="AX113" s="11" t="s">
        <v>71</v>
      </c>
      <c r="AY113" s="146" t="s">
        <v>106</v>
      </c>
    </row>
    <row r="114" spans="2:51" s="12" customFormat="1">
      <c r="B114" s="151"/>
      <c r="D114" s="130" t="s">
        <v>166</v>
      </c>
      <c r="E114" s="152" t="s">
        <v>19</v>
      </c>
      <c r="F114" s="153" t="s">
        <v>168</v>
      </c>
      <c r="H114" s="154">
        <v>250</v>
      </c>
      <c r="I114" s="155"/>
      <c r="L114" s="151"/>
      <c r="M114" s="156"/>
      <c r="T114" s="157"/>
      <c r="AT114" s="152" t="s">
        <v>166</v>
      </c>
      <c r="AU114" s="152" t="s">
        <v>79</v>
      </c>
      <c r="AV114" s="12" t="s">
        <v>81</v>
      </c>
      <c r="AW114" s="12" t="s">
        <v>32</v>
      </c>
      <c r="AX114" s="12" t="s">
        <v>71</v>
      </c>
      <c r="AY114" s="152" t="s">
        <v>106</v>
      </c>
    </row>
    <row r="115" spans="2:51" s="13" customFormat="1">
      <c r="B115" s="158"/>
      <c r="D115" s="130" t="s">
        <v>166</v>
      </c>
      <c r="E115" s="159" t="s">
        <v>19</v>
      </c>
      <c r="F115" s="160" t="s">
        <v>169</v>
      </c>
      <c r="H115" s="161">
        <v>250</v>
      </c>
      <c r="I115" s="162"/>
      <c r="L115" s="158"/>
      <c r="M115" s="163"/>
      <c r="N115" s="164"/>
      <c r="O115" s="164"/>
      <c r="P115" s="164"/>
      <c r="Q115" s="164"/>
      <c r="R115" s="164"/>
      <c r="S115" s="164"/>
      <c r="T115" s="165"/>
      <c r="AT115" s="159" t="s">
        <v>166</v>
      </c>
      <c r="AU115" s="159" t="s">
        <v>79</v>
      </c>
      <c r="AV115" s="13" t="s">
        <v>113</v>
      </c>
      <c r="AW115" s="13" t="s">
        <v>32</v>
      </c>
      <c r="AX115" s="13" t="s">
        <v>79</v>
      </c>
      <c r="AY115" s="159" t="s">
        <v>106</v>
      </c>
    </row>
    <row r="116" spans="2:51" s="1" customFormat="1" ht="7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31"/>
    </row>
  </sheetData>
  <sheetProtection algorithmName="SHA-512" hashValue="VcbCuZf5ofiv8N5F8nf9bYwaE37YSUmN8LpRxa/ALme7AShCnIa6z3r0FEt9zkwHZN9ibHYtZON+jI2CXW6OcA==" saltValue="u7tZ67U5I0SE8rmRDYDY5iCL6fZBuG5AWptOo87cRHnz524s5MZmrHyEis+xwzNRPpkqPYOVnlak7l9Vb1+B8g==" spinCount="100000" sheet="1" objects="1" scenarios="1" formatColumns="0" formatRows="0" autoFilter="0"/>
  <autoFilter ref="C80:K11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"/>
  <cols>
    <col min="1" max="1" width="8.33203125" style="166" customWidth="1"/>
    <col min="2" max="2" width="1.6640625" style="166" customWidth="1"/>
    <col min="3" max="4" width="5" style="166" customWidth="1"/>
    <col min="5" max="5" width="11.6640625" style="166" customWidth="1"/>
    <col min="6" max="6" width="9.109375" style="166" customWidth="1"/>
    <col min="7" max="7" width="5" style="166" customWidth="1"/>
    <col min="8" max="8" width="77.77734375" style="166" customWidth="1"/>
    <col min="9" max="10" width="20" style="166" customWidth="1"/>
    <col min="11" max="11" width="1.6640625" style="166" customWidth="1"/>
  </cols>
  <sheetData>
    <row r="1" spans="2:11" customFormat="1" ht="37.5" customHeight="1"/>
    <row r="2" spans="2:11" customFormat="1" ht="7.5" customHeight="1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11" s="14" customFormat="1" ht="45" customHeight="1">
      <c r="B3" s="170"/>
      <c r="C3" s="295" t="s">
        <v>170</v>
      </c>
      <c r="D3" s="295"/>
      <c r="E3" s="295"/>
      <c r="F3" s="295"/>
      <c r="G3" s="295"/>
      <c r="H3" s="295"/>
      <c r="I3" s="295"/>
      <c r="J3" s="295"/>
      <c r="K3" s="171"/>
    </row>
    <row r="4" spans="2:11" customFormat="1" ht="25.5" customHeight="1">
      <c r="B4" s="172"/>
      <c r="C4" s="300" t="s">
        <v>171</v>
      </c>
      <c r="D4" s="300"/>
      <c r="E4" s="300"/>
      <c r="F4" s="300"/>
      <c r="G4" s="300"/>
      <c r="H4" s="300"/>
      <c r="I4" s="300"/>
      <c r="J4" s="300"/>
      <c r="K4" s="173"/>
    </row>
    <row r="5" spans="2:11" customFormat="1" ht="5.25" customHeight="1">
      <c r="B5" s="172"/>
      <c r="C5" s="174"/>
      <c r="D5" s="174"/>
      <c r="E5" s="174"/>
      <c r="F5" s="174"/>
      <c r="G5" s="174"/>
      <c r="H5" s="174"/>
      <c r="I5" s="174"/>
      <c r="J5" s="174"/>
      <c r="K5" s="173"/>
    </row>
    <row r="6" spans="2:11" customFormat="1" ht="15" customHeight="1">
      <c r="B6" s="172"/>
      <c r="C6" s="299" t="s">
        <v>172</v>
      </c>
      <c r="D6" s="299"/>
      <c r="E6" s="299"/>
      <c r="F6" s="299"/>
      <c r="G6" s="299"/>
      <c r="H6" s="299"/>
      <c r="I6" s="299"/>
      <c r="J6" s="299"/>
      <c r="K6" s="173"/>
    </row>
    <row r="7" spans="2:11" customFormat="1" ht="15" customHeight="1">
      <c r="B7" s="176"/>
      <c r="C7" s="299" t="s">
        <v>173</v>
      </c>
      <c r="D7" s="299"/>
      <c r="E7" s="299"/>
      <c r="F7" s="299"/>
      <c r="G7" s="299"/>
      <c r="H7" s="299"/>
      <c r="I7" s="299"/>
      <c r="J7" s="299"/>
      <c r="K7" s="173"/>
    </row>
    <row r="8" spans="2:11" customFormat="1" ht="12.75" customHeight="1">
      <c r="B8" s="176"/>
      <c r="C8" s="175"/>
      <c r="D8" s="175"/>
      <c r="E8" s="175"/>
      <c r="F8" s="175"/>
      <c r="G8" s="175"/>
      <c r="H8" s="175"/>
      <c r="I8" s="175"/>
      <c r="J8" s="175"/>
      <c r="K8" s="173"/>
    </row>
    <row r="9" spans="2:11" customFormat="1" ht="15" customHeight="1">
      <c r="B9" s="176"/>
      <c r="C9" s="299" t="s">
        <v>174</v>
      </c>
      <c r="D9" s="299"/>
      <c r="E9" s="299"/>
      <c r="F9" s="299"/>
      <c r="G9" s="299"/>
      <c r="H9" s="299"/>
      <c r="I9" s="299"/>
      <c r="J9" s="299"/>
      <c r="K9" s="173"/>
    </row>
    <row r="10" spans="2:11" customFormat="1" ht="15" customHeight="1">
      <c r="B10" s="176"/>
      <c r="C10" s="175"/>
      <c r="D10" s="299" t="s">
        <v>175</v>
      </c>
      <c r="E10" s="299"/>
      <c r="F10" s="299"/>
      <c r="G10" s="299"/>
      <c r="H10" s="299"/>
      <c r="I10" s="299"/>
      <c r="J10" s="299"/>
      <c r="K10" s="173"/>
    </row>
    <row r="11" spans="2:11" customFormat="1" ht="15" customHeight="1">
      <c r="B11" s="176"/>
      <c r="C11" s="177"/>
      <c r="D11" s="299" t="s">
        <v>176</v>
      </c>
      <c r="E11" s="299"/>
      <c r="F11" s="299"/>
      <c r="G11" s="299"/>
      <c r="H11" s="299"/>
      <c r="I11" s="299"/>
      <c r="J11" s="299"/>
      <c r="K11" s="173"/>
    </row>
    <row r="12" spans="2:11" customFormat="1" ht="15" customHeight="1">
      <c r="B12" s="176"/>
      <c r="C12" s="177"/>
      <c r="D12" s="175"/>
      <c r="E12" s="175"/>
      <c r="F12" s="175"/>
      <c r="G12" s="175"/>
      <c r="H12" s="175"/>
      <c r="I12" s="175"/>
      <c r="J12" s="175"/>
      <c r="K12" s="173"/>
    </row>
    <row r="13" spans="2:11" customFormat="1" ht="15" customHeight="1">
      <c r="B13" s="176"/>
      <c r="C13" s="177"/>
      <c r="D13" s="178" t="s">
        <v>177</v>
      </c>
      <c r="E13" s="175"/>
      <c r="F13" s="175"/>
      <c r="G13" s="175"/>
      <c r="H13" s="175"/>
      <c r="I13" s="175"/>
      <c r="J13" s="175"/>
      <c r="K13" s="173"/>
    </row>
    <row r="14" spans="2:11" customFormat="1" ht="12.7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3"/>
    </row>
    <row r="15" spans="2:11" customFormat="1" ht="15" customHeight="1">
      <c r="B15" s="176"/>
      <c r="C15" s="177"/>
      <c r="D15" s="299" t="s">
        <v>178</v>
      </c>
      <c r="E15" s="299"/>
      <c r="F15" s="299"/>
      <c r="G15" s="299"/>
      <c r="H15" s="299"/>
      <c r="I15" s="299"/>
      <c r="J15" s="299"/>
      <c r="K15" s="173"/>
    </row>
    <row r="16" spans="2:11" customFormat="1" ht="15" customHeight="1">
      <c r="B16" s="176"/>
      <c r="C16" s="177"/>
      <c r="D16" s="299" t="s">
        <v>179</v>
      </c>
      <c r="E16" s="299"/>
      <c r="F16" s="299"/>
      <c r="G16" s="299"/>
      <c r="H16" s="299"/>
      <c r="I16" s="299"/>
      <c r="J16" s="299"/>
      <c r="K16" s="173"/>
    </row>
    <row r="17" spans="2:11" customFormat="1" ht="15" customHeight="1">
      <c r="B17" s="176"/>
      <c r="C17" s="177"/>
      <c r="D17" s="299" t="s">
        <v>180</v>
      </c>
      <c r="E17" s="299"/>
      <c r="F17" s="299"/>
      <c r="G17" s="299"/>
      <c r="H17" s="299"/>
      <c r="I17" s="299"/>
      <c r="J17" s="299"/>
      <c r="K17" s="173"/>
    </row>
    <row r="18" spans="2:11" customFormat="1" ht="15" customHeight="1">
      <c r="B18" s="176"/>
      <c r="C18" s="177"/>
      <c r="D18" s="177"/>
      <c r="E18" s="179" t="s">
        <v>78</v>
      </c>
      <c r="F18" s="299" t="s">
        <v>181</v>
      </c>
      <c r="G18" s="299"/>
      <c r="H18" s="299"/>
      <c r="I18" s="299"/>
      <c r="J18" s="299"/>
      <c r="K18" s="173"/>
    </row>
    <row r="19" spans="2:11" customFormat="1" ht="15" customHeight="1">
      <c r="B19" s="176"/>
      <c r="C19" s="177"/>
      <c r="D19" s="177"/>
      <c r="E19" s="179" t="s">
        <v>182</v>
      </c>
      <c r="F19" s="299" t="s">
        <v>183</v>
      </c>
      <c r="G19" s="299"/>
      <c r="H19" s="299"/>
      <c r="I19" s="299"/>
      <c r="J19" s="299"/>
      <c r="K19" s="173"/>
    </row>
    <row r="20" spans="2:11" customFormat="1" ht="15" customHeight="1">
      <c r="B20" s="176"/>
      <c r="C20" s="177"/>
      <c r="D20" s="177"/>
      <c r="E20" s="179" t="s">
        <v>184</v>
      </c>
      <c r="F20" s="299" t="s">
        <v>185</v>
      </c>
      <c r="G20" s="299"/>
      <c r="H20" s="299"/>
      <c r="I20" s="299"/>
      <c r="J20" s="299"/>
      <c r="K20" s="173"/>
    </row>
    <row r="21" spans="2:11" customFormat="1" ht="15" customHeight="1">
      <c r="B21" s="176"/>
      <c r="C21" s="177"/>
      <c r="D21" s="177"/>
      <c r="E21" s="179" t="s">
        <v>186</v>
      </c>
      <c r="F21" s="299" t="s">
        <v>187</v>
      </c>
      <c r="G21" s="299"/>
      <c r="H21" s="299"/>
      <c r="I21" s="299"/>
      <c r="J21" s="299"/>
      <c r="K21" s="173"/>
    </row>
    <row r="22" spans="2:11" customFormat="1" ht="15" customHeight="1">
      <c r="B22" s="176"/>
      <c r="C22" s="177"/>
      <c r="D22" s="177"/>
      <c r="E22" s="179" t="s">
        <v>188</v>
      </c>
      <c r="F22" s="299" t="s">
        <v>189</v>
      </c>
      <c r="G22" s="299"/>
      <c r="H22" s="299"/>
      <c r="I22" s="299"/>
      <c r="J22" s="299"/>
      <c r="K22" s="173"/>
    </row>
    <row r="23" spans="2:11" customFormat="1" ht="15" customHeight="1">
      <c r="B23" s="176"/>
      <c r="C23" s="177"/>
      <c r="D23" s="177"/>
      <c r="E23" s="179" t="s">
        <v>190</v>
      </c>
      <c r="F23" s="299" t="s">
        <v>191</v>
      </c>
      <c r="G23" s="299"/>
      <c r="H23" s="299"/>
      <c r="I23" s="299"/>
      <c r="J23" s="299"/>
      <c r="K23" s="173"/>
    </row>
    <row r="24" spans="2:11" customFormat="1" ht="12.75" customHeight="1">
      <c r="B24" s="176"/>
      <c r="C24" s="177"/>
      <c r="D24" s="177"/>
      <c r="E24" s="177"/>
      <c r="F24" s="177"/>
      <c r="G24" s="177"/>
      <c r="H24" s="177"/>
      <c r="I24" s="177"/>
      <c r="J24" s="177"/>
      <c r="K24" s="173"/>
    </row>
    <row r="25" spans="2:11" customFormat="1" ht="15" customHeight="1">
      <c r="B25" s="176"/>
      <c r="C25" s="299" t="s">
        <v>192</v>
      </c>
      <c r="D25" s="299"/>
      <c r="E25" s="299"/>
      <c r="F25" s="299"/>
      <c r="G25" s="299"/>
      <c r="H25" s="299"/>
      <c r="I25" s="299"/>
      <c r="J25" s="299"/>
      <c r="K25" s="173"/>
    </row>
    <row r="26" spans="2:11" customFormat="1" ht="15" customHeight="1">
      <c r="B26" s="176"/>
      <c r="C26" s="299" t="s">
        <v>193</v>
      </c>
      <c r="D26" s="299"/>
      <c r="E26" s="299"/>
      <c r="F26" s="299"/>
      <c r="G26" s="299"/>
      <c r="H26" s="299"/>
      <c r="I26" s="299"/>
      <c r="J26" s="299"/>
      <c r="K26" s="173"/>
    </row>
    <row r="27" spans="2:11" customFormat="1" ht="15" customHeight="1">
      <c r="B27" s="176"/>
      <c r="C27" s="175"/>
      <c r="D27" s="299" t="s">
        <v>194</v>
      </c>
      <c r="E27" s="299"/>
      <c r="F27" s="299"/>
      <c r="G27" s="299"/>
      <c r="H27" s="299"/>
      <c r="I27" s="299"/>
      <c r="J27" s="299"/>
      <c r="K27" s="173"/>
    </row>
    <row r="28" spans="2:11" customFormat="1" ht="15" customHeight="1">
      <c r="B28" s="176"/>
      <c r="C28" s="177"/>
      <c r="D28" s="299" t="s">
        <v>195</v>
      </c>
      <c r="E28" s="299"/>
      <c r="F28" s="299"/>
      <c r="G28" s="299"/>
      <c r="H28" s="299"/>
      <c r="I28" s="299"/>
      <c r="J28" s="299"/>
      <c r="K28" s="173"/>
    </row>
    <row r="29" spans="2:11" customFormat="1" ht="12.75" customHeight="1">
      <c r="B29" s="176"/>
      <c r="C29" s="177"/>
      <c r="D29" s="177"/>
      <c r="E29" s="177"/>
      <c r="F29" s="177"/>
      <c r="G29" s="177"/>
      <c r="H29" s="177"/>
      <c r="I29" s="177"/>
      <c r="J29" s="177"/>
      <c r="K29" s="173"/>
    </row>
    <row r="30" spans="2:11" customFormat="1" ht="15" customHeight="1">
      <c r="B30" s="176"/>
      <c r="C30" s="177"/>
      <c r="D30" s="299" t="s">
        <v>196</v>
      </c>
      <c r="E30" s="299"/>
      <c r="F30" s="299"/>
      <c r="G30" s="299"/>
      <c r="H30" s="299"/>
      <c r="I30" s="299"/>
      <c r="J30" s="299"/>
      <c r="K30" s="173"/>
    </row>
    <row r="31" spans="2:11" customFormat="1" ht="15" customHeight="1">
      <c r="B31" s="176"/>
      <c r="C31" s="177"/>
      <c r="D31" s="299" t="s">
        <v>197</v>
      </c>
      <c r="E31" s="299"/>
      <c r="F31" s="299"/>
      <c r="G31" s="299"/>
      <c r="H31" s="299"/>
      <c r="I31" s="299"/>
      <c r="J31" s="299"/>
      <c r="K31" s="173"/>
    </row>
    <row r="32" spans="2:11" customFormat="1" ht="12.75" customHeight="1">
      <c r="B32" s="176"/>
      <c r="C32" s="177"/>
      <c r="D32" s="177"/>
      <c r="E32" s="177"/>
      <c r="F32" s="177"/>
      <c r="G32" s="177"/>
      <c r="H32" s="177"/>
      <c r="I32" s="177"/>
      <c r="J32" s="177"/>
      <c r="K32" s="173"/>
    </row>
    <row r="33" spans="2:11" customFormat="1" ht="15" customHeight="1">
      <c r="B33" s="176"/>
      <c r="C33" s="177"/>
      <c r="D33" s="299" t="s">
        <v>198</v>
      </c>
      <c r="E33" s="299"/>
      <c r="F33" s="299"/>
      <c r="G33" s="299"/>
      <c r="H33" s="299"/>
      <c r="I33" s="299"/>
      <c r="J33" s="299"/>
      <c r="K33" s="173"/>
    </row>
    <row r="34" spans="2:11" customFormat="1" ht="15" customHeight="1">
      <c r="B34" s="176"/>
      <c r="C34" s="177"/>
      <c r="D34" s="299" t="s">
        <v>199</v>
      </c>
      <c r="E34" s="299"/>
      <c r="F34" s="299"/>
      <c r="G34" s="299"/>
      <c r="H34" s="299"/>
      <c r="I34" s="299"/>
      <c r="J34" s="299"/>
      <c r="K34" s="173"/>
    </row>
    <row r="35" spans="2:11" customFormat="1" ht="15" customHeight="1">
      <c r="B35" s="176"/>
      <c r="C35" s="177"/>
      <c r="D35" s="299" t="s">
        <v>200</v>
      </c>
      <c r="E35" s="299"/>
      <c r="F35" s="299"/>
      <c r="G35" s="299"/>
      <c r="H35" s="299"/>
      <c r="I35" s="299"/>
      <c r="J35" s="299"/>
      <c r="K35" s="173"/>
    </row>
    <row r="36" spans="2:11" customFormat="1" ht="15" customHeight="1">
      <c r="B36" s="176"/>
      <c r="C36" s="177"/>
      <c r="D36" s="175"/>
      <c r="E36" s="178" t="s">
        <v>92</v>
      </c>
      <c r="F36" s="175"/>
      <c r="G36" s="299" t="s">
        <v>201</v>
      </c>
      <c r="H36" s="299"/>
      <c r="I36" s="299"/>
      <c r="J36" s="299"/>
      <c r="K36" s="173"/>
    </row>
    <row r="37" spans="2:11" customFormat="1" ht="30.75" customHeight="1">
      <c r="B37" s="176"/>
      <c r="C37" s="177"/>
      <c r="D37" s="175"/>
      <c r="E37" s="178" t="s">
        <v>202</v>
      </c>
      <c r="F37" s="175"/>
      <c r="G37" s="299" t="s">
        <v>203</v>
      </c>
      <c r="H37" s="299"/>
      <c r="I37" s="299"/>
      <c r="J37" s="299"/>
      <c r="K37" s="173"/>
    </row>
    <row r="38" spans="2:11" customFormat="1" ht="15" customHeight="1">
      <c r="B38" s="176"/>
      <c r="C38" s="177"/>
      <c r="D38" s="175"/>
      <c r="E38" s="178" t="s">
        <v>52</v>
      </c>
      <c r="F38" s="175"/>
      <c r="G38" s="299" t="s">
        <v>204</v>
      </c>
      <c r="H38" s="299"/>
      <c r="I38" s="299"/>
      <c r="J38" s="299"/>
      <c r="K38" s="173"/>
    </row>
    <row r="39" spans="2:11" customFormat="1" ht="15" customHeight="1">
      <c r="B39" s="176"/>
      <c r="C39" s="177"/>
      <c r="D39" s="175"/>
      <c r="E39" s="178" t="s">
        <v>53</v>
      </c>
      <c r="F39" s="175"/>
      <c r="G39" s="299" t="s">
        <v>205</v>
      </c>
      <c r="H39" s="299"/>
      <c r="I39" s="299"/>
      <c r="J39" s="299"/>
      <c r="K39" s="173"/>
    </row>
    <row r="40" spans="2:11" customFormat="1" ht="15" customHeight="1">
      <c r="B40" s="176"/>
      <c r="C40" s="177"/>
      <c r="D40" s="175"/>
      <c r="E40" s="178" t="s">
        <v>93</v>
      </c>
      <c r="F40" s="175"/>
      <c r="G40" s="299" t="s">
        <v>206</v>
      </c>
      <c r="H40" s="299"/>
      <c r="I40" s="299"/>
      <c r="J40" s="299"/>
      <c r="K40" s="173"/>
    </row>
    <row r="41" spans="2:11" customFormat="1" ht="15" customHeight="1">
      <c r="B41" s="176"/>
      <c r="C41" s="177"/>
      <c r="D41" s="175"/>
      <c r="E41" s="178" t="s">
        <v>94</v>
      </c>
      <c r="F41" s="175"/>
      <c r="G41" s="299" t="s">
        <v>207</v>
      </c>
      <c r="H41" s="299"/>
      <c r="I41" s="299"/>
      <c r="J41" s="299"/>
      <c r="K41" s="173"/>
    </row>
    <row r="42" spans="2:11" customFormat="1" ht="15" customHeight="1">
      <c r="B42" s="176"/>
      <c r="C42" s="177"/>
      <c r="D42" s="175"/>
      <c r="E42" s="178" t="s">
        <v>208</v>
      </c>
      <c r="F42" s="175"/>
      <c r="G42" s="299" t="s">
        <v>209</v>
      </c>
      <c r="H42" s="299"/>
      <c r="I42" s="299"/>
      <c r="J42" s="299"/>
      <c r="K42" s="173"/>
    </row>
    <row r="43" spans="2:11" customFormat="1" ht="15" customHeight="1">
      <c r="B43" s="176"/>
      <c r="C43" s="177"/>
      <c r="D43" s="175"/>
      <c r="E43" s="178"/>
      <c r="F43" s="175"/>
      <c r="G43" s="299" t="s">
        <v>210</v>
      </c>
      <c r="H43" s="299"/>
      <c r="I43" s="299"/>
      <c r="J43" s="299"/>
      <c r="K43" s="173"/>
    </row>
    <row r="44" spans="2:11" customFormat="1" ht="15" customHeight="1">
      <c r="B44" s="176"/>
      <c r="C44" s="177"/>
      <c r="D44" s="175"/>
      <c r="E44" s="178" t="s">
        <v>211</v>
      </c>
      <c r="F44" s="175"/>
      <c r="G44" s="299" t="s">
        <v>212</v>
      </c>
      <c r="H44" s="299"/>
      <c r="I44" s="299"/>
      <c r="J44" s="299"/>
      <c r="K44" s="173"/>
    </row>
    <row r="45" spans="2:11" customFormat="1" ht="15" customHeight="1">
      <c r="B45" s="176"/>
      <c r="C45" s="177"/>
      <c r="D45" s="175"/>
      <c r="E45" s="178" t="s">
        <v>96</v>
      </c>
      <c r="F45" s="175"/>
      <c r="G45" s="299" t="s">
        <v>213</v>
      </c>
      <c r="H45" s="299"/>
      <c r="I45" s="299"/>
      <c r="J45" s="299"/>
      <c r="K45" s="173"/>
    </row>
    <row r="46" spans="2:11" customFormat="1" ht="12.75" customHeight="1">
      <c r="B46" s="176"/>
      <c r="C46" s="177"/>
      <c r="D46" s="175"/>
      <c r="E46" s="175"/>
      <c r="F46" s="175"/>
      <c r="G46" s="175"/>
      <c r="H46" s="175"/>
      <c r="I46" s="175"/>
      <c r="J46" s="175"/>
      <c r="K46" s="173"/>
    </row>
    <row r="47" spans="2:11" customFormat="1" ht="15" customHeight="1">
      <c r="B47" s="176"/>
      <c r="C47" s="177"/>
      <c r="D47" s="299" t="s">
        <v>214</v>
      </c>
      <c r="E47" s="299"/>
      <c r="F47" s="299"/>
      <c r="G47" s="299"/>
      <c r="H47" s="299"/>
      <c r="I47" s="299"/>
      <c r="J47" s="299"/>
      <c r="K47" s="173"/>
    </row>
    <row r="48" spans="2:11" customFormat="1" ht="15" customHeight="1">
      <c r="B48" s="176"/>
      <c r="C48" s="177"/>
      <c r="D48" s="177"/>
      <c r="E48" s="299" t="s">
        <v>215</v>
      </c>
      <c r="F48" s="299"/>
      <c r="G48" s="299"/>
      <c r="H48" s="299"/>
      <c r="I48" s="299"/>
      <c r="J48" s="299"/>
      <c r="K48" s="173"/>
    </row>
    <row r="49" spans="2:11" customFormat="1" ht="15" customHeight="1">
      <c r="B49" s="176"/>
      <c r="C49" s="177"/>
      <c r="D49" s="177"/>
      <c r="E49" s="299" t="s">
        <v>216</v>
      </c>
      <c r="F49" s="299"/>
      <c r="G49" s="299"/>
      <c r="H49" s="299"/>
      <c r="I49" s="299"/>
      <c r="J49" s="299"/>
      <c r="K49" s="173"/>
    </row>
    <row r="50" spans="2:11" customFormat="1" ht="15" customHeight="1">
      <c r="B50" s="176"/>
      <c r="C50" s="177"/>
      <c r="D50" s="177"/>
      <c r="E50" s="299" t="s">
        <v>217</v>
      </c>
      <c r="F50" s="299"/>
      <c r="G50" s="299"/>
      <c r="H50" s="299"/>
      <c r="I50" s="299"/>
      <c r="J50" s="299"/>
      <c r="K50" s="173"/>
    </row>
    <row r="51" spans="2:11" customFormat="1" ht="15" customHeight="1">
      <c r="B51" s="176"/>
      <c r="C51" s="177"/>
      <c r="D51" s="299" t="s">
        <v>218</v>
      </c>
      <c r="E51" s="299"/>
      <c r="F51" s="299"/>
      <c r="G51" s="299"/>
      <c r="H51" s="299"/>
      <c r="I51" s="299"/>
      <c r="J51" s="299"/>
      <c r="K51" s="173"/>
    </row>
    <row r="52" spans="2:11" customFormat="1" ht="25.5" customHeight="1">
      <c r="B52" s="172"/>
      <c r="C52" s="300" t="s">
        <v>219</v>
      </c>
      <c r="D52" s="300"/>
      <c r="E52" s="300"/>
      <c r="F52" s="300"/>
      <c r="G52" s="300"/>
      <c r="H52" s="300"/>
      <c r="I52" s="300"/>
      <c r="J52" s="300"/>
      <c r="K52" s="173"/>
    </row>
    <row r="53" spans="2:11" customFormat="1" ht="5.25" customHeight="1">
      <c r="B53" s="172"/>
      <c r="C53" s="174"/>
      <c r="D53" s="174"/>
      <c r="E53" s="174"/>
      <c r="F53" s="174"/>
      <c r="G53" s="174"/>
      <c r="H53" s="174"/>
      <c r="I53" s="174"/>
      <c r="J53" s="174"/>
      <c r="K53" s="173"/>
    </row>
    <row r="54" spans="2:11" customFormat="1" ht="15" customHeight="1">
      <c r="B54" s="172"/>
      <c r="C54" s="299" t="s">
        <v>220</v>
      </c>
      <c r="D54" s="299"/>
      <c r="E54" s="299"/>
      <c r="F54" s="299"/>
      <c r="G54" s="299"/>
      <c r="H54" s="299"/>
      <c r="I54" s="299"/>
      <c r="J54" s="299"/>
      <c r="K54" s="173"/>
    </row>
    <row r="55" spans="2:11" customFormat="1" ht="15" customHeight="1">
      <c r="B55" s="172"/>
      <c r="C55" s="299" t="s">
        <v>221</v>
      </c>
      <c r="D55" s="299"/>
      <c r="E55" s="299"/>
      <c r="F55" s="299"/>
      <c r="G55" s="299"/>
      <c r="H55" s="299"/>
      <c r="I55" s="299"/>
      <c r="J55" s="299"/>
      <c r="K55" s="173"/>
    </row>
    <row r="56" spans="2:11" customFormat="1" ht="12.75" customHeight="1">
      <c r="B56" s="172"/>
      <c r="C56" s="175"/>
      <c r="D56" s="175"/>
      <c r="E56" s="175"/>
      <c r="F56" s="175"/>
      <c r="G56" s="175"/>
      <c r="H56" s="175"/>
      <c r="I56" s="175"/>
      <c r="J56" s="175"/>
      <c r="K56" s="173"/>
    </row>
    <row r="57" spans="2:11" customFormat="1" ht="15" customHeight="1">
      <c r="B57" s="172"/>
      <c r="C57" s="299" t="s">
        <v>222</v>
      </c>
      <c r="D57" s="299"/>
      <c r="E57" s="299"/>
      <c r="F57" s="299"/>
      <c r="G57" s="299"/>
      <c r="H57" s="299"/>
      <c r="I57" s="299"/>
      <c r="J57" s="299"/>
      <c r="K57" s="173"/>
    </row>
    <row r="58" spans="2:11" customFormat="1" ht="15" customHeight="1">
      <c r="B58" s="172"/>
      <c r="C58" s="177"/>
      <c r="D58" s="299" t="s">
        <v>223</v>
      </c>
      <c r="E58" s="299"/>
      <c r="F58" s="299"/>
      <c r="G58" s="299"/>
      <c r="H58" s="299"/>
      <c r="I58" s="299"/>
      <c r="J58" s="299"/>
      <c r="K58" s="173"/>
    </row>
    <row r="59" spans="2:11" customFormat="1" ht="15" customHeight="1">
      <c r="B59" s="172"/>
      <c r="C59" s="177"/>
      <c r="D59" s="299" t="s">
        <v>224</v>
      </c>
      <c r="E59" s="299"/>
      <c r="F59" s="299"/>
      <c r="G59" s="299"/>
      <c r="H59" s="299"/>
      <c r="I59" s="299"/>
      <c r="J59" s="299"/>
      <c r="K59" s="173"/>
    </row>
    <row r="60" spans="2:11" customFormat="1" ht="15" customHeight="1">
      <c r="B60" s="172"/>
      <c r="C60" s="177"/>
      <c r="D60" s="299" t="s">
        <v>225</v>
      </c>
      <c r="E60" s="299"/>
      <c r="F60" s="299"/>
      <c r="G60" s="299"/>
      <c r="H60" s="299"/>
      <c r="I60" s="299"/>
      <c r="J60" s="299"/>
      <c r="K60" s="173"/>
    </row>
    <row r="61" spans="2:11" customFormat="1" ht="15" customHeight="1">
      <c r="B61" s="172"/>
      <c r="C61" s="177"/>
      <c r="D61" s="299" t="s">
        <v>226</v>
      </c>
      <c r="E61" s="299"/>
      <c r="F61" s="299"/>
      <c r="G61" s="299"/>
      <c r="H61" s="299"/>
      <c r="I61" s="299"/>
      <c r="J61" s="299"/>
      <c r="K61" s="173"/>
    </row>
    <row r="62" spans="2:11" customFormat="1" ht="15" customHeight="1">
      <c r="B62" s="172"/>
      <c r="C62" s="177"/>
      <c r="D62" s="298" t="s">
        <v>227</v>
      </c>
      <c r="E62" s="298"/>
      <c r="F62" s="298"/>
      <c r="G62" s="298"/>
      <c r="H62" s="298"/>
      <c r="I62" s="298"/>
      <c r="J62" s="298"/>
      <c r="K62" s="173"/>
    </row>
    <row r="63" spans="2:11" customFormat="1" ht="15" customHeight="1">
      <c r="B63" s="172"/>
      <c r="C63" s="177"/>
      <c r="D63" s="299" t="s">
        <v>228</v>
      </c>
      <c r="E63" s="299"/>
      <c r="F63" s="299"/>
      <c r="G63" s="299"/>
      <c r="H63" s="299"/>
      <c r="I63" s="299"/>
      <c r="J63" s="299"/>
      <c r="K63" s="173"/>
    </row>
    <row r="64" spans="2:11" customFormat="1" ht="12.75" customHeight="1">
      <c r="B64" s="172"/>
      <c r="C64" s="177"/>
      <c r="D64" s="177"/>
      <c r="E64" s="180"/>
      <c r="F64" s="177"/>
      <c r="G64" s="177"/>
      <c r="H64" s="177"/>
      <c r="I64" s="177"/>
      <c r="J64" s="177"/>
      <c r="K64" s="173"/>
    </row>
    <row r="65" spans="2:11" customFormat="1" ht="15" customHeight="1">
      <c r="B65" s="172"/>
      <c r="C65" s="177"/>
      <c r="D65" s="299" t="s">
        <v>229</v>
      </c>
      <c r="E65" s="299"/>
      <c r="F65" s="299"/>
      <c r="G65" s="299"/>
      <c r="H65" s="299"/>
      <c r="I65" s="299"/>
      <c r="J65" s="299"/>
      <c r="K65" s="173"/>
    </row>
    <row r="66" spans="2:11" customFormat="1" ht="15" customHeight="1">
      <c r="B66" s="172"/>
      <c r="C66" s="177"/>
      <c r="D66" s="298" t="s">
        <v>230</v>
      </c>
      <c r="E66" s="298"/>
      <c r="F66" s="298"/>
      <c r="G66" s="298"/>
      <c r="H66" s="298"/>
      <c r="I66" s="298"/>
      <c r="J66" s="298"/>
      <c r="K66" s="173"/>
    </row>
    <row r="67" spans="2:11" customFormat="1" ht="15" customHeight="1">
      <c r="B67" s="172"/>
      <c r="C67" s="177"/>
      <c r="D67" s="299" t="s">
        <v>231</v>
      </c>
      <c r="E67" s="299"/>
      <c r="F67" s="299"/>
      <c r="G67" s="299"/>
      <c r="H67" s="299"/>
      <c r="I67" s="299"/>
      <c r="J67" s="299"/>
      <c r="K67" s="173"/>
    </row>
    <row r="68" spans="2:11" customFormat="1" ht="15" customHeight="1">
      <c r="B68" s="172"/>
      <c r="C68" s="177"/>
      <c r="D68" s="299" t="s">
        <v>232</v>
      </c>
      <c r="E68" s="299"/>
      <c r="F68" s="299"/>
      <c r="G68" s="299"/>
      <c r="H68" s="299"/>
      <c r="I68" s="299"/>
      <c r="J68" s="299"/>
      <c r="K68" s="173"/>
    </row>
    <row r="69" spans="2:11" customFormat="1" ht="15" customHeight="1">
      <c r="B69" s="172"/>
      <c r="C69" s="177"/>
      <c r="D69" s="299" t="s">
        <v>233</v>
      </c>
      <c r="E69" s="299"/>
      <c r="F69" s="299"/>
      <c r="G69" s="299"/>
      <c r="H69" s="299"/>
      <c r="I69" s="299"/>
      <c r="J69" s="299"/>
      <c r="K69" s="173"/>
    </row>
    <row r="70" spans="2:11" customFormat="1" ht="15" customHeight="1">
      <c r="B70" s="172"/>
      <c r="C70" s="177"/>
      <c r="D70" s="299" t="s">
        <v>234</v>
      </c>
      <c r="E70" s="299"/>
      <c r="F70" s="299"/>
      <c r="G70" s="299"/>
      <c r="H70" s="299"/>
      <c r="I70" s="299"/>
      <c r="J70" s="299"/>
      <c r="K70" s="173"/>
    </row>
    <row r="71" spans="2:11" customFormat="1" ht="12.75" customHeight="1">
      <c r="B71" s="181"/>
      <c r="C71" s="182"/>
      <c r="D71" s="182"/>
      <c r="E71" s="182"/>
      <c r="F71" s="182"/>
      <c r="G71" s="182"/>
      <c r="H71" s="182"/>
      <c r="I71" s="182"/>
      <c r="J71" s="182"/>
      <c r="K71" s="183"/>
    </row>
    <row r="72" spans="2:11" customFormat="1" ht="18.75" customHeight="1">
      <c r="B72" s="184"/>
      <c r="C72" s="184"/>
      <c r="D72" s="184"/>
      <c r="E72" s="184"/>
      <c r="F72" s="184"/>
      <c r="G72" s="184"/>
      <c r="H72" s="184"/>
      <c r="I72" s="184"/>
      <c r="J72" s="184"/>
      <c r="K72" s="185"/>
    </row>
    <row r="73" spans="2:11" customFormat="1" ht="18.75" customHeight="1">
      <c r="B73" s="185"/>
      <c r="C73" s="185"/>
      <c r="D73" s="185"/>
      <c r="E73" s="185"/>
      <c r="F73" s="185"/>
      <c r="G73" s="185"/>
      <c r="H73" s="185"/>
      <c r="I73" s="185"/>
      <c r="J73" s="185"/>
      <c r="K73" s="185"/>
    </row>
    <row r="74" spans="2:11" customFormat="1" ht="7.5" customHeight="1">
      <c r="B74" s="186"/>
      <c r="C74" s="187"/>
      <c r="D74" s="187"/>
      <c r="E74" s="187"/>
      <c r="F74" s="187"/>
      <c r="G74" s="187"/>
      <c r="H74" s="187"/>
      <c r="I74" s="187"/>
      <c r="J74" s="187"/>
      <c r="K74" s="188"/>
    </row>
    <row r="75" spans="2:11" customFormat="1" ht="45" customHeight="1">
      <c r="B75" s="189"/>
      <c r="C75" s="297" t="s">
        <v>235</v>
      </c>
      <c r="D75" s="297"/>
      <c r="E75" s="297"/>
      <c r="F75" s="297"/>
      <c r="G75" s="297"/>
      <c r="H75" s="297"/>
      <c r="I75" s="297"/>
      <c r="J75" s="297"/>
      <c r="K75" s="190"/>
    </row>
    <row r="76" spans="2:11" customFormat="1" ht="17.25" customHeight="1">
      <c r="B76" s="189"/>
      <c r="C76" s="191" t="s">
        <v>236</v>
      </c>
      <c r="D76" s="191"/>
      <c r="E76" s="191"/>
      <c r="F76" s="191" t="s">
        <v>237</v>
      </c>
      <c r="G76" s="192"/>
      <c r="H76" s="191" t="s">
        <v>53</v>
      </c>
      <c r="I76" s="191" t="s">
        <v>56</v>
      </c>
      <c r="J76" s="191" t="s">
        <v>238</v>
      </c>
      <c r="K76" s="190"/>
    </row>
    <row r="77" spans="2:11" customFormat="1" ht="17.25" customHeight="1">
      <c r="B77" s="189"/>
      <c r="C77" s="193" t="s">
        <v>239</v>
      </c>
      <c r="D77" s="193"/>
      <c r="E77" s="193"/>
      <c r="F77" s="194" t="s">
        <v>240</v>
      </c>
      <c r="G77" s="195"/>
      <c r="H77" s="193"/>
      <c r="I77" s="193"/>
      <c r="J77" s="193" t="s">
        <v>241</v>
      </c>
      <c r="K77" s="190"/>
    </row>
    <row r="78" spans="2:11" customFormat="1" ht="5.25" customHeight="1">
      <c r="B78" s="189"/>
      <c r="C78" s="196"/>
      <c r="D78" s="196"/>
      <c r="E78" s="196"/>
      <c r="F78" s="196"/>
      <c r="G78" s="197"/>
      <c r="H78" s="196"/>
      <c r="I78" s="196"/>
      <c r="J78" s="196"/>
      <c r="K78" s="190"/>
    </row>
    <row r="79" spans="2:11" customFormat="1" ht="15" customHeight="1">
      <c r="B79" s="189"/>
      <c r="C79" s="178" t="s">
        <v>52</v>
      </c>
      <c r="D79" s="198"/>
      <c r="E79" s="198"/>
      <c r="F79" s="199" t="s">
        <v>242</v>
      </c>
      <c r="G79" s="200"/>
      <c r="H79" s="178" t="s">
        <v>243</v>
      </c>
      <c r="I79" s="178" t="s">
        <v>244</v>
      </c>
      <c r="J79" s="178">
        <v>20</v>
      </c>
      <c r="K79" s="190"/>
    </row>
    <row r="80" spans="2:11" customFormat="1" ht="15" customHeight="1">
      <c r="B80" s="189"/>
      <c r="C80" s="178" t="s">
        <v>245</v>
      </c>
      <c r="D80" s="178"/>
      <c r="E80" s="178"/>
      <c r="F80" s="199" t="s">
        <v>242</v>
      </c>
      <c r="G80" s="200"/>
      <c r="H80" s="178" t="s">
        <v>246</v>
      </c>
      <c r="I80" s="178" t="s">
        <v>244</v>
      </c>
      <c r="J80" s="178">
        <v>120</v>
      </c>
      <c r="K80" s="190"/>
    </row>
    <row r="81" spans="2:11" customFormat="1" ht="15" customHeight="1">
      <c r="B81" s="201"/>
      <c r="C81" s="178" t="s">
        <v>247</v>
      </c>
      <c r="D81" s="178"/>
      <c r="E81" s="178"/>
      <c r="F81" s="199" t="s">
        <v>248</v>
      </c>
      <c r="G81" s="200"/>
      <c r="H81" s="178" t="s">
        <v>249</v>
      </c>
      <c r="I81" s="178" t="s">
        <v>244</v>
      </c>
      <c r="J81" s="178">
        <v>50</v>
      </c>
      <c r="K81" s="190"/>
    </row>
    <row r="82" spans="2:11" customFormat="1" ht="15" customHeight="1">
      <c r="B82" s="201"/>
      <c r="C82" s="178" t="s">
        <v>250</v>
      </c>
      <c r="D82" s="178"/>
      <c r="E82" s="178"/>
      <c r="F82" s="199" t="s">
        <v>242</v>
      </c>
      <c r="G82" s="200"/>
      <c r="H82" s="178" t="s">
        <v>251</v>
      </c>
      <c r="I82" s="178" t="s">
        <v>252</v>
      </c>
      <c r="J82" s="178"/>
      <c r="K82" s="190"/>
    </row>
    <row r="83" spans="2:11" customFormat="1" ht="15" customHeight="1">
      <c r="B83" s="201"/>
      <c r="C83" s="178" t="s">
        <v>253</v>
      </c>
      <c r="D83" s="178"/>
      <c r="E83" s="178"/>
      <c r="F83" s="199" t="s">
        <v>248</v>
      </c>
      <c r="G83" s="178"/>
      <c r="H83" s="178" t="s">
        <v>254</v>
      </c>
      <c r="I83" s="178" t="s">
        <v>244</v>
      </c>
      <c r="J83" s="178">
        <v>15</v>
      </c>
      <c r="K83" s="190"/>
    </row>
    <row r="84" spans="2:11" customFormat="1" ht="15" customHeight="1">
      <c r="B84" s="201"/>
      <c r="C84" s="178" t="s">
        <v>255</v>
      </c>
      <c r="D84" s="178"/>
      <c r="E84" s="178"/>
      <c r="F84" s="199" t="s">
        <v>248</v>
      </c>
      <c r="G84" s="178"/>
      <c r="H84" s="178" t="s">
        <v>256</v>
      </c>
      <c r="I84" s="178" t="s">
        <v>244</v>
      </c>
      <c r="J84" s="178">
        <v>15</v>
      </c>
      <c r="K84" s="190"/>
    </row>
    <row r="85" spans="2:11" customFormat="1" ht="15" customHeight="1">
      <c r="B85" s="201"/>
      <c r="C85" s="178" t="s">
        <v>257</v>
      </c>
      <c r="D85" s="178"/>
      <c r="E85" s="178"/>
      <c r="F85" s="199" t="s">
        <v>248</v>
      </c>
      <c r="G85" s="178"/>
      <c r="H85" s="178" t="s">
        <v>258</v>
      </c>
      <c r="I85" s="178" t="s">
        <v>244</v>
      </c>
      <c r="J85" s="178">
        <v>20</v>
      </c>
      <c r="K85" s="190"/>
    </row>
    <row r="86" spans="2:11" customFormat="1" ht="15" customHeight="1">
      <c r="B86" s="201"/>
      <c r="C86" s="178" t="s">
        <v>259</v>
      </c>
      <c r="D86" s="178"/>
      <c r="E86" s="178"/>
      <c r="F86" s="199" t="s">
        <v>248</v>
      </c>
      <c r="G86" s="178"/>
      <c r="H86" s="178" t="s">
        <v>260</v>
      </c>
      <c r="I86" s="178" t="s">
        <v>244</v>
      </c>
      <c r="J86" s="178">
        <v>20</v>
      </c>
      <c r="K86" s="190"/>
    </row>
    <row r="87" spans="2:11" customFormat="1" ht="15" customHeight="1">
      <c r="B87" s="201"/>
      <c r="C87" s="178" t="s">
        <v>261</v>
      </c>
      <c r="D87" s="178"/>
      <c r="E87" s="178"/>
      <c r="F87" s="199" t="s">
        <v>248</v>
      </c>
      <c r="G87" s="200"/>
      <c r="H87" s="178" t="s">
        <v>262</v>
      </c>
      <c r="I87" s="178" t="s">
        <v>244</v>
      </c>
      <c r="J87" s="178">
        <v>50</v>
      </c>
      <c r="K87" s="190"/>
    </row>
    <row r="88" spans="2:11" customFormat="1" ht="15" customHeight="1">
      <c r="B88" s="201"/>
      <c r="C88" s="178" t="s">
        <v>263</v>
      </c>
      <c r="D88" s="178"/>
      <c r="E88" s="178"/>
      <c r="F88" s="199" t="s">
        <v>248</v>
      </c>
      <c r="G88" s="200"/>
      <c r="H88" s="178" t="s">
        <v>264</v>
      </c>
      <c r="I88" s="178" t="s">
        <v>244</v>
      </c>
      <c r="J88" s="178">
        <v>20</v>
      </c>
      <c r="K88" s="190"/>
    </row>
    <row r="89" spans="2:11" customFormat="1" ht="15" customHeight="1">
      <c r="B89" s="201"/>
      <c r="C89" s="178" t="s">
        <v>265</v>
      </c>
      <c r="D89" s="178"/>
      <c r="E89" s="178"/>
      <c r="F89" s="199" t="s">
        <v>248</v>
      </c>
      <c r="G89" s="200"/>
      <c r="H89" s="178" t="s">
        <v>266</v>
      </c>
      <c r="I89" s="178" t="s">
        <v>244</v>
      </c>
      <c r="J89" s="178">
        <v>20</v>
      </c>
      <c r="K89" s="190"/>
    </row>
    <row r="90" spans="2:11" customFormat="1" ht="15" customHeight="1">
      <c r="B90" s="201"/>
      <c r="C90" s="178" t="s">
        <v>267</v>
      </c>
      <c r="D90" s="178"/>
      <c r="E90" s="178"/>
      <c r="F90" s="199" t="s">
        <v>248</v>
      </c>
      <c r="G90" s="200"/>
      <c r="H90" s="178" t="s">
        <v>268</v>
      </c>
      <c r="I90" s="178" t="s">
        <v>244</v>
      </c>
      <c r="J90" s="178">
        <v>50</v>
      </c>
      <c r="K90" s="190"/>
    </row>
    <row r="91" spans="2:11" customFormat="1" ht="15" customHeight="1">
      <c r="B91" s="201"/>
      <c r="C91" s="178" t="s">
        <v>269</v>
      </c>
      <c r="D91" s="178"/>
      <c r="E91" s="178"/>
      <c r="F91" s="199" t="s">
        <v>248</v>
      </c>
      <c r="G91" s="200"/>
      <c r="H91" s="178" t="s">
        <v>269</v>
      </c>
      <c r="I91" s="178" t="s">
        <v>244</v>
      </c>
      <c r="J91" s="178">
        <v>50</v>
      </c>
      <c r="K91" s="190"/>
    </row>
    <row r="92" spans="2:11" customFormat="1" ht="15" customHeight="1">
      <c r="B92" s="201"/>
      <c r="C92" s="178" t="s">
        <v>270</v>
      </c>
      <c r="D92" s="178"/>
      <c r="E92" s="178"/>
      <c r="F92" s="199" t="s">
        <v>248</v>
      </c>
      <c r="G92" s="200"/>
      <c r="H92" s="178" t="s">
        <v>271</v>
      </c>
      <c r="I92" s="178" t="s">
        <v>244</v>
      </c>
      <c r="J92" s="178">
        <v>255</v>
      </c>
      <c r="K92" s="190"/>
    </row>
    <row r="93" spans="2:11" customFormat="1" ht="15" customHeight="1">
      <c r="B93" s="201"/>
      <c r="C93" s="178" t="s">
        <v>272</v>
      </c>
      <c r="D93" s="178"/>
      <c r="E93" s="178"/>
      <c r="F93" s="199" t="s">
        <v>242</v>
      </c>
      <c r="G93" s="200"/>
      <c r="H93" s="178" t="s">
        <v>273</v>
      </c>
      <c r="I93" s="178" t="s">
        <v>274</v>
      </c>
      <c r="J93" s="178"/>
      <c r="K93" s="190"/>
    </row>
    <row r="94" spans="2:11" customFormat="1" ht="15" customHeight="1">
      <c r="B94" s="201"/>
      <c r="C94" s="178" t="s">
        <v>275</v>
      </c>
      <c r="D94" s="178"/>
      <c r="E94" s="178"/>
      <c r="F94" s="199" t="s">
        <v>242</v>
      </c>
      <c r="G94" s="200"/>
      <c r="H94" s="178" t="s">
        <v>276</v>
      </c>
      <c r="I94" s="178" t="s">
        <v>277</v>
      </c>
      <c r="J94" s="178"/>
      <c r="K94" s="190"/>
    </row>
    <row r="95" spans="2:11" customFormat="1" ht="15" customHeight="1">
      <c r="B95" s="201"/>
      <c r="C95" s="178" t="s">
        <v>278</v>
      </c>
      <c r="D95" s="178"/>
      <c r="E95" s="178"/>
      <c r="F95" s="199" t="s">
        <v>242</v>
      </c>
      <c r="G95" s="200"/>
      <c r="H95" s="178" t="s">
        <v>278</v>
      </c>
      <c r="I95" s="178" t="s">
        <v>277</v>
      </c>
      <c r="J95" s="178"/>
      <c r="K95" s="190"/>
    </row>
    <row r="96" spans="2:11" customFormat="1" ht="15" customHeight="1">
      <c r="B96" s="201"/>
      <c r="C96" s="178" t="s">
        <v>37</v>
      </c>
      <c r="D96" s="178"/>
      <c r="E96" s="178"/>
      <c r="F96" s="199" t="s">
        <v>242</v>
      </c>
      <c r="G96" s="200"/>
      <c r="H96" s="178" t="s">
        <v>279</v>
      </c>
      <c r="I96" s="178" t="s">
        <v>277</v>
      </c>
      <c r="J96" s="178"/>
      <c r="K96" s="190"/>
    </row>
    <row r="97" spans="2:11" customFormat="1" ht="15" customHeight="1">
      <c r="B97" s="201"/>
      <c r="C97" s="178" t="s">
        <v>47</v>
      </c>
      <c r="D97" s="178"/>
      <c r="E97" s="178"/>
      <c r="F97" s="199" t="s">
        <v>242</v>
      </c>
      <c r="G97" s="200"/>
      <c r="H97" s="178" t="s">
        <v>280</v>
      </c>
      <c r="I97" s="178" t="s">
        <v>277</v>
      </c>
      <c r="J97" s="178"/>
      <c r="K97" s="190"/>
    </row>
    <row r="98" spans="2:11" customFormat="1" ht="15" customHeight="1">
      <c r="B98" s="202"/>
      <c r="C98" s="203"/>
      <c r="D98" s="203"/>
      <c r="E98" s="203"/>
      <c r="F98" s="203"/>
      <c r="G98" s="203"/>
      <c r="H98" s="203"/>
      <c r="I98" s="203"/>
      <c r="J98" s="203"/>
      <c r="K98" s="204"/>
    </row>
    <row r="99" spans="2:11" customFormat="1" ht="18.75" customHeight="1">
      <c r="B99" s="205"/>
      <c r="C99" s="206"/>
      <c r="D99" s="206"/>
      <c r="E99" s="206"/>
      <c r="F99" s="206"/>
      <c r="G99" s="206"/>
      <c r="H99" s="206"/>
      <c r="I99" s="206"/>
      <c r="J99" s="206"/>
      <c r="K99" s="205"/>
    </row>
    <row r="100" spans="2:11" customFormat="1" ht="18.75" customHeight="1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</row>
    <row r="101" spans="2:11" customFormat="1" ht="7.5" customHeight="1">
      <c r="B101" s="186"/>
      <c r="C101" s="187"/>
      <c r="D101" s="187"/>
      <c r="E101" s="187"/>
      <c r="F101" s="187"/>
      <c r="G101" s="187"/>
      <c r="H101" s="187"/>
      <c r="I101" s="187"/>
      <c r="J101" s="187"/>
      <c r="K101" s="188"/>
    </row>
    <row r="102" spans="2:11" customFormat="1" ht="45" customHeight="1">
      <c r="B102" s="189"/>
      <c r="C102" s="297" t="s">
        <v>281</v>
      </c>
      <c r="D102" s="297"/>
      <c r="E102" s="297"/>
      <c r="F102" s="297"/>
      <c r="G102" s="297"/>
      <c r="H102" s="297"/>
      <c r="I102" s="297"/>
      <c r="J102" s="297"/>
      <c r="K102" s="190"/>
    </row>
    <row r="103" spans="2:11" customFormat="1" ht="17.25" customHeight="1">
      <c r="B103" s="189"/>
      <c r="C103" s="191" t="s">
        <v>236</v>
      </c>
      <c r="D103" s="191"/>
      <c r="E103" s="191"/>
      <c r="F103" s="191" t="s">
        <v>237</v>
      </c>
      <c r="G103" s="192"/>
      <c r="H103" s="191" t="s">
        <v>53</v>
      </c>
      <c r="I103" s="191" t="s">
        <v>56</v>
      </c>
      <c r="J103" s="191" t="s">
        <v>238</v>
      </c>
      <c r="K103" s="190"/>
    </row>
    <row r="104" spans="2:11" customFormat="1" ht="17.25" customHeight="1">
      <c r="B104" s="189"/>
      <c r="C104" s="193" t="s">
        <v>239</v>
      </c>
      <c r="D104" s="193"/>
      <c r="E104" s="193"/>
      <c r="F104" s="194" t="s">
        <v>240</v>
      </c>
      <c r="G104" s="195"/>
      <c r="H104" s="193"/>
      <c r="I104" s="193"/>
      <c r="J104" s="193" t="s">
        <v>241</v>
      </c>
      <c r="K104" s="190"/>
    </row>
    <row r="105" spans="2:11" customFormat="1" ht="5.25" customHeight="1">
      <c r="B105" s="189"/>
      <c r="C105" s="191"/>
      <c r="D105" s="191"/>
      <c r="E105" s="191"/>
      <c r="F105" s="191"/>
      <c r="G105" s="207"/>
      <c r="H105" s="191"/>
      <c r="I105" s="191"/>
      <c r="J105" s="191"/>
      <c r="K105" s="190"/>
    </row>
    <row r="106" spans="2:11" customFormat="1" ht="15" customHeight="1">
      <c r="B106" s="189"/>
      <c r="C106" s="178" t="s">
        <v>52</v>
      </c>
      <c r="D106" s="198"/>
      <c r="E106" s="198"/>
      <c r="F106" s="199" t="s">
        <v>242</v>
      </c>
      <c r="G106" s="178"/>
      <c r="H106" s="178" t="s">
        <v>282</v>
      </c>
      <c r="I106" s="178" t="s">
        <v>244</v>
      </c>
      <c r="J106" s="178">
        <v>20</v>
      </c>
      <c r="K106" s="190"/>
    </row>
    <row r="107" spans="2:11" customFormat="1" ht="15" customHeight="1">
      <c r="B107" s="189"/>
      <c r="C107" s="178" t="s">
        <v>245</v>
      </c>
      <c r="D107" s="178"/>
      <c r="E107" s="178"/>
      <c r="F107" s="199" t="s">
        <v>242</v>
      </c>
      <c r="G107" s="178"/>
      <c r="H107" s="178" t="s">
        <v>282</v>
      </c>
      <c r="I107" s="178" t="s">
        <v>244</v>
      </c>
      <c r="J107" s="178">
        <v>120</v>
      </c>
      <c r="K107" s="190"/>
    </row>
    <row r="108" spans="2:11" customFormat="1" ht="15" customHeight="1">
      <c r="B108" s="201"/>
      <c r="C108" s="178" t="s">
        <v>247</v>
      </c>
      <c r="D108" s="178"/>
      <c r="E108" s="178"/>
      <c r="F108" s="199" t="s">
        <v>248</v>
      </c>
      <c r="G108" s="178"/>
      <c r="H108" s="178" t="s">
        <v>282</v>
      </c>
      <c r="I108" s="178" t="s">
        <v>244</v>
      </c>
      <c r="J108" s="178">
        <v>50</v>
      </c>
      <c r="K108" s="190"/>
    </row>
    <row r="109" spans="2:11" customFormat="1" ht="15" customHeight="1">
      <c r="B109" s="201"/>
      <c r="C109" s="178" t="s">
        <v>250</v>
      </c>
      <c r="D109" s="178"/>
      <c r="E109" s="178"/>
      <c r="F109" s="199" t="s">
        <v>242</v>
      </c>
      <c r="G109" s="178"/>
      <c r="H109" s="178" t="s">
        <v>282</v>
      </c>
      <c r="I109" s="178" t="s">
        <v>252</v>
      </c>
      <c r="J109" s="178"/>
      <c r="K109" s="190"/>
    </row>
    <row r="110" spans="2:11" customFormat="1" ht="15" customHeight="1">
      <c r="B110" s="201"/>
      <c r="C110" s="178" t="s">
        <v>261</v>
      </c>
      <c r="D110" s="178"/>
      <c r="E110" s="178"/>
      <c r="F110" s="199" t="s">
        <v>248</v>
      </c>
      <c r="G110" s="178"/>
      <c r="H110" s="178" t="s">
        <v>282</v>
      </c>
      <c r="I110" s="178" t="s">
        <v>244</v>
      </c>
      <c r="J110" s="178">
        <v>50</v>
      </c>
      <c r="K110" s="190"/>
    </row>
    <row r="111" spans="2:11" customFormat="1" ht="15" customHeight="1">
      <c r="B111" s="201"/>
      <c r="C111" s="178" t="s">
        <v>269</v>
      </c>
      <c r="D111" s="178"/>
      <c r="E111" s="178"/>
      <c r="F111" s="199" t="s">
        <v>248</v>
      </c>
      <c r="G111" s="178"/>
      <c r="H111" s="178" t="s">
        <v>282</v>
      </c>
      <c r="I111" s="178" t="s">
        <v>244</v>
      </c>
      <c r="J111" s="178">
        <v>50</v>
      </c>
      <c r="K111" s="190"/>
    </row>
    <row r="112" spans="2:11" customFormat="1" ht="15" customHeight="1">
      <c r="B112" s="201"/>
      <c r="C112" s="178" t="s">
        <v>267</v>
      </c>
      <c r="D112" s="178"/>
      <c r="E112" s="178"/>
      <c r="F112" s="199" t="s">
        <v>248</v>
      </c>
      <c r="G112" s="178"/>
      <c r="H112" s="178" t="s">
        <v>282</v>
      </c>
      <c r="I112" s="178" t="s">
        <v>244</v>
      </c>
      <c r="J112" s="178">
        <v>50</v>
      </c>
      <c r="K112" s="190"/>
    </row>
    <row r="113" spans="2:11" customFormat="1" ht="15" customHeight="1">
      <c r="B113" s="201"/>
      <c r="C113" s="178" t="s">
        <v>52</v>
      </c>
      <c r="D113" s="178"/>
      <c r="E113" s="178"/>
      <c r="F113" s="199" t="s">
        <v>242</v>
      </c>
      <c r="G113" s="178"/>
      <c r="H113" s="178" t="s">
        <v>283</v>
      </c>
      <c r="I113" s="178" t="s">
        <v>244</v>
      </c>
      <c r="J113" s="178">
        <v>20</v>
      </c>
      <c r="K113" s="190"/>
    </row>
    <row r="114" spans="2:11" customFormat="1" ht="15" customHeight="1">
      <c r="B114" s="201"/>
      <c r="C114" s="178" t="s">
        <v>284</v>
      </c>
      <c r="D114" s="178"/>
      <c r="E114" s="178"/>
      <c r="F114" s="199" t="s">
        <v>242</v>
      </c>
      <c r="G114" s="178"/>
      <c r="H114" s="178" t="s">
        <v>285</v>
      </c>
      <c r="I114" s="178" t="s">
        <v>244</v>
      </c>
      <c r="J114" s="178">
        <v>120</v>
      </c>
      <c r="K114" s="190"/>
    </row>
    <row r="115" spans="2:11" customFormat="1" ht="15" customHeight="1">
      <c r="B115" s="201"/>
      <c r="C115" s="178" t="s">
        <v>37</v>
      </c>
      <c r="D115" s="178"/>
      <c r="E115" s="178"/>
      <c r="F115" s="199" t="s">
        <v>242</v>
      </c>
      <c r="G115" s="178"/>
      <c r="H115" s="178" t="s">
        <v>286</v>
      </c>
      <c r="I115" s="178" t="s">
        <v>277</v>
      </c>
      <c r="J115" s="178"/>
      <c r="K115" s="190"/>
    </row>
    <row r="116" spans="2:11" customFormat="1" ht="15" customHeight="1">
      <c r="B116" s="201"/>
      <c r="C116" s="178" t="s">
        <v>47</v>
      </c>
      <c r="D116" s="178"/>
      <c r="E116" s="178"/>
      <c r="F116" s="199" t="s">
        <v>242</v>
      </c>
      <c r="G116" s="178"/>
      <c r="H116" s="178" t="s">
        <v>287</v>
      </c>
      <c r="I116" s="178" t="s">
        <v>277</v>
      </c>
      <c r="J116" s="178"/>
      <c r="K116" s="190"/>
    </row>
    <row r="117" spans="2:11" customFormat="1" ht="15" customHeight="1">
      <c r="B117" s="201"/>
      <c r="C117" s="178" t="s">
        <v>56</v>
      </c>
      <c r="D117" s="178"/>
      <c r="E117" s="178"/>
      <c r="F117" s="199" t="s">
        <v>242</v>
      </c>
      <c r="G117" s="178"/>
      <c r="H117" s="178" t="s">
        <v>288</v>
      </c>
      <c r="I117" s="178" t="s">
        <v>289</v>
      </c>
      <c r="J117" s="178"/>
      <c r="K117" s="190"/>
    </row>
    <row r="118" spans="2:11" customFormat="1" ht="15" customHeight="1">
      <c r="B118" s="202"/>
      <c r="C118" s="208"/>
      <c r="D118" s="208"/>
      <c r="E118" s="208"/>
      <c r="F118" s="208"/>
      <c r="G118" s="208"/>
      <c r="H118" s="208"/>
      <c r="I118" s="208"/>
      <c r="J118" s="208"/>
      <c r="K118" s="204"/>
    </row>
    <row r="119" spans="2:11" customFormat="1" ht="18.75" customHeight="1">
      <c r="B119" s="209"/>
      <c r="C119" s="210"/>
      <c r="D119" s="210"/>
      <c r="E119" s="210"/>
      <c r="F119" s="211"/>
      <c r="G119" s="210"/>
      <c r="H119" s="210"/>
      <c r="I119" s="210"/>
      <c r="J119" s="210"/>
      <c r="K119" s="209"/>
    </row>
    <row r="120" spans="2:11" customFormat="1" ht="18.75" customHeight="1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</row>
    <row r="121" spans="2:11" customFormat="1" ht="7.5" customHeight="1"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</row>
    <row r="122" spans="2:11" customFormat="1" ht="45" customHeight="1">
      <c r="B122" s="215"/>
      <c r="C122" s="295" t="s">
        <v>290</v>
      </c>
      <c r="D122" s="295"/>
      <c r="E122" s="295"/>
      <c r="F122" s="295"/>
      <c r="G122" s="295"/>
      <c r="H122" s="295"/>
      <c r="I122" s="295"/>
      <c r="J122" s="295"/>
      <c r="K122" s="216"/>
    </row>
    <row r="123" spans="2:11" customFormat="1" ht="17.25" customHeight="1">
      <c r="B123" s="217"/>
      <c r="C123" s="191" t="s">
        <v>236</v>
      </c>
      <c r="D123" s="191"/>
      <c r="E123" s="191"/>
      <c r="F123" s="191" t="s">
        <v>237</v>
      </c>
      <c r="G123" s="192"/>
      <c r="H123" s="191" t="s">
        <v>53</v>
      </c>
      <c r="I123" s="191" t="s">
        <v>56</v>
      </c>
      <c r="J123" s="191" t="s">
        <v>238</v>
      </c>
      <c r="K123" s="218"/>
    </row>
    <row r="124" spans="2:11" customFormat="1" ht="17.25" customHeight="1">
      <c r="B124" s="217"/>
      <c r="C124" s="193" t="s">
        <v>239</v>
      </c>
      <c r="D124" s="193"/>
      <c r="E124" s="193"/>
      <c r="F124" s="194" t="s">
        <v>240</v>
      </c>
      <c r="G124" s="195"/>
      <c r="H124" s="193"/>
      <c r="I124" s="193"/>
      <c r="J124" s="193" t="s">
        <v>241</v>
      </c>
      <c r="K124" s="218"/>
    </row>
    <row r="125" spans="2:11" customFormat="1" ht="5.25" customHeight="1">
      <c r="B125" s="219"/>
      <c r="C125" s="196"/>
      <c r="D125" s="196"/>
      <c r="E125" s="196"/>
      <c r="F125" s="196"/>
      <c r="G125" s="220"/>
      <c r="H125" s="196"/>
      <c r="I125" s="196"/>
      <c r="J125" s="196"/>
      <c r="K125" s="221"/>
    </row>
    <row r="126" spans="2:11" customFormat="1" ht="15" customHeight="1">
      <c r="B126" s="219"/>
      <c r="C126" s="178" t="s">
        <v>245</v>
      </c>
      <c r="D126" s="198"/>
      <c r="E126" s="198"/>
      <c r="F126" s="199" t="s">
        <v>242</v>
      </c>
      <c r="G126" s="178"/>
      <c r="H126" s="178" t="s">
        <v>282</v>
      </c>
      <c r="I126" s="178" t="s">
        <v>244</v>
      </c>
      <c r="J126" s="178">
        <v>120</v>
      </c>
      <c r="K126" s="222"/>
    </row>
    <row r="127" spans="2:11" customFormat="1" ht="15" customHeight="1">
      <c r="B127" s="219"/>
      <c r="C127" s="178" t="s">
        <v>291</v>
      </c>
      <c r="D127" s="178"/>
      <c r="E127" s="178"/>
      <c r="F127" s="199" t="s">
        <v>242</v>
      </c>
      <c r="G127" s="178"/>
      <c r="H127" s="178" t="s">
        <v>292</v>
      </c>
      <c r="I127" s="178" t="s">
        <v>244</v>
      </c>
      <c r="J127" s="178" t="s">
        <v>293</v>
      </c>
      <c r="K127" s="222"/>
    </row>
    <row r="128" spans="2:11" customFormat="1" ht="15" customHeight="1">
      <c r="B128" s="219"/>
      <c r="C128" s="178" t="s">
        <v>190</v>
      </c>
      <c r="D128" s="178"/>
      <c r="E128" s="178"/>
      <c r="F128" s="199" t="s">
        <v>242</v>
      </c>
      <c r="G128" s="178"/>
      <c r="H128" s="178" t="s">
        <v>294</v>
      </c>
      <c r="I128" s="178" t="s">
        <v>244</v>
      </c>
      <c r="J128" s="178" t="s">
        <v>293</v>
      </c>
      <c r="K128" s="222"/>
    </row>
    <row r="129" spans="2:11" customFormat="1" ht="15" customHeight="1">
      <c r="B129" s="219"/>
      <c r="C129" s="178" t="s">
        <v>253</v>
      </c>
      <c r="D129" s="178"/>
      <c r="E129" s="178"/>
      <c r="F129" s="199" t="s">
        <v>248</v>
      </c>
      <c r="G129" s="178"/>
      <c r="H129" s="178" t="s">
        <v>254</v>
      </c>
      <c r="I129" s="178" t="s">
        <v>244</v>
      </c>
      <c r="J129" s="178">
        <v>15</v>
      </c>
      <c r="K129" s="222"/>
    </row>
    <row r="130" spans="2:11" customFormat="1" ht="15" customHeight="1">
      <c r="B130" s="219"/>
      <c r="C130" s="178" t="s">
        <v>255</v>
      </c>
      <c r="D130" s="178"/>
      <c r="E130" s="178"/>
      <c r="F130" s="199" t="s">
        <v>248</v>
      </c>
      <c r="G130" s="178"/>
      <c r="H130" s="178" t="s">
        <v>256</v>
      </c>
      <c r="I130" s="178" t="s">
        <v>244</v>
      </c>
      <c r="J130" s="178">
        <v>15</v>
      </c>
      <c r="K130" s="222"/>
    </row>
    <row r="131" spans="2:11" customFormat="1" ht="15" customHeight="1">
      <c r="B131" s="219"/>
      <c r="C131" s="178" t="s">
        <v>257</v>
      </c>
      <c r="D131" s="178"/>
      <c r="E131" s="178"/>
      <c r="F131" s="199" t="s">
        <v>248</v>
      </c>
      <c r="G131" s="178"/>
      <c r="H131" s="178" t="s">
        <v>258</v>
      </c>
      <c r="I131" s="178" t="s">
        <v>244</v>
      </c>
      <c r="J131" s="178">
        <v>20</v>
      </c>
      <c r="K131" s="222"/>
    </row>
    <row r="132" spans="2:11" customFormat="1" ht="15" customHeight="1">
      <c r="B132" s="219"/>
      <c r="C132" s="178" t="s">
        <v>259</v>
      </c>
      <c r="D132" s="178"/>
      <c r="E132" s="178"/>
      <c r="F132" s="199" t="s">
        <v>248</v>
      </c>
      <c r="G132" s="178"/>
      <c r="H132" s="178" t="s">
        <v>260</v>
      </c>
      <c r="I132" s="178" t="s">
        <v>244</v>
      </c>
      <c r="J132" s="178">
        <v>20</v>
      </c>
      <c r="K132" s="222"/>
    </row>
    <row r="133" spans="2:11" customFormat="1" ht="15" customHeight="1">
      <c r="B133" s="219"/>
      <c r="C133" s="178" t="s">
        <v>247</v>
      </c>
      <c r="D133" s="178"/>
      <c r="E133" s="178"/>
      <c r="F133" s="199" t="s">
        <v>248</v>
      </c>
      <c r="G133" s="178"/>
      <c r="H133" s="178" t="s">
        <v>282</v>
      </c>
      <c r="I133" s="178" t="s">
        <v>244</v>
      </c>
      <c r="J133" s="178">
        <v>50</v>
      </c>
      <c r="K133" s="222"/>
    </row>
    <row r="134" spans="2:11" customFormat="1" ht="15" customHeight="1">
      <c r="B134" s="219"/>
      <c r="C134" s="178" t="s">
        <v>261</v>
      </c>
      <c r="D134" s="178"/>
      <c r="E134" s="178"/>
      <c r="F134" s="199" t="s">
        <v>248</v>
      </c>
      <c r="G134" s="178"/>
      <c r="H134" s="178" t="s">
        <v>282</v>
      </c>
      <c r="I134" s="178" t="s">
        <v>244</v>
      </c>
      <c r="J134" s="178">
        <v>50</v>
      </c>
      <c r="K134" s="222"/>
    </row>
    <row r="135" spans="2:11" customFormat="1" ht="15" customHeight="1">
      <c r="B135" s="219"/>
      <c r="C135" s="178" t="s">
        <v>267</v>
      </c>
      <c r="D135" s="178"/>
      <c r="E135" s="178"/>
      <c r="F135" s="199" t="s">
        <v>248</v>
      </c>
      <c r="G135" s="178"/>
      <c r="H135" s="178" t="s">
        <v>282</v>
      </c>
      <c r="I135" s="178" t="s">
        <v>244</v>
      </c>
      <c r="J135" s="178">
        <v>50</v>
      </c>
      <c r="K135" s="222"/>
    </row>
    <row r="136" spans="2:11" customFormat="1" ht="15" customHeight="1">
      <c r="B136" s="219"/>
      <c r="C136" s="178" t="s">
        <v>269</v>
      </c>
      <c r="D136" s="178"/>
      <c r="E136" s="178"/>
      <c r="F136" s="199" t="s">
        <v>248</v>
      </c>
      <c r="G136" s="178"/>
      <c r="H136" s="178" t="s">
        <v>282</v>
      </c>
      <c r="I136" s="178" t="s">
        <v>244</v>
      </c>
      <c r="J136" s="178">
        <v>50</v>
      </c>
      <c r="K136" s="222"/>
    </row>
    <row r="137" spans="2:11" customFormat="1" ht="15" customHeight="1">
      <c r="B137" s="219"/>
      <c r="C137" s="178" t="s">
        <v>270</v>
      </c>
      <c r="D137" s="178"/>
      <c r="E137" s="178"/>
      <c r="F137" s="199" t="s">
        <v>248</v>
      </c>
      <c r="G137" s="178"/>
      <c r="H137" s="178" t="s">
        <v>295</v>
      </c>
      <c r="I137" s="178" t="s">
        <v>244</v>
      </c>
      <c r="J137" s="178">
        <v>255</v>
      </c>
      <c r="K137" s="222"/>
    </row>
    <row r="138" spans="2:11" customFormat="1" ht="15" customHeight="1">
      <c r="B138" s="219"/>
      <c r="C138" s="178" t="s">
        <v>272</v>
      </c>
      <c r="D138" s="178"/>
      <c r="E138" s="178"/>
      <c r="F138" s="199" t="s">
        <v>242</v>
      </c>
      <c r="G138" s="178"/>
      <c r="H138" s="178" t="s">
        <v>296</v>
      </c>
      <c r="I138" s="178" t="s">
        <v>274</v>
      </c>
      <c r="J138" s="178"/>
      <c r="K138" s="222"/>
    </row>
    <row r="139" spans="2:11" customFormat="1" ht="15" customHeight="1">
      <c r="B139" s="219"/>
      <c r="C139" s="178" t="s">
        <v>275</v>
      </c>
      <c r="D139" s="178"/>
      <c r="E139" s="178"/>
      <c r="F139" s="199" t="s">
        <v>242</v>
      </c>
      <c r="G139" s="178"/>
      <c r="H139" s="178" t="s">
        <v>297</v>
      </c>
      <c r="I139" s="178" t="s">
        <v>277</v>
      </c>
      <c r="J139" s="178"/>
      <c r="K139" s="222"/>
    </row>
    <row r="140" spans="2:11" customFormat="1" ht="15" customHeight="1">
      <c r="B140" s="219"/>
      <c r="C140" s="178" t="s">
        <v>278</v>
      </c>
      <c r="D140" s="178"/>
      <c r="E140" s="178"/>
      <c r="F140" s="199" t="s">
        <v>242</v>
      </c>
      <c r="G140" s="178"/>
      <c r="H140" s="178" t="s">
        <v>278</v>
      </c>
      <c r="I140" s="178" t="s">
        <v>277</v>
      </c>
      <c r="J140" s="178"/>
      <c r="K140" s="222"/>
    </row>
    <row r="141" spans="2:11" customFormat="1" ht="15" customHeight="1">
      <c r="B141" s="219"/>
      <c r="C141" s="178" t="s">
        <v>37</v>
      </c>
      <c r="D141" s="178"/>
      <c r="E141" s="178"/>
      <c r="F141" s="199" t="s">
        <v>242</v>
      </c>
      <c r="G141" s="178"/>
      <c r="H141" s="178" t="s">
        <v>298</v>
      </c>
      <c r="I141" s="178" t="s">
        <v>277</v>
      </c>
      <c r="J141" s="178"/>
      <c r="K141" s="222"/>
    </row>
    <row r="142" spans="2:11" customFormat="1" ht="15" customHeight="1">
      <c r="B142" s="219"/>
      <c r="C142" s="178" t="s">
        <v>299</v>
      </c>
      <c r="D142" s="178"/>
      <c r="E142" s="178"/>
      <c r="F142" s="199" t="s">
        <v>242</v>
      </c>
      <c r="G142" s="178"/>
      <c r="H142" s="178" t="s">
        <v>300</v>
      </c>
      <c r="I142" s="178" t="s">
        <v>277</v>
      </c>
      <c r="J142" s="178"/>
      <c r="K142" s="222"/>
    </row>
    <row r="143" spans="2:11" customFormat="1" ht="15" customHeight="1">
      <c r="B143" s="223"/>
      <c r="C143" s="224"/>
      <c r="D143" s="224"/>
      <c r="E143" s="224"/>
      <c r="F143" s="224"/>
      <c r="G143" s="224"/>
      <c r="H143" s="224"/>
      <c r="I143" s="224"/>
      <c r="J143" s="224"/>
      <c r="K143" s="225"/>
    </row>
    <row r="144" spans="2:11" customFormat="1" ht="18.75" customHeight="1">
      <c r="B144" s="210"/>
      <c r="C144" s="210"/>
      <c r="D144" s="210"/>
      <c r="E144" s="210"/>
      <c r="F144" s="211"/>
      <c r="G144" s="210"/>
      <c r="H144" s="210"/>
      <c r="I144" s="210"/>
      <c r="J144" s="210"/>
      <c r="K144" s="210"/>
    </row>
    <row r="145" spans="2:11" customFormat="1" ht="18.75" customHeight="1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</row>
    <row r="146" spans="2:11" customFormat="1" ht="7.5" customHeight="1">
      <c r="B146" s="186"/>
      <c r="C146" s="187"/>
      <c r="D146" s="187"/>
      <c r="E146" s="187"/>
      <c r="F146" s="187"/>
      <c r="G146" s="187"/>
      <c r="H146" s="187"/>
      <c r="I146" s="187"/>
      <c r="J146" s="187"/>
      <c r="K146" s="188"/>
    </row>
    <row r="147" spans="2:11" customFormat="1" ht="45" customHeight="1">
      <c r="B147" s="189"/>
      <c r="C147" s="297" t="s">
        <v>301</v>
      </c>
      <c r="D147" s="297"/>
      <c r="E147" s="297"/>
      <c r="F147" s="297"/>
      <c r="G147" s="297"/>
      <c r="H147" s="297"/>
      <c r="I147" s="297"/>
      <c r="J147" s="297"/>
      <c r="K147" s="190"/>
    </row>
    <row r="148" spans="2:11" customFormat="1" ht="17.25" customHeight="1">
      <c r="B148" s="189"/>
      <c r="C148" s="191" t="s">
        <v>236</v>
      </c>
      <c r="D148" s="191"/>
      <c r="E148" s="191"/>
      <c r="F148" s="191" t="s">
        <v>237</v>
      </c>
      <c r="G148" s="192"/>
      <c r="H148" s="191" t="s">
        <v>53</v>
      </c>
      <c r="I148" s="191" t="s">
        <v>56</v>
      </c>
      <c r="J148" s="191" t="s">
        <v>238</v>
      </c>
      <c r="K148" s="190"/>
    </row>
    <row r="149" spans="2:11" customFormat="1" ht="17.25" customHeight="1">
      <c r="B149" s="189"/>
      <c r="C149" s="193" t="s">
        <v>239</v>
      </c>
      <c r="D149" s="193"/>
      <c r="E149" s="193"/>
      <c r="F149" s="194" t="s">
        <v>240</v>
      </c>
      <c r="G149" s="195"/>
      <c r="H149" s="193"/>
      <c r="I149" s="193"/>
      <c r="J149" s="193" t="s">
        <v>241</v>
      </c>
      <c r="K149" s="190"/>
    </row>
    <row r="150" spans="2:11" customFormat="1" ht="5.25" customHeight="1">
      <c r="B150" s="201"/>
      <c r="C150" s="196"/>
      <c r="D150" s="196"/>
      <c r="E150" s="196"/>
      <c r="F150" s="196"/>
      <c r="G150" s="197"/>
      <c r="H150" s="196"/>
      <c r="I150" s="196"/>
      <c r="J150" s="196"/>
      <c r="K150" s="222"/>
    </row>
    <row r="151" spans="2:11" customFormat="1" ht="15" customHeight="1">
      <c r="B151" s="201"/>
      <c r="C151" s="226" t="s">
        <v>245</v>
      </c>
      <c r="D151" s="178"/>
      <c r="E151" s="178"/>
      <c r="F151" s="227" t="s">
        <v>242</v>
      </c>
      <c r="G151" s="178"/>
      <c r="H151" s="226" t="s">
        <v>282</v>
      </c>
      <c r="I151" s="226" t="s">
        <v>244</v>
      </c>
      <c r="J151" s="226">
        <v>120</v>
      </c>
      <c r="K151" s="222"/>
    </row>
    <row r="152" spans="2:11" customFormat="1" ht="15" customHeight="1">
      <c r="B152" s="201"/>
      <c r="C152" s="226" t="s">
        <v>291</v>
      </c>
      <c r="D152" s="178"/>
      <c r="E152" s="178"/>
      <c r="F152" s="227" t="s">
        <v>242</v>
      </c>
      <c r="G152" s="178"/>
      <c r="H152" s="226" t="s">
        <v>302</v>
      </c>
      <c r="I152" s="226" t="s">
        <v>244</v>
      </c>
      <c r="J152" s="226" t="s">
        <v>293</v>
      </c>
      <c r="K152" s="222"/>
    </row>
    <row r="153" spans="2:11" customFormat="1" ht="15" customHeight="1">
      <c r="B153" s="201"/>
      <c r="C153" s="226" t="s">
        <v>190</v>
      </c>
      <c r="D153" s="178"/>
      <c r="E153" s="178"/>
      <c r="F153" s="227" t="s">
        <v>242</v>
      </c>
      <c r="G153" s="178"/>
      <c r="H153" s="226" t="s">
        <v>303</v>
      </c>
      <c r="I153" s="226" t="s">
        <v>244</v>
      </c>
      <c r="J153" s="226" t="s">
        <v>293</v>
      </c>
      <c r="K153" s="222"/>
    </row>
    <row r="154" spans="2:11" customFormat="1" ht="15" customHeight="1">
      <c r="B154" s="201"/>
      <c r="C154" s="226" t="s">
        <v>247</v>
      </c>
      <c r="D154" s="178"/>
      <c r="E154" s="178"/>
      <c r="F154" s="227" t="s">
        <v>248</v>
      </c>
      <c r="G154" s="178"/>
      <c r="H154" s="226" t="s">
        <v>282</v>
      </c>
      <c r="I154" s="226" t="s">
        <v>244</v>
      </c>
      <c r="J154" s="226">
        <v>50</v>
      </c>
      <c r="K154" s="222"/>
    </row>
    <row r="155" spans="2:11" customFormat="1" ht="15" customHeight="1">
      <c r="B155" s="201"/>
      <c r="C155" s="226" t="s">
        <v>250</v>
      </c>
      <c r="D155" s="178"/>
      <c r="E155" s="178"/>
      <c r="F155" s="227" t="s">
        <v>242</v>
      </c>
      <c r="G155" s="178"/>
      <c r="H155" s="226" t="s">
        <v>282</v>
      </c>
      <c r="I155" s="226" t="s">
        <v>252</v>
      </c>
      <c r="J155" s="226"/>
      <c r="K155" s="222"/>
    </row>
    <row r="156" spans="2:11" customFormat="1" ht="15" customHeight="1">
      <c r="B156" s="201"/>
      <c r="C156" s="226" t="s">
        <v>261</v>
      </c>
      <c r="D156" s="178"/>
      <c r="E156" s="178"/>
      <c r="F156" s="227" t="s">
        <v>248</v>
      </c>
      <c r="G156" s="178"/>
      <c r="H156" s="226" t="s">
        <v>282</v>
      </c>
      <c r="I156" s="226" t="s">
        <v>244</v>
      </c>
      <c r="J156" s="226">
        <v>50</v>
      </c>
      <c r="K156" s="222"/>
    </row>
    <row r="157" spans="2:11" customFormat="1" ht="15" customHeight="1">
      <c r="B157" s="201"/>
      <c r="C157" s="226" t="s">
        <v>269</v>
      </c>
      <c r="D157" s="178"/>
      <c r="E157" s="178"/>
      <c r="F157" s="227" t="s">
        <v>248</v>
      </c>
      <c r="G157" s="178"/>
      <c r="H157" s="226" t="s">
        <v>282</v>
      </c>
      <c r="I157" s="226" t="s">
        <v>244</v>
      </c>
      <c r="J157" s="226">
        <v>50</v>
      </c>
      <c r="K157" s="222"/>
    </row>
    <row r="158" spans="2:11" customFormat="1" ht="15" customHeight="1">
      <c r="B158" s="201"/>
      <c r="C158" s="226" t="s">
        <v>267</v>
      </c>
      <c r="D158" s="178"/>
      <c r="E158" s="178"/>
      <c r="F158" s="227" t="s">
        <v>248</v>
      </c>
      <c r="G158" s="178"/>
      <c r="H158" s="226" t="s">
        <v>282</v>
      </c>
      <c r="I158" s="226" t="s">
        <v>244</v>
      </c>
      <c r="J158" s="226">
        <v>50</v>
      </c>
      <c r="K158" s="222"/>
    </row>
    <row r="159" spans="2:11" customFormat="1" ht="15" customHeight="1">
      <c r="B159" s="201"/>
      <c r="C159" s="226" t="s">
        <v>86</v>
      </c>
      <c r="D159" s="178"/>
      <c r="E159" s="178"/>
      <c r="F159" s="227" t="s">
        <v>242</v>
      </c>
      <c r="G159" s="178"/>
      <c r="H159" s="226" t="s">
        <v>304</v>
      </c>
      <c r="I159" s="226" t="s">
        <v>244</v>
      </c>
      <c r="J159" s="226" t="s">
        <v>305</v>
      </c>
      <c r="K159" s="222"/>
    </row>
    <row r="160" spans="2:11" customFormat="1" ht="15" customHeight="1">
      <c r="B160" s="201"/>
      <c r="C160" s="226" t="s">
        <v>306</v>
      </c>
      <c r="D160" s="178"/>
      <c r="E160" s="178"/>
      <c r="F160" s="227" t="s">
        <v>242</v>
      </c>
      <c r="G160" s="178"/>
      <c r="H160" s="226" t="s">
        <v>307</v>
      </c>
      <c r="I160" s="226" t="s">
        <v>277</v>
      </c>
      <c r="J160" s="226"/>
      <c r="K160" s="222"/>
    </row>
    <row r="161" spans="2:11" customFormat="1" ht="15" customHeight="1">
      <c r="B161" s="228"/>
      <c r="C161" s="208"/>
      <c r="D161" s="208"/>
      <c r="E161" s="208"/>
      <c r="F161" s="208"/>
      <c r="G161" s="208"/>
      <c r="H161" s="208"/>
      <c r="I161" s="208"/>
      <c r="J161" s="208"/>
      <c r="K161" s="229"/>
    </row>
    <row r="162" spans="2:11" customFormat="1" ht="18.75" customHeight="1">
      <c r="B162" s="210"/>
      <c r="C162" s="220"/>
      <c r="D162" s="220"/>
      <c r="E162" s="220"/>
      <c r="F162" s="230"/>
      <c r="G162" s="220"/>
      <c r="H162" s="220"/>
      <c r="I162" s="220"/>
      <c r="J162" s="220"/>
      <c r="K162" s="210"/>
    </row>
    <row r="163" spans="2:11" customFormat="1" ht="18.75" customHeight="1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</row>
    <row r="164" spans="2:11" customFormat="1" ht="7.5" customHeight="1">
      <c r="B164" s="167"/>
      <c r="C164" s="168"/>
      <c r="D164" s="168"/>
      <c r="E164" s="168"/>
      <c r="F164" s="168"/>
      <c r="G164" s="168"/>
      <c r="H164" s="168"/>
      <c r="I164" s="168"/>
      <c r="J164" s="168"/>
      <c r="K164" s="169"/>
    </row>
    <row r="165" spans="2:11" customFormat="1" ht="45" customHeight="1">
      <c r="B165" s="170"/>
      <c r="C165" s="295" t="s">
        <v>308</v>
      </c>
      <c r="D165" s="295"/>
      <c r="E165" s="295"/>
      <c r="F165" s="295"/>
      <c r="G165" s="295"/>
      <c r="H165" s="295"/>
      <c r="I165" s="295"/>
      <c r="J165" s="295"/>
      <c r="K165" s="171"/>
    </row>
    <row r="166" spans="2:11" customFormat="1" ht="17.25" customHeight="1">
      <c r="B166" s="170"/>
      <c r="C166" s="191" t="s">
        <v>236</v>
      </c>
      <c r="D166" s="191"/>
      <c r="E166" s="191"/>
      <c r="F166" s="191" t="s">
        <v>237</v>
      </c>
      <c r="G166" s="231"/>
      <c r="H166" s="232" t="s">
        <v>53</v>
      </c>
      <c r="I166" s="232" t="s">
        <v>56</v>
      </c>
      <c r="J166" s="191" t="s">
        <v>238</v>
      </c>
      <c r="K166" s="171"/>
    </row>
    <row r="167" spans="2:11" customFormat="1" ht="17.25" customHeight="1">
      <c r="B167" s="172"/>
      <c r="C167" s="193" t="s">
        <v>239</v>
      </c>
      <c r="D167" s="193"/>
      <c r="E167" s="193"/>
      <c r="F167" s="194" t="s">
        <v>240</v>
      </c>
      <c r="G167" s="233"/>
      <c r="H167" s="234"/>
      <c r="I167" s="234"/>
      <c r="J167" s="193" t="s">
        <v>241</v>
      </c>
      <c r="K167" s="173"/>
    </row>
    <row r="168" spans="2:11" customFormat="1" ht="5.25" customHeight="1">
      <c r="B168" s="201"/>
      <c r="C168" s="196"/>
      <c r="D168" s="196"/>
      <c r="E168" s="196"/>
      <c r="F168" s="196"/>
      <c r="G168" s="197"/>
      <c r="H168" s="196"/>
      <c r="I168" s="196"/>
      <c r="J168" s="196"/>
      <c r="K168" s="222"/>
    </row>
    <row r="169" spans="2:11" customFormat="1" ht="15" customHeight="1">
      <c r="B169" s="201"/>
      <c r="C169" s="178" t="s">
        <v>245</v>
      </c>
      <c r="D169" s="178"/>
      <c r="E169" s="178"/>
      <c r="F169" s="199" t="s">
        <v>242</v>
      </c>
      <c r="G169" s="178"/>
      <c r="H169" s="178" t="s">
        <v>282</v>
      </c>
      <c r="I169" s="178" t="s">
        <v>244</v>
      </c>
      <c r="J169" s="178">
        <v>120</v>
      </c>
      <c r="K169" s="222"/>
    </row>
    <row r="170" spans="2:11" customFormat="1" ht="15" customHeight="1">
      <c r="B170" s="201"/>
      <c r="C170" s="178" t="s">
        <v>291</v>
      </c>
      <c r="D170" s="178"/>
      <c r="E170" s="178"/>
      <c r="F170" s="199" t="s">
        <v>242</v>
      </c>
      <c r="G170" s="178"/>
      <c r="H170" s="178" t="s">
        <v>292</v>
      </c>
      <c r="I170" s="178" t="s">
        <v>244</v>
      </c>
      <c r="J170" s="178" t="s">
        <v>293</v>
      </c>
      <c r="K170" s="222"/>
    </row>
    <row r="171" spans="2:11" customFormat="1" ht="15" customHeight="1">
      <c r="B171" s="201"/>
      <c r="C171" s="178" t="s">
        <v>190</v>
      </c>
      <c r="D171" s="178"/>
      <c r="E171" s="178"/>
      <c r="F171" s="199" t="s">
        <v>242</v>
      </c>
      <c r="G171" s="178"/>
      <c r="H171" s="178" t="s">
        <v>309</v>
      </c>
      <c r="I171" s="178" t="s">
        <v>244</v>
      </c>
      <c r="J171" s="178" t="s">
        <v>293</v>
      </c>
      <c r="K171" s="222"/>
    </row>
    <row r="172" spans="2:11" customFormat="1" ht="15" customHeight="1">
      <c r="B172" s="201"/>
      <c r="C172" s="178" t="s">
        <v>247</v>
      </c>
      <c r="D172" s="178"/>
      <c r="E172" s="178"/>
      <c r="F172" s="199" t="s">
        <v>248</v>
      </c>
      <c r="G172" s="178"/>
      <c r="H172" s="178" t="s">
        <v>309</v>
      </c>
      <c r="I172" s="178" t="s">
        <v>244</v>
      </c>
      <c r="J172" s="178">
        <v>50</v>
      </c>
      <c r="K172" s="222"/>
    </row>
    <row r="173" spans="2:11" customFormat="1" ht="15" customHeight="1">
      <c r="B173" s="201"/>
      <c r="C173" s="178" t="s">
        <v>250</v>
      </c>
      <c r="D173" s="178"/>
      <c r="E173" s="178"/>
      <c r="F173" s="199" t="s">
        <v>242</v>
      </c>
      <c r="G173" s="178"/>
      <c r="H173" s="178" t="s">
        <v>309</v>
      </c>
      <c r="I173" s="178" t="s">
        <v>252</v>
      </c>
      <c r="J173" s="178"/>
      <c r="K173" s="222"/>
    </row>
    <row r="174" spans="2:11" customFormat="1" ht="15" customHeight="1">
      <c r="B174" s="201"/>
      <c r="C174" s="178" t="s">
        <v>261</v>
      </c>
      <c r="D174" s="178"/>
      <c r="E174" s="178"/>
      <c r="F174" s="199" t="s">
        <v>248</v>
      </c>
      <c r="G174" s="178"/>
      <c r="H174" s="178" t="s">
        <v>309</v>
      </c>
      <c r="I174" s="178" t="s">
        <v>244</v>
      </c>
      <c r="J174" s="178">
        <v>50</v>
      </c>
      <c r="K174" s="222"/>
    </row>
    <row r="175" spans="2:11" customFormat="1" ht="15" customHeight="1">
      <c r="B175" s="201"/>
      <c r="C175" s="178" t="s">
        <v>269</v>
      </c>
      <c r="D175" s="178"/>
      <c r="E175" s="178"/>
      <c r="F175" s="199" t="s">
        <v>248</v>
      </c>
      <c r="G175" s="178"/>
      <c r="H175" s="178" t="s">
        <v>309</v>
      </c>
      <c r="I175" s="178" t="s">
        <v>244</v>
      </c>
      <c r="J175" s="178">
        <v>50</v>
      </c>
      <c r="K175" s="222"/>
    </row>
    <row r="176" spans="2:11" customFormat="1" ht="15" customHeight="1">
      <c r="B176" s="201"/>
      <c r="C176" s="178" t="s">
        <v>267</v>
      </c>
      <c r="D176" s="178"/>
      <c r="E176" s="178"/>
      <c r="F176" s="199" t="s">
        <v>248</v>
      </c>
      <c r="G176" s="178"/>
      <c r="H176" s="178" t="s">
        <v>309</v>
      </c>
      <c r="I176" s="178" t="s">
        <v>244</v>
      </c>
      <c r="J176" s="178">
        <v>50</v>
      </c>
      <c r="K176" s="222"/>
    </row>
    <row r="177" spans="2:11" customFormat="1" ht="15" customHeight="1">
      <c r="B177" s="201"/>
      <c r="C177" s="178" t="s">
        <v>92</v>
      </c>
      <c r="D177" s="178"/>
      <c r="E177" s="178"/>
      <c r="F177" s="199" t="s">
        <v>242</v>
      </c>
      <c r="G177" s="178"/>
      <c r="H177" s="178" t="s">
        <v>310</v>
      </c>
      <c r="I177" s="178" t="s">
        <v>311</v>
      </c>
      <c r="J177" s="178"/>
      <c r="K177" s="222"/>
    </row>
    <row r="178" spans="2:11" customFormat="1" ht="15" customHeight="1">
      <c r="B178" s="201"/>
      <c r="C178" s="178" t="s">
        <v>56</v>
      </c>
      <c r="D178" s="178"/>
      <c r="E178" s="178"/>
      <c r="F178" s="199" t="s">
        <v>242</v>
      </c>
      <c r="G178" s="178"/>
      <c r="H178" s="178" t="s">
        <v>312</v>
      </c>
      <c r="I178" s="178" t="s">
        <v>313</v>
      </c>
      <c r="J178" s="178">
        <v>1</v>
      </c>
      <c r="K178" s="222"/>
    </row>
    <row r="179" spans="2:11" customFormat="1" ht="15" customHeight="1">
      <c r="B179" s="201"/>
      <c r="C179" s="178" t="s">
        <v>52</v>
      </c>
      <c r="D179" s="178"/>
      <c r="E179" s="178"/>
      <c r="F179" s="199" t="s">
        <v>242</v>
      </c>
      <c r="G179" s="178"/>
      <c r="H179" s="178" t="s">
        <v>314</v>
      </c>
      <c r="I179" s="178" t="s">
        <v>244</v>
      </c>
      <c r="J179" s="178">
        <v>20</v>
      </c>
      <c r="K179" s="222"/>
    </row>
    <row r="180" spans="2:11" customFormat="1" ht="15" customHeight="1">
      <c r="B180" s="201"/>
      <c r="C180" s="178" t="s">
        <v>53</v>
      </c>
      <c r="D180" s="178"/>
      <c r="E180" s="178"/>
      <c r="F180" s="199" t="s">
        <v>242</v>
      </c>
      <c r="G180" s="178"/>
      <c r="H180" s="178" t="s">
        <v>315</v>
      </c>
      <c r="I180" s="178" t="s">
        <v>244</v>
      </c>
      <c r="J180" s="178">
        <v>255</v>
      </c>
      <c r="K180" s="222"/>
    </row>
    <row r="181" spans="2:11" customFormat="1" ht="15" customHeight="1">
      <c r="B181" s="201"/>
      <c r="C181" s="178" t="s">
        <v>93</v>
      </c>
      <c r="D181" s="178"/>
      <c r="E181" s="178"/>
      <c r="F181" s="199" t="s">
        <v>242</v>
      </c>
      <c r="G181" s="178"/>
      <c r="H181" s="178" t="s">
        <v>206</v>
      </c>
      <c r="I181" s="178" t="s">
        <v>244</v>
      </c>
      <c r="J181" s="178">
        <v>10</v>
      </c>
      <c r="K181" s="222"/>
    </row>
    <row r="182" spans="2:11" customFormat="1" ht="15" customHeight="1">
      <c r="B182" s="201"/>
      <c r="C182" s="178" t="s">
        <v>94</v>
      </c>
      <c r="D182" s="178"/>
      <c r="E182" s="178"/>
      <c r="F182" s="199" t="s">
        <v>242</v>
      </c>
      <c r="G182" s="178"/>
      <c r="H182" s="178" t="s">
        <v>316</v>
      </c>
      <c r="I182" s="178" t="s">
        <v>277</v>
      </c>
      <c r="J182" s="178"/>
      <c r="K182" s="222"/>
    </row>
    <row r="183" spans="2:11" customFormat="1" ht="15" customHeight="1">
      <c r="B183" s="201"/>
      <c r="C183" s="178" t="s">
        <v>317</v>
      </c>
      <c r="D183" s="178"/>
      <c r="E183" s="178"/>
      <c r="F183" s="199" t="s">
        <v>242</v>
      </c>
      <c r="G183" s="178"/>
      <c r="H183" s="178" t="s">
        <v>318</v>
      </c>
      <c r="I183" s="178" t="s">
        <v>277</v>
      </c>
      <c r="J183" s="178"/>
      <c r="K183" s="222"/>
    </row>
    <row r="184" spans="2:11" customFormat="1" ht="15" customHeight="1">
      <c r="B184" s="201"/>
      <c r="C184" s="178" t="s">
        <v>306</v>
      </c>
      <c r="D184" s="178"/>
      <c r="E184" s="178"/>
      <c r="F184" s="199" t="s">
        <v>242</v>
      </c>
      <c r="G184" s="178"/>
      <c r="H184" s="178" t="s">
        <v>319</v>
      </c>
      <c r="I184" s="178" t="s">
        <v>277</v>
      </c>
      <c r="J184" s="178"/>
      <c r="K184" s="222"/>
    </row>
    <row r="185" spans="2:11" customFormat="1" ht="15" customHeight="1">
      <c r="B185" s="201"/>
      <c r="C185" s="178" t="s">
        <v>96</v>
      </c>
      <c r="D185" s="178"/>
      <c r="E185" s="178"/>
      <c r="F185" s="199" t="s">
        <v>248</v>
      </c>
      <c r="G185" s="178"/>
      <c r="H185" s="178" t="s">
        <v>320</v>
      </c>
      <c r="I185" s="178" t="s">
        <v>244</v>
      </c>
      <c r="J185" s="178">
        <v>50</v>
      </c>
      <c r="K185" s="222"/>
    </row>
    <row r="186" spans="2:11" customFormat="1" ht="15" customHeight="1">
      <c r="B186" s="201"/>
      <c r="C186" s="178" t="s">
        <v>321</v>
      </c>
      <c r="D186" s="178"/>
      <c r="E186" s="178"/>
      <c r="F186" s="199" t="s">
        <v>248</v>
      </c>
      <c r="G186" s="178"/>
      <c r="H186" s="178" t="s">
        <v>322</v>
      </c>
      <c r="I186" s="178" t="s">
        <v>323</v>
      </c>
      <c r="J186" s="178"/>
      <c r="K186" s="222"/>
    </row>
    <row r="187" spans="2:11" customFormat="1" ht="15" customHeight="1">
      <c r="B187" s="201"/>
      <c r="C187" s="178" t="s">
        <v>324</v>
      </c>
      <c r="D187" s="178"/>
      <c r="E187" s="178"/>
      <c r="F187" s="199" t="s">
        <v>248</v>
      </c>
      <c r="G187" s="178"/>
      <c r="H187" s="178" t="s">
        <v>325</v>
      </c>
      <c r="I187" s="178" t="s">
        <v>323</v>
      </c>
      <c r="J187" s="178"/>
      <c r="K187" s="222"/>
    </row>
    <row r="188" spans="2:11" customFormat="1" ht="15" customHeight="1">
      <c r="B188" s="201"/>
      <c r="C188" s="178" t="s">
        <v>326</v>
      </c>
      <c r="D188" s="178"/>
      <c r="E188" s="178"/>
      <c r="F188" s="199" t="s">
        <v>248</v>
      </c>
      <c r="G188" s="178"/>
      <c r="H188" s="178" t="s">
        <v>327</v>
      </c>
      <c r="I188" s="178" t="s">
        <v>323</v>
      </c>
      <c r="J188" s="178"/>
      <c r="K188" s="222"/>
    </row>
    <row r="189" spans="2:11" customFormat="1" ht="15" customHeight="1">
      <c r="B189" s="201"/>
      <c r="C189" s="235" t="s">
        <v>328</v>
      </c>
      <c r="D189" s="178"/>
      <c r="E189" s="178"/>
      <c r="F189" s="199" t="s">
        <v>248</v>
      </c>
      <c r="G189" s="178"/>
      <c r="H189" s="178" t="s">
        <v>329</v>
      </c>
      <c r="I189" s="178" t="s">
        <v>330</v>
      </c>
      <c r="J189" s="236" t="s">
        <v>331</v>
      </c>
      <c r="K189" s="222"/>
    </row>
    <row r="190" spans="2:11" customFormat="1" ht="15" customHeight="1">
      <c r="B190" s="237"/>
      <c r="C190" s="238" t="s">
        <v>332</v>
      </c>
      <c r="D190" s="239"/>
      <c r="E190" s="239"/>
      <c r="F190" s="240" t="s">
        <v>248</v>
      </c>
      <c r="G190" s="239"/>
      <c r="H190" s="239" t="s">
        <v>333</v>
      </c>
      <c r="I190" s="239" t="s">
        <v>330</v>
      </c>
      <c r="J190" s="241" t="s">
        <v>331</v>
      </c>
      <c r="K190" s="242"/>
    </row>
    <row r="191" spans="2:11" customFormat="1" ht="15" customHeight="1">
      <c r="B191" s="201"/>
      <c r="C191" s="235" t="s">
        <v>41</v>
      </c>
      <c r="D191" s="178"/>
      <c r="E191" s="178"/>
      <c r="F191" s="199" t="s">
        <v>242</v>
      </c>
      <c r="G191" s="178"/>
      <c r="H191" s="175" t="s">
        <v>334</v>
      </c>
      <c r="I191" s="178" t="s">
        <v>335</v>
      </c>
      <c r="J191" s="178"/>
      <c r="K191" s="222"/>
    </row>
    <row r="192" spans="2:11" customFormat="1" ht="15" customHeight="1">
      <c r="B192" s="201"/>
      <c r="C192" s="235" t="s">
        <v>336</v>
      </c>
      <c r="D192" s="178"/>
      <c r="E192" s="178"/>
      <c r="F192" s="199" t="s">
        <v>242</v>
      </c>
      <c r="G192" s="178"/>
      <c r="H192" s="178" t="s">
        <v>337</v>
      </c>
      <c r="I192" s="178" t="s">
        <v>277</v>
      </c>
      <c r="J192" s="178"/>
      <c r="K192" s="222"/>
    </row>
    <row r="193" spans="2:11" customFormat="1" ht="15" customHeight="1">
      <c r="B193" s="201"/>
      <c r="C193" s="235" t="s">
        <v>338</v>
      </c>
      <c r="D193" s="178"/>
      <c r="E193" s="178"/>
      <c r="F193" s="199" t="s">
        <v>242</v>
      </c>
      <c r="G193" s="178"/>
      <c r="H193" s="178" t="s">
        <v>339</v>
      </c>
      <c r="I193" s="178" t="s">
        <v>277</v>
      </c>
      <c r="J193" s="178"/>
      <c r="K193" s="222"/>
    </row>
    <row r="194" spans="2:11" customFormat="1" ht="15" customHeight="1">
      <c r="B194" s="201"/>
      <c r="C194" s="235" t="s">
        <v>340</v>
      </c>
      <c r="D194" s="178"/>
      <c r="E194" s="178"/>
      <c r="F194" s="199" t="s">
        <v>248</v>
      </c>
      <c r="G194" s="178"/>
      <c r="H194" s="178" t="s">
        <v>341</v>
      </c>
      <c r="I194" s="178" t="s">
        <v>277</v>
      </c>
      <c r="J194" s="178"/>
      <c r="K194" s="222"/>
    </row>
    <row r="195" spans="2:11" customFormat="1" ht="15" customHeight="1">
      <c r="B195" s="228"/>
      <c r="C195" s="243"/>
      <c r="D195" s="208"/>
      <c r="E195" s="208"/>
      <c r="F195" s="208"/>
      <c r="G195" s="208"/>
      <c r="H195" s="208"/>
      <c r="I195" s="208"/>
      <c r="J195" s="208"/>
      <c r="K195" s="229"/>
    </row>
    <row r="196" spans="2:11" customFormat="1" ht="18.75" customHeight="1">
      <c r="B196" s="210"/>
      <c r="C196" s="220"/>
      <c r="D196" s="220"/>
      <c r="E196" s="220"/>
      <c r="F196" s="230"/>
      <c r="G196" s="220"/>
      <c r="H196" s="220"/>
      <c r="I196" s="220"/>
      <c r="J196" s="220"/>
      <c r="K196" s="210"/>
    </row>
    <row r="197" spans="2:11" customFormat="1" ht="18.75" customHeight="1">
      <c r="B197" s="210"/>
      <c r="C197" s="220"/>
      <c r="D197" s="220"/>
      <c r="E197" s="220"/>
      <c r="F197" s="230"/>
      <c r="G197" s="220"/>
      <c r="H197" s="220"/>
      <c r="I197" s="220"/>
      <c r="J197" s="220"/>
      <c r="K197" s="210"/>
    </row>
    <row r="198" spans="2:11" customFormat="1" ht="18.75" customHeight="1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</row>
    <row r="199" spans="2:11" customFormat="1" ht="12">
      <c r="B199" s="167"/>
      <c r="C199" s="168"/>
      <c r="D199" s="168"/>
      <c r="E199" s="168"/>
      <c r="F199" s="168"/>
      <c r="G199" s="168"/>
      <c r="H199" s="168"/>
      <c r="I199" s="168"/>
      <c r="J199" s="168"/>
      <c r="K199" s="169"/>
    </row>
    <row r="200" spans="2:11" customFormat="1" ht="20.5">
      <c r="B200" s="170"/>
      <c r="C200" s="295" t="s">
        <v>342</v>
      </c>
      <c r="D200" s="295"/>
      <c r="E200" s="295"/>
      <c r="F200" s="295"/>
      <c r="G200" s="295"/>
      <c r="H200" s="295"/>
      <c r="I200" s="295"/>
      <c r="J200" s="295"/>
      <c r="K200" s="171"/>
    </row>
    <row r="201" spans="2:11" customFormat="1" ht="25.5" customHeight="1">
      <c r="B201" s="170"/>
      <c r="C201" s="244" t="s">
        <v>343</v>
      </c>
      <c r="D201" s="244"/>
      <c r="E201" s="244"/>
      <c r="F201" s="244" t="s">
        <v>344</v>
      </c>
      <c r="G201" s="245"/>
      <c r="H201" s="296" t="s">
        <v>345</v>
      </c>
      <c r="I201" s="296"/>
      <c r="J201" s="296"/>
      <c r="K201" s="171"/>
    </row>
    <row r="202" spans="2:11" customFormat="1" ht="5.25" customHeight="1">
      <c r="B202" s="201"/>
      <c r="C202" s="196"/>
      <c r="D202" s="196"/>
      <c r="E202" s="196"/>
      <c r="F202" s="196"/>
      <c r="G202" s="220"/>
      <c r="H202" s="196"/>
      <c r="I202" s="196"/>
      <c r="J202" s="196"/>
      <c r="K202" s="222"/>
    </row>
    <row r="203" spans="2:11" customFormat="1" ht="15" customHeight="1">
      <c r="B203" s="201"/>
      <c r="C203" s="178" t="s">
        <v>335</v>
      </c>
      <c r="D203" s="178"/>
      <c r="E203" s="178"/>
      <c r="F203" s="199" t="s">
        <v>42</v>
      </c>
      <c r="G203" s="178"/>
      <c r="H203" s="294" t="s">
        <v>346</v>
      </c>
      <c r="I203" s="294"/>
      <c r="J203" s="294"/>
      <c r="K203" s="222"/>
    </row>
    <row r="204" spans="2:11" customFormat="1" ht="15" customHeight="1">
      <c r="B204" s="201"/>
      <c r="C204" s="178"/>
      <c r="D204" s="178"/>
      <c r="E204" s="178"/>
      <c r="F204" s="199" t="s">
        <v>43</v>
      </c>
      <c r="G204" s="178"/>
      <c r="H204" s="294" t="s">
        <v>347</v>
      </c>
      <c r="I204" s="294"/>
      <c r="J204" s="294"/>
      <c r="K204" s="222"/>
    </row>
    <row r="205" spans="2:11" customFormat="1" ht="15" customHeight="1">
      <c r="B205" s="201"/>
      <c r="C205" s="178"/>
      <c r="D205" s="178"/>
      <c r="E205" s="178"/>
      <c r="F205" s="199" t="s">
        <v>46</v>
      </c>
      <c r="G205" s="178"/>
      <c r="H205" s="294" t="s">
        <v>348</v>
      </c>
      <c r="I205" s="294"/>
      <c r="J205" s="294"/>
      <c r="K205" s="222"/>
    </row>
    <row r="206" spans="2:11" customFormat="1" ht="15" customHeight="1">
      <c r="B206" s="201"/>
      <c r="C206" s="178"/>
      <c r="D206" s="178"/>
      <c r="E206" s="178"/>
      <c r="F206" s="199" t="s">
        <v>44</v>
      </c>
      <c r="G206" s="178"/>
      <c r="H206" s="294" t="s">
        <v>349</v>
      </c>
      <c r="I206" s="294"/>
      <c r="J206" s="294"/>
      <c r="K206" s="222"/>
    </row>
    <row r="207" spans="2:11" customFormat="1" ht="15" customHeight="1">
      <c r="B207" s="201"/>
      <c r="C207" s="178"/>
      <c r="D207" s="178"/>
      <c r="E207" s="178"/>
      <c r="F207" s="199" t="s">
        <v>45</v>
      </c>
      <c r="G207" s="178"/>
      <c r="H207" s="294" t="s">
        <v>350</v>
      </c>
      <c r="I207" s="294"/>
      <c r="J207" s="294"/>
      <c r="K207" s="222"/>
    </row>
    <row r="208" spans="2:11" customFormat="1" ht="15" customHeight="1">
      <c r="B208" s="201"/>
      <c r="C208" s="178"/>
      <c r="D208" s="178"/>
      <c r="E208" s="178"/>
      <c r="F208" s="199"/>
      <c r="G208" s="178"/>
      <c r="H208" s="178"/>
      <c r="I208" s="178"/>
      <c r="J208" s="178"/>
      <c r="K208" s="222"/>
    </row>
    <row r="209" spans="2:11" customFormat="1" ht="15" customHeight="1">
      <c r="B209" s="201"/>
      <c r="C209" s="178" t="s">
        <v>289</v>
      </c>
      <c r="D209" s="178"/>
      <c r="E209" s="178"/>
      <c r="F209" s="199" t="s">
        <v>78</v>
      </c>
      <c r="G209" s="178"/>
      <c r="H209" s="294" t="s">
        <v>351</v>
      </c>
      <c r="I209" s="294"/>
      <c r="J209" s="294"/>
      <c r="K209" s="222"/>
    </row>
    <row r="210" spans="2:11" customFormat="1" ht="15" customHeight="1">
      <c r="B210" s="201"/>
      <c r="C210" s="178"/>
      <c r="D210" s="178"/>
      <c r="E210" s="178"/>
      <c r="F210" s="199" t="s">
        <v>184</v>
      </c>
      <c r="G210" s="178"/>
      <c r="H210" s="294" t="s">
        <v>185</v>
      </c>
      <c r="I210" s="294"/>
      <c r="J210" s="294"/>
      <c r="K210" s="222"/>
    </row>
    <row r="211" spans="2:11" customFormat="1" ht="15" customHeight="1">
      <c r="B211" s="201"/>
      <c r="C211" s="178"/>
      <c r="D211" s="178"/>
      <c r="E211" s="178"/>
      <c r="F211" s="199" t="s">
        <v>182</v>
      </c>
      <c r="G211" s="178"/>
      <c r="H211" s="294" t="s">
        <v>352</v>
      </c>
      <c r="I211" s="294"/>
      <c r="J211" s="294"/>
      <c r="K211" s="222"/>
    </row>
    <row r="212" spans="2:11" customFormat="1" ht="15" customHeight="1">
      <c r="B212" s="246"/>
      <c r="C212" s="178"/>
      <c r="D212" s="178"/>
      <c r="E212" s="178"/>
      <c r="F212" s="199" t="s">
        <v>186</v>
      </c>
      <c r="G212" s="235"/>
      <c r="H212" s="293" t="s">
        <v>187</v>
      </c>
      <c r="I212" s="293"/>
      <c r="J212" s="293"/>
      <c r="K212" s="247"/>
    </row>
    <row r="213" spans="2:11" customFormat="1" ht="15" customHeight="1">
      <c r="B213" s="246"/>
      <c r="C213" s="178"/>
      <c r="D213" s="178"/>
      <c r="E213" s="178"/>
      <c r="F213" s="199" t="s">
        <v>188</v>
      </c>
      <c r="G213" s="235"/>
      <c r="H213" s="293" t="s">
        <v>353</v>
      </c>
      <c r="I213" s="293"/>
      <c r="J213" s="293"/>
      <c r="K213" s="247"/>
    </row>
    <row r="214" spans="2:11" customFormat="1" ht="15" customHeight="1">
      <c r="B214" s="246"/>
      <c r="C214" s="178"/>
      <c r="D214" s="178"/>
      <c r="E214" s="178"/>
      <c r="F214" s="199"/>
      <c r="G214" s="235"/>
      <c r="H214" s="226"/>
      <c r="I214" s="226"/>
      <c r="J214" s="226"/>
      <c r="K214" s="247"/>
    </row>
    <row r="215" spans="2:11" customFormat="1" ht="15" customHeight="1">
      <c r="B215" s="246"/>
      <c r="C215" s="178" t="s">
        <v>313</v>
      </c>
      <c r="D215" s="178"/>
      <c r="E215" s="178"/>
      <c r="F215" s="199">
        <v>1</v>
      </c>
      <c r="G215" s="235"/>
      <c r="H215" s="293" t="s">
        <v>354</v>
      </c>
      <c r="I215" s="293"/>
      <c r="J215" s="293"/>
      <c r="K215" s="247"/>
    </row>
    <row r="216" spans="2:11" customFormat="1" ht="15" customHeight="1">
      <c r="B216" s="246"/>
      <c r="C216" s="178"/>
      <c r="D216" s="178"/>
      <c r="E216" s="178"/>
      <c r="F216" s="199">
        <v>2</v>
      </c>
      <c r="G216" s="235"/>
      <c r="H216" s="293" t="s">
        <v>355</v>
      </c>
      <c r="I216" s="293"/>
      <c r="J216" s="293"/>
      <c r="K216" s="247"/>
    </row>
    <row r="217" spans="2:11" customFormat="1" ht="15" customHeight="1">
      <c r="B217" s="246"/>
      <c r="C217" s="178"/>
      <c r="D217" s="178"/>
      <c r="E217" s="178"/>
      <c r="F217" s="199">
        <v>3</v>
      </c>
      <c r="G217" s="235"/>
      <c r="H217" s="293" t="s">
        <v>356</v>
      </c>
      <c r="I217" s="293"/>
      <c r="J217" s="293"/>
      <c r="K217" s="247"/>
    </row>
    <row r="218" spans="2:11" customFormat="1" ht="15" customHeight="1">
      <c r="B218" s="246"/>
      <c r="C218" s="178"/>
      <c r="D218" s="178"/>
      <c r="E218" s="178"/>
      <c r="F218" s="199">
        <v>4</v>
      </c>
      <c r="G218" s="235"/>
      <c r="H218" s="293" t="s">
        <v>357</v>
      </c>
      <c r="I218" s="293"/>
      <c r="J218" s="293"/>
      <c r="K218" s="247"/>
    </row>
    <row r="219" spans="2:11" customFormat="1" ht="12.75" customHeight="1">
      <c r="B219" s="248"/>
      <c r="C219" s="249"/>
      <c r="D219" s="249"/>
      <c r="E219" s="249"/>
      <c r="F219" s="249"/>
      <c r="G219" s="249"/>
      <c r="H219" s="249"/>
      <c r="I219" s="249"/>
      <c r="J219" s="249"/>
      <c r="K219" s="25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1. - etapa posluchárna 101</vt:lpstr>
      <vt:lpstr>Pokyny pro vyplnění</vt:lpstr>
      <vt:lpstr>'1. - etapa posluchárna 101'!Názvy_tisku</vt:lpstr>
      <vt:lpstr>'Rekapitulace stavby'!Názvy_tisku</vt:lpstr>
      <vt:lpstr>'1. - etapa posluchárna 101'!Oblast_tisku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Michal_PC\Michal</dc:creator>
  <cp:lastModifiedBy>Tomáš Linda</cp:lastModifiedBy>
  <dcterms:created xsi:type="dcterms:W3CDTF">2024-01-15T08:24:58Z</dcterms:created>
  <dcterms:modified xsi:type="dcterms:W3CDTF">2024-08-02T13:07:35Z</dcterms:modified>
</cp:coreProperties>
</file>